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90" windowHeight="8720" firstSheet="7" activeTab="11"/>
  </bookViews>
  <sheets>
    <sheet name="TRA1" sheetId="1" r:id="rId1"/>
    <sheet name="TRA2" sheetId="2" r:id="rId2"/>
    <sheet name="TRA3" sheetId="9" r:id="rId3"/>
    <sheet name="RSD" sheetId="3" r:id="rId4"/>
    <sheet name="COM" sheetId="4" r:id="rId5"/>
    <sheet name="AGR" sheetId="5" r:id="rId6"/>
    <sheet name="PRIorSUP_VACANT" sheetId="7" r:id="rId7"/>
    <sheet name="ELC_DEFINED_IN_OTHERS" sheetId="8" r:id="rId8"/>
    <sheet name="NUC" sheetId="10" r:id="rId9"/>
    <sheet name="NUC_Trans" sheetId="12" r:id="rId10"/>
    <sheet name="NUC-CHAIN" sheetId="11" r:id="rId11"/>
    <sheet name="NUC-CHAIN_Trans" sheetId="13" r:id="rId12"/>
  </sheets>
  <externalReferences>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2.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Amit Kanudia</author>
  </authors>
  <commentList>
    <comment ref="W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X4" authorId="1">
      <text>
        <r>
          <rPr>
            <b/>
            <sz val="8"/>
            <rFont val="Tahoma"/>
            <charset val="134"/>
          </rPr>
          <t>Amit Kanudia:</t>
        </r>
        <r>
          <rPr>
            <sz val="8"/>
            <rFont val="Tahoma"/>
            <charset val="134"/>
          </rPr>
          <t xml:space="preserve">
Needed only when one wants to override the VEDA default assignment
</t>
        </r>
      </text>
    </comment>
    <comment ref="Y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Q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4.xml><?xml version="1.0" encoding="utf-8"?>
<comments xmlns="http://schemas.openxmlformats.org/spreadsheetml/2006/main">
  <authors>
    <author>Paul Tepes</author>
    <author>JRC</author>
    <author>tepesda</author>
  </authors>
  <commentList>
    <comment ref="A1" authorId="0">
      <text>
        <r>
          <rPr>
            <b/>
            <sz val="9"/>
            <rFont val="Arial"/>
            <charset val="0"/>
          </rPr>
          <t xml:space="preserve">Paul Tepes:
</t>
        </r>
        <r>
          <rPr>
            <sz val="9"/>
            <rFont val="Arial"/>
            <charset val="0"/>
          </rPr>
          <t xml:space="preserve">
Germany until March 2011 obtained one quarter of its electricity from nuclear energy, using 17 reactors. 
A coalition government formed after the 1998 federal elections had the phasing out of nuclear energy as a feature of its policy.  With a new government in 2009, the phase-out was cancelled, but then reintroduced in 2011, with eight reactors shut down immediately. 
 Public opinion in Germany remains ambivalent and at present does not support building new nuclear plants. 
WNA, "Sources"</t>
        </r>
      </text>
    </comment>
    <comment ref="F3" authorId="1">
      <text>
        <r>
          <rPr>
            <b/>
            <sz val="8"/>
            <rFont val="Tahoma"/>
            <charset val="0"/>
          </rPr>
          <t>tepesda:</t>
        </r>
        <r>
          <rPr>
            <sz val="8"/>
            <rFont val="Tahoma"/>
            <charset val="0"/>
          </rPr>
          <t xml:space="preserve">
last update Nov 2011</t>
        </r>
      </text>
    </comment>
    <comment ref="G3" authorId="1">
      <text>
        <r>
          <rPr>
            <b/>
            <sz val="8"/>
            <rFont val="Tahoma"/>
            <charset val="0"/>
          </rPr>
          <t>tepesda:</t>
        </r>
        <r>
          <rPr>
            <sz val="8"/>
            <rFont val="Tahoma"/>
            <charset val="0"/>
          </rPr>
          <t xml:space="preserve">
last update Nov 2011</t>
        </r>
      </text>
    </comment>
    <comment ref="AC3" authorId="1">
      <text>
        <r>
          <rPr>
            <b/>
            <sz val="8"/>
            <rFont val="Tahoma"/>
            <charset val="0"/>
          </rPr>
          <t xml:space="preserve">tepesda:
</t>
        </r>
        <r>
          <rPr>
            <sz val="8"/>
            <rFont val="Tahoma"/>
            <charset val="0"/>
          </rPr>
          <t>latest gross electrical power/ latest thermal power from IAEA</t>
        </r>
      </text>
    </comment>
    <comment ref="AB4" authorId="2">
      <text>
        <r>
          <rPr>
            <b/>
            <sz val="8"/>
            <rFont val="Tahoma"/>
            <charset val="0"/>
          </rPr>
          <t>tepesda:</t>
        </r>
        <r>
          <rPr>
            <sz val="8"/>
            <rFont val="Tahoma"/>
            <charset val="0"/>
          </rPr>
          <t xml:space="preserve">
MW thermal days/ metric tons of heavy metal</t>
        </r>
      </text>
    </comment>
    <comment ref="AF4" authorId="2">
      <text>
        <r>
          <rPr>
            <b/>
            <sz val="8"/>
            <rFont val="Tahoma"/>
            <charset val="0"/>
          </rPr>
          <t>tepesda:</t>
        </r>
        <r>
          <rPr>
            <sz val="8"/>
            <rFont val="Tahoma"/>
            <charset val="0"/>
          </rPr>
          <t xml:space="preserve">
enriched (metric tons of uranium)
</t>
        </r>
      </text>
    </comment>
    <comment ref="AG4" authorId="2">
      <text>
        <r>
          <rPr>
            <b/>
            <sz val="8"/>
            <rFont val="Tahoma"/>
            <charset val="0"/>
          </rPr>
          <t>tepesda:</t>
        </r>
        <r>
          <rPr>
            <sz val="8"/>
            <rFont val="Tahoma"/>
            <charset val="0"/>
          </rPr>
          <t xml:space="preserve">
natural</t>
        </r>
      </text>
    </comment>
    <comment ref="F7" authorId="0">
      <text>
        <r>
          <rPr>
            <b/>
            <sz val="9"/>
            <rFont val="Arial"/>
            <charset val="0"/>
          </rPr>
          <t>Paul Tepes:</t>
        </r>
        <r>
          <rPr>
            <sz val="9"/>
            <rFont val="Arial"/>
            <charset val="0"/>
          </rPr>
          <t xml:space="preserve">
WNA, "Sources" , Germany</t>
        </r>
      </text>
    </comment>
    <comment ref="G7" authorId="0">
      <text>
        <r>
          <rPr>
            <b/>
            <sz val="9"/>
            <rFont val="Arial"/>
            <charset val="0"/>
          </rPr>
          <t>Paul Tepes:</t>
        </r>
        <r>
          <rPr>
            <sz val="9"/>
            <rFont val="Arial"/>
            <charset val="0"/>
          </rPr>
          <t xml:space="preserve">
old TIMES figures</t>
        </r>
      </text>
    </comment>
    <comment ref="P7" authorId="0">
      <text>
        <r>
          <rPr>
            <b/>
            <sz val="9"/>
            <rFont val="Arial"/>
            <charset val="0"/>
          </rPr>
          <t>Paul Tepes:</t>
        </r>
        <r>
          <rPr>
            <sz val="9"/>
            <rFont val="Arial"/>
            <charset val="0"/>
          </rPr>
          <t xml:space="preserve">
 NB. The 8 shut-down reactors are not yet defueled, nor decommissioned and written off by their owners
(as of 27 oct 2011)</t>
        </r>
      </text>
    </comment>
    <comment ref="AB7" authorId="0">
      <text>
        <r>
          <rPr>
            <b/>
            <sz val="9"/>
            <rFont val="Arial"/>
            <charset val="0"/>
          </rPr>
          <t>Paul Tepes:</t>
        </r>
        <r>
          <rPr>
            <sz val="9"/>
            <rFont val="Arial"/>
            <charset val="0"/>
          </rPr>
          <t xml:space="preserve">
old TIMES file</t>
        </r>
      </text>
    </comment>
    <comment ref="AD7" authorId="0">
      <text>
        <r>
          <rPr>
            <b/>
            <sz val="9"/>
            <rFont val="Arial"/>
            <charset val="0"/>
          </rPr>
          <t>Paul Tepes:</t>
        </r>
        <r>
          <rPr>
            <sz val="9"/>
            <rFont val="Arial"/>
            <charset val="0"/>
          </rPr>
          <t xml:space="preserve">
from old TIMES file (standard eff)</t>
        </r>
      </text>
    </comment>
    <comment ref="F8" authorId="0">
      <text>
        <r>
          <rPr>
            <b/>
            <sz val="9"/>
            <rFont val="Arial"/>
            <charset val="0"/>
          </rPr>
          <t>Paul Tepes:</t>
        </r>
        <r>
          <rPr>
            <sz val="9"/>
            <rFont val="Arial"/>
            <charset val="0"/>
          </rPr>
          <t xml:space="preserve">
WNA, "Sources" , Germany</t>
        </r>
      </text>
    </comment>
    <comment ref="G8" authorId="0">
      <text>
        <r>
          <rPr>
            <b/>
            <sz val="9"/>
            <rFont val="Arial"/>
            <charset val="0"/>
          </rPr>
          <t>Paul Tepes:</t>
        </r>
        <r>
          <rPr>
            <sz val="9"/>
            <rFont val="Arial"/>
            <charset val="0"/>
          </rPr>
          <t xml:space="preserve">
old TIMES figures</t>
        </r>
      </text>
    </comment>
    <comment ref="AB8" authorId="0">
      <text>
        <r>
          <rPr>
            <b/>
            <sz val="9"/>
            <rFont val="Arial"/>
            <charset val="0"/>
          </rPr>
          <t>Paul Tepes:</t>
        </r>
        <r>
          <rPr>
            <sz val="9"/>
            <rFont val="Arial"/>
            <charset val="0"/>
          </rPr>
          <t xml:space="preserve">
old TIMES file</t>
        </r>
      </text>
    </comment>
    <comment ref="AD8" authorId="0">
      <text>
        <r>
          <rPr>
            <b/>
            <sz val="9"/>
            <rFont val="Arial"/>
            <charset val="0"/>
          </rPr>
          <t>Paul Tepes:</t>
        </r>
        <r>
          <rPr>
            <sz val="9"/>
            <rFont val="Arial"/>
            <charset val="0"/>
          </rPr>
          <t xml:space="preserve">
from old TIMES file (standard eff)</t>
        </r>
      </text>
    </comment>
    <comment ref="F9" authorId="0">
      <text>
        <r>
          <rPr>
            <b/>
            <sz val="9"/>
            <rFont val="Arial"/>
            <charset val="0"/>
          </rPr>
          <t>Paul Tepes:</t>
        </r>
        <r>
          <rPr>
            <sz val="9"/>
            <rFont val="Arial"/>
            <charset val="0"/>
          </rPr>
          <t xml:space="preserve">
WNA, "Sources" , Germany</t>
        </r>
      </text>
    </comment>
    <comment ref="G9" authorId="0">
      <text>
        <r>
          <rPr>
            <b/>
            <sz val="9"/>
            <rFont val="Arial"/>
            <charset val="0"/>
          </rPr>
          <t>Paul Tepes:</t>
        </r>
        <r>
          <rPr>
            <sz val="9"/>
            <rFont val="Arial"/>
            <charset val="0"/>
          </rPr>
          <t xml:space="preserve">
old TIMES figures</t>
        </r>
      </text>
    </comment>
    <comment ref="AB9" authorId="0">
      <text>
        <r>
          <rPr>
            <b/>
            <sz val="9"/>
            <rFont val="Arial"/>
            <charset val="0"/>
          </rPr>
          <t>Paul Tepes:</t>
        </r>
        <r>
          <rPr>
            <sz val="9"/>
            <rFont val="Arial"/>
            <charset val="0"/>
          </rPr>
          <t xml:space="preserve">
old TIMES file</t>
        </r>
      </text>
    </comment>
    <comment ref="AD9" authorId="0">
      <text>
        <r>
          <rPr>
            <b/>
            <sz val="9"/>
            <rFont val="Arial"/>
            <charset val="0"/>
          </rPr>
          <t>Paul Tepes:</t>
        </r>
        <r>
          <rPr>
            <sz val="9"/>
            <rFont val="Arial"/>
            <charset val="0"/>
          </rPr>
          <t xml:space="preserve">
from old TIMES file (standard eff)</t>
        </r>
      </text>
    </comment>
    <comment ref="F10" authorId="0">
      <text>
        <r>
          <rPr>
            <b/>
            <sz val="9"/>
            <rFont val="Arial"/>
            <charset val="0"/>
          </rPr>
          <t>Paul Tepes:</t>
        </r>
        <r>
          <rPr>
            <sz val="9"/>
            <rFont val="Arial"/>
            <charset val="0"/>
          </rPr>
          <t xml:space="preserve">
WNA, "Sources" , Germany</t>
        </r>
      </text>
    </comment>
    <comment ref="G10" authorId="0">
      <text>
        <r>
          <rPr>
            <b/>
            <sz val="9"/>
            <rFont val="Arial"/>
            <charset val="0"/>
          </rPr>
          <t>Paul Tepes:</t>
        </r>
        <r>
          <rPr>
            <sz val="9"/>
            <rFont val="Arial"/>
            <charset val="0"/>
          </rPr>
          <t xml:space="preserve">
old TIMES figures</t>
        </r>
      </text>
    </comment>
    <comment ref="AB10" authorId="0">
      <text>
        <r>
          <rPr>
            <b/>
            <sz val="9"/>
            <rFont val="Arial"/>
            <charset val="0"/>
          </rPr>
          <t>Paul Tepes:</t>
        </r>
        <r>
          <rPr>
            <sz val="9"/>
            <rFont val="Arial"/>
            <charset val="0"/>
          </rPr>
          <t xml:space="preserve">
old TIMES file</t>
        </r>
      </text>
    </comment>
    <comment ref="AD10" authorId="0">
      <text>
        <r>
          <rPr>
            <b/>
            <sz val="9"/>
            <rFont val="Arial"/>
            <charset val="0"/>
          </rPr>
          <t>Paul Tepes:</t>
        </r>
        <r>
          <rPr>
            <sz val="9"/>
            <rFont val="Arial"/>
            <charset val="0"/>
          </rPr>
          <t xml:space="preserve">
from old TIMES file (standard eff)</t>
        </r>
      </text>
    </comment>
    <comment ref="F11" authorId="0">
      <text>
        <r>
          <rPr>
            <b/>
            <sz val="9"/>
            <rFont val="Arial"/>
            <charset val="0"/>
          </rPr>
          <t>Paul Tepes:</t>
        </r>
        <r>
          <rPr>
            <sz val="9"/>
            <rFont val="Arial"/>
            <charset val="0"/>
          </rPr>
          <t xml:space="preserve">
WNA, "Sources" , Germany</t>
        </r>
      </text>
    </comment>
    <comment ref="G11" authorId="0">
      <text>
        <r>
          <rPr>
            <b/>
            <sz val="9"/>
            <rFont val="Arial"/>
            <charset val="0"/>
          </rPr>
          <t>Paul Tepes:</t>
        </r>
        <r>
          <rPr>
            <sz val="9"/>
            <rFont val="Arial"/>
            <charset val="0"/>
          </rPr>
          <t xml:space="preserve">
old TIMES figures</t>
        </r>
      </text>
    </comment>
    <comment ref="AB11" authorId="0">
      <text>
        <r>
          <rPr>
            <b/>
            <sz val="9"/>
            <rFont val="Arial"/>
            <charset val="0"/>
          </rPr>
          <t>Paul Tepes:</t>
        </r>
        <r>
          <rPr>
            <sz val="9"/>
            <rFont val="Arial"/>
            <charset val="0"/>
          </rPr>
          <t xml:space="preserve">
old TIMES file</t>
        </r>
      </text>
    </comment>
    <comment ref="AD11" authorId="0">
      <text>
        <r>
          <rPr>
            <b/>
            <sz val="9"/>
            <rFont val="Arial"/>
            <charset val="0"/>
          </rPr>
          <t>Paul Tepes:</t>
        </r>
        <r>
          <rPr>
            <sz val="9"/>
            <rFont val="Arial"/>
            <charset val="0"/>
          </rPr>
          <t xml:space="preserve">
from old TIMES file (standard eff)</t>
        </r>
      </text>
    </comment>
    <comment ref="F12" authorId="0">
      <text>
        <r>
          <rPr>
            <b/>
            <sz val="9"/>
            <rFont val="Arial"/>
            <charset val="0"/>
          </rPr>
          <t>Paul Tepes:</t>
        </r>
        <r>
          <rPr>
            <sz val="9"/>
            <rFont val="Arial"/>
            <charset val="0"/>
          </rPr>
          <t xml:space="preserve">
WNA, "Sources" , Germany</t>
        </r>
      </text>
    </comment>
    <comment ref="G12" authorId="0">
      <text>
        <r>
          <rPr>
            <b/>
            <sz val="9"/>
            <rFont val="Arial"/>
            <charset val="0"/>
          </rPr>
          <t>Paul Tepes:</t>
        </r>
        <r>
          <rPr>
            <sz val="9"/>
            <rFont val="Arial"/>
            <charset val="0"/>
          </rPr>
          <t xml:space="preserve">
old TIMES figures</t>
        </r>
      </text>
    </comment>
    <comment ref="AB12" authorId="0">
      <text>
        <r>
          <rPr>
            <b/>
            <sz val="9"/>
            <rFont val="Arial"/>
            <charset val="0"/>
          </rPr>
          <t>Paul Tepes:</t>
        </r>
        <r>
          <rPr>
            <sz val="9"/>
            <rFont val="Arial"/>
            <charset val="0"/>
          </rPr>
          <t xml:space="preserve">
old TIMES file</t>
        </r>
      </text>
    </comment>
    <comment ref="AD12" authorId="0">
      <text>
        <r>
          <rPr>
            <b/>
            <sz val="9"/>
            <rFont val="Arial"/>
            <charset val="0"/>
          </rPr>
          <t>Paul Tepes:</t>
        </r>
        <r>
          <rPr>
            <sz val="9"/>
            <rFont val="Arial"/>
            <charset val="0"/>
          </rPr>
          <t xml:space="preserve">
from old TIMES file (standard eff)</t>
        </r>
      </text>
    </comment>
    <comment ref="F13" authorId="0">
      <text>
        <r>
          <rPr>
            <b/>
            <sz val="9"/>
            <rFont val="Arial"/>
            <charset val="0"/>
          </rPr>
          <t>Paul Tepes:</t>
        </r>
        <r>
          <rPr>
            <sz val="9"/>
            <rFont val="Arial"/>
            <charset val="0"/>
          </rPr>
          <t xml:space="preserve">
WNA, "Sources" , Germany</t>
        </r>
      </text>
    </comment>
    <comment ref="G13" authorId="0">
      <text>
        <r>
          <rPr>
            <b/>
            <sz val="9"/>
            <rFont val="Arial"/>
            <charset val="0"/>
          </rPr>
          <t>Paul Tepes:</t>
        </r>
        <r>
          <rPr>
            <sz val="9"/>
            <rFont val="Arial"/>
            <charset val="0"/>
          </rPr>
          <t xml:space="preserve">
old TIMES figures</t>
        </r>
      </text>
    </comment>
    <comment ref="AB13" authorId="0">
      <text>
        <r>
          <rPr>
            <b/>
            <sz val="9"/>
            <rFont val="Arial"/>
            <charset val="0"/>
          </rPr>
          <t>Paul Tepes:</t>
        </r>
        <r>
          <rPr>
            <sz val="9"/>
            <rFont val="Arial"/>
            <charset val="0"/>
          </rPr>
          <t xml:space="preserve">
old TIMES file</t>
        </r>
      </text>
    </comment>
    <comment ref="AD13" authorId="0">
      <text>
        <r>
          <rPr>
            <b/>
            <sz val="9"/>
            <rFont val="Arial"/>
            <charset val="0"/>
          </rPr>
          <t>Paul Tepes:</t>
        </r>
        <r>
          <rPr>
            <sz val="9"/>
            <rFont val="Arial"/>
            <charset val="0"/>
          </rPr>
          <t xml:space="preserve">
from old TIMES file (standard eff)</t>
        </r>
      </text>
    </comment>
    <comment ref="F14" authorId="0">
      <text>
        <r>
          <rPr>
            <b/>
            <sz val="9"/>
            <rFont val="Arial"/>
            <charset val="0"/>
          </rPr>
          <t>Paul Tepes:</t>
        </r>
        <r>
          <rPr>
            <sz val="9"/>
            <rFont val="Arial"/>
            <charset val="0"/>
          </rPr>
          <t xml:space="preserve">
WNA, "Sources" , Germany</t>
        </r>
      </text>
    </comment>
    <comment ref="G14" authorId="0">
      <text>
        <r>
          <rPr>
            <b/>
            <sz val="9"/>
            <rFont val="Arial"/>
            <charset val="0"/>
          </rPr>
          <t>Paul Tepes:</t>
        </r>
        <r>
          <rPr>
            <sz val="9"/>
            <rFont val="Arial"/>
            <charset val="0"/>
          </rPr>
          <t xml:space="preserve">
old TIMES figures</t>
        </r>
      </text>
    </comment>
    <comment ref="AB14" authorId="0">
      <text>
        <r>
          <rPr>
            <b/>
            <sz val="9"/>
            <rFont val="Arial"/>
            <charset val="0"/>
          </rPr>
          <t>Paul Tepes:</t>
        </r>
        <r>
          <rPr>
            <sz val="9"/>
            <rFont val="Arial"/>
            <charset val="0"/>
          </rPr>
          <t xml:space="preserve">
old TIMES file</t>
        </r>
      </text>
    </comment>
    <comment ref="AD14" authorId="0">
      <text>
        <r>
          <rPr>
            <b/>
            <sz val="9"/>
            <rFont val="Arial"/>
            <charset val="0"/>
          </rPr>
          <t>Paul Tepes:</t>
        </r>
        <r>
          <rPr>
            <sz val="9"/>
            <rFont val="Arial"/>
            <charset val="0"/>
          </rPr>
          <t xml:space="preserve">
from old TIMES file (standard eff)</t>
        </r>
      </text>
    </comment>
    <comment ref="R15" authorId="0">
      <text>
        <r>
          <rPr>
            <b/>
            <sz val="9"/>
            <rFont val="Arial"/>
            <charset val="0"/>
          </rPr>
          <t>Paul Tepes:</t>
        </r>
        <r>
          <rPr>
            <sz val="9"/>
            <rFont val="Arial"/>
            <charset val="0"/>
          </rPr>
          <t xml:space="preserve">
March 2011 shutdown and May closure plan : 2021
2010 agreed shutdown :  2033</t>
        </r>
      </text>
    </comment>
    <comment ref="R16" authorId="0">
      <text>
        <r>
          <rPr>
            <b/>
            <sz val="9"/>
            <rFont val="Arial"/>
            <charset val="0"/>
          </rPr>
          <t>Paul Tepes:</t>
        </r>
        <r>
          <rPr>
            <sz val="9"/>
            <rFont val="Arial"/>
            <charset val="0"/>
          </rPr>
          <t xml:space="preserve">
March 2011 shutdown and May closure plan : 2022
2010 agreed shutdown :  2035</t>
        </r>
      </text>
    </comment>
    <comment ref="R17" authorId="0">
      <text>
        <r>
          <rPr>
            <b/>
            <sz val="9"/>
            <rFont val="Arial"/>
            <charset val="0"/>
          </rPr>
          <t>Paul Tepes:</t>
        </r>
        <r>
          <rPr>
            <sz val="9"/>
            <rFont val="Arial"/>
            <charset val="0"/>
          </rPr>
          <t xml:space="preserve">
March 2011 shutdown and May closure plan : 2015
2010 agreed shutdown :  2028</t>
        </r>
      </text>
    </comment>
    <comment ref="R18" authorId="0">
      <text>
        <r>
          <rPr>
            <b/>
            <sz val="9"/>
            <rFont val="Arial"/>
            <charset val="0"/>
          </rPr>
          <t>Paul Tepes:</t>
        </r>
        <r>
          <rPr>
            <sz val="9"/>
            <rFont val="Arial"/>
            <charset val="0"/>
          </rPr>
          <t xml:space="preserve">
March 2011 shutdown and May closure plan : 2021
2010 agreed shutdown :  2031</t>
        </r>
      </text>
    </comment>
    <comment ref="R19" authorId="0">
      <text>
        <r>
          <rPr>
            <b/>
            <sz val="9"/>
            <rFont val="Arial"/>
            <charset val="0"/>
          </rPr>
          <t>Paul Tepes:</t>
        </r>
        <r>
          <rPr>
            <sz val="9"/>
            <rFont val="Arial"/>
            <charset val="0"/>
          </rPr>
          <t xml:space="preserve">
March 2011 shutdown and May closure plan : 2017
2010 agreed shutdown :  2030</t>
        </r>
      </text>
    </comment>
    <comment ref="R20" authorId="0">
      <text>
        <r>
          <rPr>
            <b/>
            <sz val="9"/>
            <rFont val="Arial"/>
            <charset val="0"/>
          </rPr>
          <t>Paul Tepes:</t>
        </r>
        <r>
          <rPr>
            <sz val="9"/>
            <rFont val="Arial"/>
            <charset val="0"/>
          </rPr>
          <t xml:space="preserve">
March 2011 shutdown and May closure plan : 2021
2010 agreed shutdown :  2030</t>
        </r>
      </text>
    </comment>
    <comment ref="R21" authorId="0">
      <text>
        <r>
          <rPr>
            <b/>
            <sz val="9"/>
            <rFont val="Arial"/>
            <charset val="0"/>
          </rPr>
          <t>Paul Tepes:</t>
        </r>
        <r>
          <rPr>
            <sz val="9"/>
            <rFont val="Arial"/>
            <charset val="0"/>
          </rPr>
          <t xml:space="preserve">
March 2011 shutdown and May closure plan : 2022
2010 agreed shutdown :  2034</t>
        </r>
      </text>
    </comment>
    <comment ref="R22" authorId="0">
      <text>
        <r>
          <rPr>
            <b/>
            <sz val="9"/>
            <rFont val="Arial"/>
            <charset val="0"/>
          </rPr>
          <t>Paul Tepes:</t>
        </r>
        <r>
          <rPr>
            <sz val="9"/>
            <rFont val="Arial"/>
            <charset val="0"/>
          </rPr>
          <t xml:space="preserve">
March 2011 shutdown and May closure plan : 2022
2010 agreed shutdown :  2036</t>
        </r>
      </text>
    </comment>
    <comment ref="R23" authorId="0">
      <text>
        <r>
          <rPr>
            <b/>
            <sz val="9"/>
            <rFont val="Arial"/>
            <charset val="0"/>
          </rPr>
          <t>Paul Tepes:</t>
        </r>
        <r>
          <rPr>
            <sz val="9"/>
            <rFont val="Arial"/>
            <charset val="0"/>
          </rPr>
          <t xml:space="preserve">
March 2011 shutdown and May closure plan : 2019
2010 agreed shutdown :  2032</t>
        </r>
      </text>
    </comment>
  </commentList>
</comments>
</file>

<file path=xl/comments5.xml><?xml version="1.0" encoding="utf-8"?>
<comments xmlns="http://schemas.openxmlformats.org/spreadsheetml/2006/main">
  <authors>
    <author>Maurizio Gargiulo</author>
    <author>Amit Kanudia</author>
  </authors>
  <commentList>
    <comment ref="G5" authorId="0">
      <text>
        <r>
          <rPr>
            <b/>
            <sz val="9"/>
            <rFont val="Tahoma"/>
            <charset val="0"/>
          </rPr>
          <t>tU/y</t>
        </r>
      </text>
    </comment>
    <comment ref="H5" authorId="0">
      <text>
        <r>
          <rPr>
            <b/>
            <sz val="9"/>
            <rFont val="Tahoma"/>
            <charset val="0"/>
          </rPr>
          <t>tU/y</t>
        </r>
      </text>
    </comment>
    <comment ref="B13" authorId="1">
      <text>
        <r>
          <rPr>
            <b/>
            <sz val="8"/>
            <rFont val="Tahoma"/>
            <charset val="0"/>
          </rPr>
          <t>Amit Kanudia:</t>
        </r>
        <r>
          <rPr>
            <sz val="8"/>
            <rFont val="Tahoma"/>
            <charset val="0"/>
          </rPr>
          <t xml:space="preserve">
to take care of LT and RO that import from RUS; all other PET36 countries import from FR
</t>
        </r>
      </text>
    </comment>
    <comment ref="B14" authorId="1">
      <text>
        <r>
          <rPr>
            <b/>
            <sz val="8"/>
            <rFont val="Tahoma"/>
            <charset val="0"/>
          </rPr>
          <t>Amit Kanudia:</t>
        </r>
        <r>
          <rPr>
            <sz val="8"/>
            <rFont val="Tahoma"/>
            <charset val="0"/>
          </rPr>
          <t xml:space="preserve">
This source will be disabled when running with TIAM
</t>
        </r>
      </text>
    </comment>
    <comment ref="O14" authorId="1">
      <text>
        <r>
          <rPr>
            <b/>
            <sz val="9"/>
            <rFont val="Tahoma"/>
            <charset val="0"/>
          </rPr>
          <t>Amit Kanudia:</t>
        </r>
        <r>
          <rPr>
            <sz val="9"/>
            <rFont val="Tahoma"/>
            <charset val="0"/>
          </rPr>
          <t xml:space="preserve">
1/14/2012
This will lead to about 1.2Euro/GJ price of ELCNUC
</t>
        </r>
      </text>
    </comment>
  </commentList>
</comments>
</file>

<file path=xl/sharedStrings.xml><?xml version="1.0" encoding="utf-8"?>
<sst xmlns="http://schemas.openxmlformats.org/spreadsheetml/2006/main" count="2637" uniqueCount="621">
  <si>
    <t>*Assuming the cost for car investment/car price decrease 10% in 2050 compared with now</t>
  </si>
  <si>
    <t>~FI_T</t>
  </si>
  <si>
    <t>~FI_Process</t>
  </si>
  <si>
    <t>TechName</t>
  </si>
  <si>
    <t>Comm-IN</t>
  </si>
  <si>
    <t>Comm-OUT</t>
  </si>
  <si>
    <t>START</t>
  </si>
  <si>
    <t>EFF</t>
  </si>
  <si>
    <t>AFA</t>
  </si>
  <si>
    <t>ACTFLO~DEMO</t>
  </si>
  <si>
    <t>INVCOST</t>
  </si>
  <si>
    <t>FIXOM</t>
  </si>
  <si>
    <t>INVCOST~2030</t>
  </si>
  <si>
    <t>INVCOST~2050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</si>
  <si>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</si>
  <si>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</si>
  <si>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</si>
  <si>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</si>
  <si>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</si>
  <si>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</si>
  <si>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</si>
  <si>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</si>
  <si>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</si>
  <si>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</si>
  <si>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</si>
  <si>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</si>
  <si>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</si>
  <si>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</si>
  <si>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</si>
  <si>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</si>
  <si>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</si>
  <si>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</si>
  <si>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</si>
  <si>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</si>
  <si>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</si>
  <si>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</si>
  <si>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</si>
  <si>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</si>
  <si>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</si>
  <si>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</si>
  <si>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</si>
  <si>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</si>
  <si>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</si>
  <si>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</si>
  <si>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</si>
  <si>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</si>
  <si>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</si>
  <si>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</si>
  <si>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</si>
  <si>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</si>
  <si>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TRA_Bus_SB_DST1</t>
  </si>
  <si>
    <t>TRA_Bus</t>
  </si>
  <si>
    <t>TRA_Bus_SB_GSL1</t>
  </si>
  <si>
    <t>BPkm</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</si>
  <si>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</si>
  <si>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</si>
  <si>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</si>
  <si>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</si>
  <si>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</si>
  <si>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</si>
  <si>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</si>
  <si>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</si>
  <si>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</si>
  <si>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</si>
  <si>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</si>
  <si>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</si>
  <si>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</si>
  <si>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</si>
  <si>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*we select model3 38000*1.35 as the tesla manufacture cost, representing all EV-Car costs, from https://www.digitaltrends.com/cars/tesla-model-3-38000/#:~:text=A%20cost%20issue%20was%20also%20raised%20%E2%80%94%20Musk,aimed%20sale%20price%20of%20the%20car%20at%20%2435%2C000.</t>
  </si>
  <si>
    <t>*assuming EV-truck cost 51.3/21.75 times of conventional EV-truck</t>
  </si>
  <si>
    <t>*since the capacity is bpkm, which means that the invcost refers to 50 plane manufacture costs, given one aircraft could only give 20000000 bpkm; and one passenger commercial plane manufacture costs 80 million $,, so it should be 80*50=4000</t>
  </si>
  <si>
    <t>*The new technology of electricity-rail and electricity-buss will appear in 2025, because the 2020 energy consumption data shows that there is no ele-rail or ele-bus in canada</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</si>
  <si>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</si>
  <si>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</si>
  <si>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</si>
  <si>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</si>
  <si>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</si>
  <si>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</si>
  <si>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</si>
  <si>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</si>
  <si>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</si>
  <si>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</si>
  <si>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</si>
  <si>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</si>
  <si>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</si>
  <si>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</si>
  <si>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</si>
  <si>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</si>
  <si>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</si>
  <si>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</si>
  <si>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</si>
  <si>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</si>
  <si>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</si>
  <si>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</si>
  <si>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</si>
  <si>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</si>
  <si>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</si>
  <si>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</si>
  <si>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</si>
  <si>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</si>
  <si>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</si>
  <si>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*we have no access to provincial electric bus and mot data, so we create a new-tech list for them</t>
  </si>
  <si>
    <t>*The Canadian and Quebec governments have teamed up to buy 1,229 electric buses at a cost of $2.1 billion. By referring to https://www.cbc.ca/news/canada/montreal/nova-bus-quebec-canada-electric-buses-1.6836326</t>
  </si>
  <si>
    <t>TRA_Bus_BEV01</t>
  </si>
  <si>
    <t>TRA_Bus_PHEV01</t>
  </si>
  <si>
    <t>TRA_Bus_HEV01</t>
  </si>
  <si>
    <t>TRA_Mot_ELC1</t>
  </si>
  <si>
    <t>BVkm</t>
  </si>
  <si>
    <t>000Veh</t>
  </si>
  <si>
    <t>*AFA is the average of all regions</t>
  </si>
  <si>
    <t>*INV and fixom refers to the Demo9</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</si>
  <si>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</si>
  <si>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</si>
  <si>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</si>
  <si>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</si>
  <si>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</si>
  <si>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</si>
  <si>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</si>
  <si>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</si>
  <si>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</si>
  <si>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</si>
  <si>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</si>
  <si>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</si>
  <si>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</si>
  <si>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</si>
  <si>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</si>
  <si>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</si>
  <si>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RSDHET</t>
  </si>
  <si>
    <t>R_ES-SH-SD_COAPRO1</t>
  </si>
  <si>
    <t>RSDCOAPRO</t>
  </si>
  <si>
    <t>R_ES-SH-SD_WOD1</t>
  </si>
  <si>
    <t>RSDWOD</t>
  </si>
  <si>
    <t>R_ES-SH-SD_WOD_ELC1</t>
  </si>
  <si>
    <t>R_ES-SH-SD_WOD_OIL1</t>
  </si>
  <si>
    <t>R_ES-SH-SD_GAS_ELC1</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</si>
  <si>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</si>
  <si>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</si>
  <si>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</si>
  <si>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</si>
  <si>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</si>
  <si>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</si>
  <si>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</si>
  <si>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</si>
  <si>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</si>
  <si>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</si>
  <si>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</si>
  <si>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</si>
  <si>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</si>
  <si>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</si>
  <si>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</si>
  <si>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</si>
  <si>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</si>
  <si>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</si>
  <si>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</si>
  <si>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</si>
  <si>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</si>
  <si>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</si>
  <si>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</si>
  <si>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</si>
  <si>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</si>
  <si>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</si>
  <si>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</si>
  <si>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</si>
  <si>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</si>
  <si>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</si>
  <si>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</si>
  <si>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</si>
  <si>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</si>
  <si>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</si>
  <si>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</si>
  <si>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</si>
  <si>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</si>
  <si>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</si>
  <si>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</si>
  <si>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</si>
  <si>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</si>
  <si>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</si>
  <si>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</si>
  <si>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</si>
  <si>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</si>
  <si>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</si>
  <si>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</si>
  <si>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</si>
  <si>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</si>
  <si>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</si>
  <si>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</si>
  <si>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</si>
  <si>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</si>
  <si>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</si>
  <si>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</si>
  <si>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</si>
  <si>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</si>
  <si>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</si>
  <si>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</si>
  <si>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</si>
  <si>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</si>
  <si>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</si>
  <si>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</si>
  <si>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</si>
  <si>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</si>
  <si>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</si>
  <si>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</si>
  <si>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</si>
  <si>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</si>
  <si>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</si>
  <si>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</si>
  <si>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</si>
  <si>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</si>
  <si>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</si>
  <si>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</si>
  <si>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</si>
  <si>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</si>
  <si>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</si>
  <si>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</si>
  <si>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</si>
  <si>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</si>
  <si>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</si>
  <si>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</si>
  <si>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</si>
  <si>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</si>
  <si>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</si>
  <si>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</si>
  <si>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</si>
  <si>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</si>
  <si>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</si>
  <si>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</si>
  <si>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</si>
  <si>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</si>
  <si>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</si>
  <si>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</si>
  <si>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</si>
  <si>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</si>
  <si>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</si>
  <si>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</si>
  <si>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</si>
  <si>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</si>
  <si>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</si>
  <si>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</si>
  <si>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</si>
  <si>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</si>
  <si>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</si>
  <si>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</si>
  <si>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</si>
  <si>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</si>
  <si>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</si>
  <si>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</si>
  <si>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</si>
  <si>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</si>
  <si>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</si>
  <si>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</si>
  <si>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</si>
  <si>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</si>
  <si>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</si>
  <si>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</si>
  <si>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</si>
  <si>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</si>
  <si>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</si>
  <si>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</si>
  <si>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</si>
  <si>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</si>
  <si>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</si>
  <si>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</si>
  <si>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</si>
  <si>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</si>
  <si>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</si>
  <si>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</si>
  <si>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</si>
  <si>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</si>
  <si>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</si>
  <si>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</si>
  <si>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</si>
  <si>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</si>
  <si>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</si>
  <si>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</si>
  <si>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</si>
  <si>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</si>
  <si>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</si>
  <si>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</si>
  <si>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</si>
  <si>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</si>
  <si>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</si>
  <si>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</si>
  <si>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</si>
  <si>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</si>
  <si>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</si>
  <si>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</si>
  <si>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</si>
  <si>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</si>
  <si>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</si>
  <si>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</si>
  <si>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</si>
  <si>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</si>
  <si>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</si>
  <si>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</si>
  <si>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</si>
  <si>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</si>
  <si>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</si>
  <si>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</si>
  <si>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</si>
  <si>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</si>
  <si>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</si>
  <si>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</si>
  <si>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</si>
  <si>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</si>
  <si>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</si>
  <si>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</si>
  <si>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</si>
  <si>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</si>
  <si>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</si>
  <si>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</si>
  <si>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</si>
  <si>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</si>
  <si>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</si>
  <si>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</si>
  <si>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</si>
  <si>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</si>
  <si>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</si>
  <si>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</si>
  <si>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</si>
  <si>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</si>
  <si>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</si>
  <si>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</si>
  <si>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</si>
  <si>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</si>
  <si>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</si>
  <si>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</si>
  <si>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</si>
  <si>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</si>
  <si>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</si>
  <si>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</si>
  <si>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</si>
  <si>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</si>
  <si>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</si>
  <si>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</si>
  <si>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</si>
  <si>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</si>
  <si>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</si>
  <si>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</si>
  <si>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</si>
  <si>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</si>
  <si>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</si>
  <si>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</si>
  <si>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</si>
  <si>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</si>
  <si>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</si>
  <si>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</si>
  <si>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</si>
  <si>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</si>
  <si>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</si>
  <si>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</si>
  <si>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</si>
  <si>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</si>
  <si>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</si>
  <si>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</si>
  <si>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</si>
  <si>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</si>
  <si>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</si>
  <si>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</si>
  <si>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</si>
  <si>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</si>
  <si>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</si>
  <si>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</si>
  <si>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</si>
  <si>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</si>
  <si>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</si>
  <si>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</si>
  <si>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</si>
  <si>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</si>
  <si>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</si>
  <si>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</si>
  <si>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</si>
  <si>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</si>
  <si>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</si>
  <si>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</si>
  <si>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</si>
  <si>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</si>
  <si>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</si>
  <si>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</si>
  <si>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</si>
  <si>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</si>
  <si>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</si>
  <si>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</si>
  <si>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</si>
  <si>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</si>
  <si>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</si>
  <si>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</si>
  <si>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</si>
  <si>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</si>
  <si>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</si>
  <si>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</si>
  <si>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</si>
  <si>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</si>
  <si>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</si>
  <si>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</si>
  <si>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</si>
  <si>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</si>
  <si>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</si>
  <si>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</si>
  <si>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</si>
  <si>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</si>
  <si>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</si>
  <si>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</si>
  <si>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</si>
  <si>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</si>
  <si>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</si>
  <si>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</si>
  <si>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</si>
  <si>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</si>
  <si>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</si>
  <si>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</si>
  <si>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</si>
  <si>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</si>
  <si>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</si>
  <si>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</si>
  <si>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</si>
  <si>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</si>
  <si>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</si>
  <si>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</si>
  <si>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</si>
  <si>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</si>
  <si>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</si>
  <si>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</si>
  <si>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</si>
  <si>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</si>
  <si>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</si>
  <si>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</si>
  <si>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</si>
  <si>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</si>
  <si>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</si>
  <si>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</si>
  <si>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</si>
  <si>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</si>
  <si>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</si>
  <si>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</si>
  <si>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</si>
  <si>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</si>
  <si>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</si>
  <si>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</si>
  <si>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</si>
  <si>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</si>
  <si>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</si>
  <si>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</si>
  <si>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</si>
  <si>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</si>
  <si>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</si>
  <si>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</si>
  <si>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</si>
  <si>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</si>
  <si>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</si>
  <si>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</si>
  <si>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</si>
  <si>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</si>
  <si>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</si>
  <si>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</si>
  <si>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</si>
  <si>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</si>
  <si>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</si>
  <si>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</si>
  <si>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</si>
  <si>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</si>
  <si>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</si>
  <si>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</si>
  <si>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</si>
  <si>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</si>
  <si>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</si>
  <si>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</si>
  <si>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</si>
  <si>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</si>
  <si>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</si>
  <si>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</si>
  <si>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</si>
  <si>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</si>
  <si>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</si>
  <si>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</si>
  <si>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</si>
  <si>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</si>
  <si>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</si>
  <si>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</si>
  <si>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</si>
  <si>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</si>
  <si>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</si>
  <si>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</si>
  <si>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</si>
  <si>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</si>
  <si>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</si>
  <si>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</si>
  <si>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</si>
  <si>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</si>
  <si>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</si>
  <si>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</si>
  <si>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</si>
  <si>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</si>
  <si>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</si>
  <si>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</si>
  <si>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</si>
  <si>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</si>
  <si>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</si>
  <si>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</si>
  <si>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</si>
  <si>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</si>
  <si>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</si>
  <si>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</si>
  <si>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</si>
  <si>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</si>
  <si>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</si>
  <si>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</si>
  <si>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</si>
  <si>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</si>
  <si>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</si>
  <si>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</si>
  <si>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</si>
  <si>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</si>
  <si>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</si>
  <si>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</si>
  <si>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</si>
  <si>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</si>
  <si>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</si>
  <si>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</si>
  <si>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</si>
  <si>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</si>
  <si>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</si>
  <si>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*FOLLOWING THE VACANT SHEET OF DEMO9 AND EU-TIMES</t>
  </si>
  <si>
    <t>*FOLLOWING THE EU-TIMES</t>
  </si>
  <si>
    <t>Net capacity (latest)</t>
  </si>
  <si>
    <t>Gross capacity (latest)</t>
  </si>
  <si>
    <t>Interpolation rule</t>
  </si>
  <si>
    <t>Expiration date of the license, however it doesn't mean this plant will be decommissioned</t>
  </si>
  <si>
    <t>Year</t>
  </si>
  <si>
    <t>NCAP_PASTI</t>
  </si>
  <si>
    <t>NCAP_BND~UP</t>
  </si>
  <si>
    <t>NCAP_BND~FX</t>
  </si>
  <si>
    <t>NCAP_BND~FX~0</t>
  </si>
  <si>
    <t>VAROM</t>
  </si>
  <si>
    <t>Life</t>
  </si>
  <si>
    <t>Peak</t>
  </si>
  <si>
    <t>Cap2Act</t>
  </si>
  <si>
    <t>*Link source for stocks</t>
  </si>
  <si>
    <t>*Comment row</t>
  </si>
  <si>
    <t>CAD/kW</t>
  </si>
  <si>
    <t>MCAD/PJ~CAD/GJ (the EU-TIMES)</t>
  </si>
  <si>
    <t>Years</t>
  </si>
  <si>
    <t>%</t>
  </si>
  <si>
    <t>PJ/GW</t>
  </si>
  <si>
    <t>ENCAN_BRUCE</t>
  </si>
  <si>
    <t>ELCNUC</t>
  </si>
  <si>
    <t>ELC</t>
  </si>
  <si>
    <t>ON</t>
  </si>
  <si>
    <t>Bruce A and B Nuclear Generating Stations (cnsc-ccsn.gc.ca)</t>
  </si>
  <si>
    <t>ENCAN_Pickering</t>
  </si>
  <si>
    <t>Pickering Nuclear Generating Station (cnsc-ccsn.gc.ca)</t>
  </si>
  <si>
    <t>ENCAN_Clarington</t>
  </si>
  <si>
    <t>ENCAN_PLNGS</t>
  </si>
  <si>
    <t>AT</t>
  </si>
  <si>
    <t>Point Lepreau Nuclear Generating Station (cnsc-ccsn.gc.ca)</t>
  </si>
  <si>
    <t>*We have not considered the income from nuclear export, and neither for electricity exports</t>
  </si>
  <si>
    <t>Total existing GW</t>
  </si>
  <si>
    <t>Deployed GW/yr</t>
  </si>
  <si>
    <t>Total new GW</t>
  </si>
  <si>
    <t>Years deployment</t>
  </si>
  <si>
    <t>ELE</t>
  </si>
  <si>
    <t>SEASON</t>
  </si>
  <si>
    <t>*The VAROM of nuclear is the average (1.46 CAD/MWh, ~0.41CAD/GJ) of (1) the value from the canadian nuclear facebook 2021 (0.87CAD/MWh), and (2) the NATEM data (2.04CAD/MWh, the second attached pic)</t>
  </si>
  <si>
    <t>*Other parameters referred to the report data of NATEM</t>
  </si>
  <si>
    <t>~TFM_AVA</t>
  </si>
  <si>
    <t>PSET_PN</t>
  </si>
  <si>
    <t>AllRegions</t>
  </si>
  <si>
    <t>AL</t>
  </si>
  <si>
    <t>BC</t>
  </si>
  <si>
    <t>MA</t>
  </si>
  <si>
    <t>SA</t>
  </si>
  <si>
    <t>QU</t>
  </si>
  <si>
    <t>Nuclear Chain inside Canada</t>
  </si>
  <si>
    <t>STOCK</t>
  </si>
  <si>
    <t>STOCK~2050</t>
  </si>
  <si>
    <t>DISCRATE</t>
  </si>
  <si>
    <t>COST</t>
  </si>
  <si>
    <t>* Comment row</t>
  </si>
  <si>
    <t>Fraction</t>
  </si>
  <si>
    <t>tUa</t>
  </si>
  <si>
    <t>M€/tU/y</t>
  </si>
  <si>
    <t>M€/tU</t>
  </si>
  <si>
    <t>*All EFF, AFA, and VAROM are sourced from EU-TIMES</t>
  </si>
  <si>
    <t>SREFNUCUO3</t>
  </si>
  <si>
    <t>Refining</t>
  </si>
  <si>
    <t>SCONNUCUO2</t>
  </si>
  <si>
    <t xml:space="preserve">Conversion </t>
  </si>
  <si>
    <t>SCONNUCUF6</t>
  </si>
  <si>
    <t>Conversion to UF6 which will be enriched and exported</t>
  </si>
  <si>
    <t>Approximately 80% of Canada's uranium production was available for export.</t>
  </si>
  <si>
    <t>Uranium and nuclear power facts (canada.ca)</t>
  </si>
  <si>
    <t>SFUELFABR00</t>
  </si>
  <si>
    <t>Fuel fabrication</t>
  </si>
  <si>
    <t>ELCNUC100</t>
  </si>
  <si>
    <t>Fuel Tech</t>
  </si>
  <si>
    <t>IMPELCNUCR</t>
  </si>
  <si>
    <t>Import of nuclear fuel from ROW</t>
  </si>
  <si>
    <t>IMPNUCU308</t>
  </si>
  <si>
    <t>Import of Uranium 308 from ROW</t>
  </si>
  <si>
    <t>PRE</t>
  </si>
  <si>
    <t>tU</t>
  </si>
  <si>
    <t>IMP</t>
  </si>
  <si>
    <t>~FI_Comm</t>
  </si>
  <si>
    <t>Csets</t>
  </si>
  <si>
    <t>CommName</t>
  </si>
  <si>
    <t>CommDesc</t>
  </si>
  <si>
    <t>Unit</t>
  </si>
  <si>
    <t>LimType</t>
  </si>
  <si>
    <t>CTSLvl</t>
  </si>
  <si>
    <t>PeakTS</t>
  </si>
  <si>
    <t>Ctype</t>
  </si>
  <si>
    <t>MAT</t>
  </si>
  <si>
    <t>NUCU308</t>
  </si>
  <si>
    <t>Nuclear material U308</t>
  </si>
  <si>
    <t>NUCREFUO3</t>
  </si>
  <si>
    <t>Nuclear refined: UO3</t>
  </si>
  <si>
    <t>NUCUO2</t>
  </si>
  <si>
    <t>Nuclear conversion: UO2</t>
  </si>
  <si>
    <t>NUCUF6</t>
  </si>
  <si>
    <t>Nuclear Conversion: UF6 which will be enriched and exported</t>
  </si>
  <si>
    <t>NUCFF</t>
  </si>
  <si>
    <t>Nuclear fuel fabrication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</si>
</sst>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_);[Red]\(0\)"/>
    <numFmt numFmtId="200" formatCode="0.000"/>
    <numFmt numFmtId="201" formatCode="0.0"/>
  </numFmts>
  <fonts count="136">
    <font>
      <sz val="11"/>
      <color theme="1"/>
      <name val="Calibri"/>
      <charset val="134"/>
      <scheme val="minor"/>
    </font>
    <font>
      <sz val="10"/>
      <name val="Arial"/>
      <charset val="0"/>
    </font>
    <font>
      <b/>
      <sz val="10"/>
      <color indexed="12"/>
      <name val="Arial"/>
      <family val="2"/>
      <charset val="0"/>
    </font>
    <font>
      <sz val="10"/>
      <name val="Arial"/>
      <charset val="0"/>
    </font>
    <font>
      <b/>
      <sz val="10"/>
      <name val="Arial"/>
      <family val="2"/>
      <charset val="0"/>
    </font>
    <font>
      <sz val="10"/>
      <name val="Arial"/>
      <family val="2"/>
      <charset val="0"/>
    </font>
    <font>
      <sz val="11"/>
      <color theme="1"/>
      <name val="Calibri"/>
      <charset val="0"/>
      <scheme val="minor"/>
    </font>
    <font>
      <b/>
      <sz val="11"/>
      <name val="Calibri"/>
      <charset val="0"/>
      <scheme val="minor"/>
    </font>
    <font>
      <b/>
      <sz val="11"/>
      <color theme="1"/>
      <name val="Calibri"/>
      <charset val="0"/>
      <scheme val="minor"/>
    </font>
    <font>
      <sz val="12"/>
      <color rgb="FF333333"/>
      <name val="Arial"/>
      <charset val="0"/>
    </font>
    <font>
      <sz val="12"/>
      <color indexed="9"/>
      <name val="Arial"/>
      <charset val="0"/>
    </font>
    <font>
      <b/>
      <sz val="10"/>
      <color indexed="12"/>
      <name val="Arial"/>
      <charset val="0"/>
    </font>
    <font>
      <b/>
      <sz val="10"/>
      <name val="Arial"/>
      <charset val="0"/>
    </font>
    <font>
      <sz val="15"/>
      <color rgb="FF333333"/>
      <name val="Arial"/>
      <charset val="0"/>
    </font>
    <font>
      <b/>
      <sz val="10"/>
      <color indexed="17"/>
      <name val="Arial"/>
      <charset val="0"/>
    </font>
    <font>
      <b/>
      <sz val="10"/>
      <color indexed="9"/>
      <name val="Arial"/>
      <charset val="0"/>
    </font>
    <font>
      <b/>
      <sz val="10"/>
      <color indexed="10"/>
      <name val="Arial"/>
      <charset val="0"/>
    </font>
    <font>
      <sz val="10"/>
      <color indexed="10"/>
      <name val="Arial"/>
      <charset val="0"/>
    </font>
    <font>
      <sz val="10"/>
      <color indexed="8"/>
      <name val="Arial"/>
      <charset val="0"/>
    </font>
    <font>
      <sz val="14"/>
      <name val="Arial"/>
      <charset val="0"/>
    </font>
    <font>
      <sz val="16"/>
      <name val="Arial"/>
      <charset val="0"/>
    </font>
    <font>
      <i/>
      <sz val="10"/>
      <name val="Arial"/>
      <charset val="0"/>
    </font>
    <font>
      <b/>
      <sz val="10"/>
      <color indexed="12"/>
      <name val="Arial"/>
      <charset val="134"/>
    </font>
    <font>
      <b/>
      <sz val="11"/>
      <name val="Calibri"/>
      <charset val="134"/>
      <scheme val="minor"/>
    </font>
    <font>
      <b/>
      <sz val="10"/>
      <name val="Arial"/>
      <charset val="134"/>
    </font>
    <font>
      <sz val="11"/>
      <color rgb="FFFF0000"/>
      <name val="Calibri"/>
      <charset val="134"/>
      <scheme val="minor"/>
    </font>
    <font>
      <b/>
      <sz val="11"/>
      <color theme="1"/>
      <name val="Calibri"/>
      <charset val="134"/>
      <scheme val="minor"/>
    </font>
    <font>
      <sz val="10"/>
      <name val="Arial"/>
      <charset val="134"/>
    </font>
    <font>
      <sz val="11"/>
      <color theme="0"/>
      <name val="Calibri"/>
      <charset val="134"/>
      <scheme val="minor"/>
    </font>
    <font>
      <b/>
      <sz val="11"/>
      <color rgb="FFFF0000"/>
      <name val="Calibri"/>
      <charset val="134"/>
      <scheme val="minor"/>
    </font>
    <font>
      <sz val="12"/>
      <color theme="1"/>
      <name val="Calibri"/>
      <charset val="134"/>
      <scheme val="minor"/>
    </font>
    <font>
      <sz val="8"/>
      <color theme="1"/>
      <name val="Arial"/>
      <charset val="134"/>
    </font>
    <font>
      <sz val="10"/>
      <color rgb="FFFF0000"/>
      <name val="Arial"/>
      <charset val="134"/>
    </font>
    <font>
      <sz val="10"/>
      <color theme="1"/>
      <name val="Arial"/>
      <charset val="134"/>
    </font>
    <font>
      <sz val="16"/>
      <color theme="1"/>
      <name val="Calibri"/>
      <charset val="134"/>
      <scheme val="minor"/>
    </font>
    <font>
      <u/>
      <sz val="11"/>
      <color rgb="FF0000FF"/>
      <name val="Calibri"/>
      <charset val="0"/>
      <scheme val="minor"/>
    </font>
    <font>
      <u/>
      <sz val="11"/>
      <color rgb="FF800080"/>
      <name val="Calibri"/>
      <charset val="0"/>
      <scheme val="minor"/>
    </font>
    <font>
      <sz val="18"/>
      <color theme="3"/>
      <name val="Calibri Light"/>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sz val="11"/>
      <color rgb="FF006100"/>
      <name val="Calibri"/>
      <charset val="134"/>
      <scheme val="minor"/>
    </font>
    <font>
      <sz val="11"/>
      <color rgb="FF9C0006"/>
      <name val="Calibri"/>
      <charset val="134"/>
      <scheme val="minor"/>
    </font>
    <font>
      <sz val="11"/>
      <color rgb="FF9C6500"/>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62"/>
      <name val="Cambria"/>
      <charset val="134"/>
    </font>
    <font>
      <b/>
      <sz val="18"/>
      <color indexed="56"/>
      <name val="Cambria"/>
      <charset val="134"/>
    </font>
    <font>
      <u/>
      <sz val="12"/>
      <color indexed="20"/>
      <name val="宋体"/>
      <charset val="134"/>
    </font>
    <font>
      <sz val="9"/>
      <name val="Arial"/>
      <charset val="0"/>
    </font>
    <font>
      <sz val="8"/>
      <name val="Tahoma"/>
      <charset val="134"/>
    </font>
    <font>
      <b/>
      <sz val="8"/>
      <name val="Tahoma"/>
      <charset val="134"/>
    </font>
    <font>
      <b/>
      <sz val="9"/>
      <name val="Arial"/>
      <charset val="0"/>
    </font>
    <font>
      <b/>
      <sz val="9"/>
      <name val="Tahoma"/>
      <charset val="0"/>
    </font>
    <font>
      <b/>
      <sz val="8"/>
      <name val="Tahoma"/>
      <charset val="0"/>
    </font>
    <font>
      <sz val="8"/>
      <name val="Tahoma"/>
      <charset val="0"/>
    </font>
    <font>
      <sz val="9"/>
      <name val="Tahoma"/>
      <charset val="0"/>
    </font>
  </fonts>
  <fills count="7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theme="0"/>
        <bgColor indexed="64"/>
      </patternFill>
    </fill>
    <fill>
      <patternFill patternType="solid">
        <fgColor theme="4" tint="0.799920651875362"/>
        <bgColor indexed="64"/>
      </patternFill>
    </fill>
    <fill>
      <patternFill patternType="solid">
        <fgColor rgb="FF92D050"/>
        <bgColor indexed="64"/>
      </patternFill>
    </fill>
    <fill>
      <patternFill patternType="solid">
        <fgColor theme="9"/>
        <bgColor indexed="64"/>
      </patternFill>
    </fill>
    <fill>
      <patternFill patternType="solid">
        <fgColor theme="0" tint="-0.249977111117893"/>
        <bgColor indexed="64"/>
      </patternFill>
    </fill>
    <fill>
      <patternFill patternType="solid">
        <fgColor indexed="12"/>
        <bgColor indexed="64"/>
      </patternFill>
    </fill>
    <fill>
      <patternFill patternType="solid">
        <fgColor theme="4" tint="0.799981688894314"/>
        <bgColor indexed="64"/>
      </patternFill>
    </fill>
    <fill>
      <patternFill patternType="solid">
        <fgColor rgb="FFFF0000"/>
        <bgColor indexed="64"/>
      </patternFill>
    </fill>
    <fill>
      <patternFill patternType="solid">
        <fgColor rgb="FFFFFF00"/>
        <bgColor indexed="64"/>
      </patternFill>
    </fill>
    <fill>
      <patternFill patternType="solid">
        <fgColor theme="9" tint="0.399975585192419"/>
        <bgColor indexed="64"/>
      </patternFill>
    </fill>
    <fill>
      <patternFill patternType="solid">
        <fgColor indexed="62"/>
        <bgColor indexed="64"/>
      </patternFill>
    </fill>
    <fill>
      <patternFill patternType="solid">
        <fgColor indexed="31"/>
        <bgColor indexed="64"/>
      </patternFill>
    </fill>
    <fill>
      <patternFill patternType="solid">
        <fgColor indexed="51"/>
        <bgColor indexed="64"/>
      </patternFill>
    </fill>
    <fill>
      <patternFill patternType="solid">
        <fgColor indexed="41"/>
        <bgColor indexed="64"/>
      </patternFill>
    </fill>
    <fill>
      <patternFill patternType="solid">
        <fgColor rgb="FFFFFFCC"/>
        <bgColor indexed="64"/>
      </patternFill>
    </fill>
    <fill>
      <patternFill patternType="solid">
        <fgColor rgb="FF00B050"/>
        <bgColor indexed="64"/>
      </patternFill>
    </fill>
    <fill>
      <patternFill patternType="solid">
        <fgColor theme="4"/>
        <bgColor indexed="64"/>
      </patternFill>
    </fill>
    <fill>
      <patternFill patternType="solid">
        <fgColor theme="8" tint="0.79998168889431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7">
    <border>
      <left/>
      <right/>
      <top/>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indexed="8"/>
      </left>
      <right style="thin">
        <color auto="1"/>
      </right>
      <top style="thin">
        <color auto="1"/>
      </top>
      <bottom style="thin">
        <color indexed="8"/>
      </bottom>
      <diagonal/>
    </border>
    <border>
      <left/>
      <right/>
      <top/>
      <bottom style="thin">
        <color auto="1"/>
      </bottom>
      <diagonal/>
    </border>
    <border>
      <left/>
      <right/>
      <top/>
      <bottom style="thin">
        <color indexed="8"/>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indexed="8"/>
      </bottom>
      <diagonal/>
    </border>
    <border>
      <left style="thin">
        <color auto="1"/>
      </left>
      <right/>
      <top style="thin">
        <color auto="1"/>
      </top>
      <bottom style="thin">
        <color auto="1"/>
      </bottom>
      <diagonal/>
    </border>
    <border>
      <left style="thin">
        <color auto="1"/>
      </left>
      <right style="thin">
        <color indexed="8"/>
      </right>
      <top style="thin">
        <color auto="1"/>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8451">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0" fillId="18" borderId="14" applyNumberFormat="0" applyFont="0" applyAlignment="0" applyProtection="0">
      <alignment vertical="center"/>
    </xf>
    <xf numFmtId="0" fontId="25"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5" applyNumberFormat="0" applyFill="0" applyAlignment="0" applyProtection="0"/>
    <xf numFmtId="0" fontId="40" fillId="0" borderId="16" applyNumberFormat="0" applyFill="0" applyAlignment="0" applyProtection="0"/>
    <xf numFmtId="0" fontId="41" fillId="0" borderId="17" applyNumberFormat="0" applyFill="0" applyAlignment="0" applyProtection="0"/>
    <xf numFmtId="0" fontId="41" fillId="0" borderId="0" applyNumberFormat="0" applyFill="0" applyBorder="0" applyAlignment="0" applyProtection="0"/>
    <xf numFmtId="0" fontId="42" fillId="22" borderId="18" applyNumberFormat="0" applyAlignment="0" applyProtection="0"/>
    <xf numFmtId="0" fontId="43" fillId="23" borderId="19" applyNumberFormat="0" applyAlignment="0" applyProtection="0"/>
    <xf numFmtId="0" fontId="44" fillId="23" borderId="18" applyNumberFormat="0" applyAlignment="0" applyProtection="0"/>
    <xf numFmtId="0" fontId="45" fillId="24" borderId="20" applyNumberFormat="0" applyAlignment="0" applyProtection="0"/>
    <xf numFmtId="0" fontId="46" fillId="0" borderId="21" applyNumberFormat="0" applyFill="0" applyAlignment="0" applyProtection="0"/>
    <xf numFmtId="0" fontId="26" fillId="0" borderId="22" applyNumberFormat="0" applyFill="0" applyAlignment="0" applyProtection="0"/>
    <xf numFmtId="0" fontId="47" fillId="25" borderId="0" applyNumberFormat="0" applyBorder="0" applyAlignment="0" applyProtection="0"/>
    <xf numFmtId="0" fontId="48" fillId="26" borderId="0" applyNumberFormat="0" applyBorder="0" applyAlignment="0" applyProtection="0"/>
    <xf numFmtId="0" fontId="49" fillId="27" borderId="0" applyNumberFormat="0" applyBorder="0" applyAlignment="0" applyProtection="0">
      <alignment vertical="center"/>
    </xf>
    <xf numFmtId="0" fontId="28" fillId="20" borderId="0" applyNumberFormat="0" applyBorder="0" applyAlignment="0" applyProtection="0"/>
    <xf numFmtId="0" fontId="0" fillId="10" borderId="0" applyNumberFormat="0" applyBorder="0" applyAlignment="0" applyProtection="0"/>
    <xf numFmtId="0" fontId="0" fillId="28" borderId="0" applyNumberFormat="0" applyBorder="0" applyAlignment="0" applyProtection="0"/>
    <xf numFmtId="0" fontId="50" fillId="29" borderId="0" applyNumberFormat="0" applyBorder="0" applyAlignment="0" applyProtection="0">
      <alignment vertical="center"/>
    </xf>
    <xf numFmtId="0" fontId="28"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xf numFmtId="0" fontId="50" fillId="33" borderId="0" applyNumberFormat="0" applyBorder="0" applyAlignment="0" applyProtection="0">
      <alignment vertical="center"/>
    </xf>
    <xf numFmtId="0" fontId="28" fillId="34" borderId="0" applyNumberFormat="0" applyBorder="0" applyAlignment="0" applyProtection="0"/>
    <xf numFmtId="0" fontId="0" fillId="35" borderId="0" applyNumberFormat="0" applyBorder="0" applyAlignment="0" applyProtection="0"/>
    <xf numFmtId="0" fontId="0" fillId="36" borderId="0" applyNumberFormat="0" applyBorder="0" applyAlignment="0" applyProtection="0"/>
    <xf numFmtId="0" fontId="50" fillId="37" borderId="0" applyNumberFormat="0" applyBorder="0" applyAlignment="0" applyProtection="0">
      <alignment vertical="center"/>
    </xf>
    <xf numFmtId="0" fontId="28" fillId="38" borderId="0" applyNumberFormat="0" applyBorder="0" applyAlignment="0" applyProtection="0"/>
    <xf numFmtId="0" fontId="0" fillId="39" borderId="0" applyNumberFormat="0" applyBorder="0" applyAlignment="0" applyProtection="0"/>
    <xf numFmtId="0" fontId="0" fillId="40" borderId="0" applyNumberFormat="0" applyBorder="0" applyAlignment="0" applyProtection="0"/>
    <xf numFmtId="0" fontId="50" fillId="41" borderId="0" applyNumberFormat="0" applyBorder="0" applyAlignment="0" applyProtection="0">
      <alignment vertical="center"/>
    </xf>
    <xf numFmtId="0" fontId="28" fillId="42" borderId="0" applyNumberFormat="0" applyBorder="0" applyAlignment="0" applyProtection="0"/>
    <xf numFmtId="0" fontId="0" fillId="21" borderId="0" applyNumberFormat="0" applyBorder="0" applyAlignment="0" applyProtection="0"/>
    <xf numFmtId="0" fontId="0" fillId="43" borderId="0" applyNumberFormat="0" applyBorder="0" applyAlignment="0" applyProtection="0"/>
    <xf numFmtId="0" fontId="50" fillId="44" borderId="0" applyNumberFormat="0" applyBorder="0" applyAlignment="0" applyProtection="0">
      <alignment vertical="center"/>
    </xf>
    <xf numFmtId="0" fontId="28" fillId="7" borderId="0" applyNumberFormat="0" applyBorder="0" applyAlignment="0" applyProtection="0"/>
    <xf numFmtId="0" fontId="0" fillId="45" borderId="0" applyNumberFormat="0" applyBorder="0" applyAlignment="0" applyProtection="0"/>
    <xf numFmtId="0" fontId="0" fillId="46" borderId="0" applyNumberFormat="0" applyBorder="0" applyAlignment="0" applyProtection="0"/>
    <xf numFmtId="0" fontId="50" fillId="13" borderId="0" applyNumberFormat="0" applyBorder="0" applyAlignment="0" applyProtection="0">
      <alignment vertical="center"/>
    </xf>
    <xf numFmtId="0" fontId="51" fillId="0" borderId="0" applyNumberFormat="0" applyFill="0" applyBorder="0" applyAlignment="0" applyProtection="0">
      <alignment vertical="center"/>
    </xf>
    <xf numFmtId="0" fontId="52" fillId="15"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0" fontId="52" fillId="49" borderId="0" applyNumberFormat="0" applyBorder="0" applyAlignment="0" applyProtection="0"/>
    <xf numFmtId="0" fontId="52" fillId="50" borderId="0" applyNumberFormat="0" applyBorder="0" applyAlignment="0" applyProtection="0"/>
    <xf numFmtId="0" fontId="52" fillId="3"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51" borderId="0" applyNumberFormat="0" applyBorder="0" applyAlignment="0" applyProtection="0"/>
    <xf numFmtId="0" fontId="53" fillId="15" borderId="0" applyNumberFormat="0" applyBorder="0" applyAlignment="0" applyProtection="0"/>
    <xf numFmtId="0" fontId="53" fillId="51"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51"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0" fillId="10" borderId="0" applyNumberFormat="0" applyBorder="0" applyAlignment="0" applyProtection="0"/>
    <xf numFmtId="0" fontId="53" fillId="15"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51" borderId="0" applyNumberFormat="0" applyBorder="0" applyAlignment="0" applyProtection="0"/>
    <xf numFmtId="0" fontId="0" fillId="10" borderId="0" applyNumberFormat="0" applyBorder="0" applyAlignment="0" applyProtection="0"/>
    <xf numFmtId="0" fontId="53" fillId="51" borderId="0" applyNumberFormat="0" applyBorder="0" applyAlignment="0" applyProtection="0"/>
    <xf numFmtId="0" fontId="53" fillId="15"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15"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52" borderId="0" applyNumberFormat="0" applyBorder="0" applyAlignment="0" applyProtection="0"/>
    <xf numFmtId="0" fontId="53" fillId="47" borderId="0" applyNumberFormat="0" applyBorder="0" applyAlignment="0" applyProtection="0"/>
    <xf numFmtId="0" fontId="53" fillId="5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5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0" fillId="31" borderId="0" applyNumberFormat="0" applyBorder="0" applyAlignment="0" applyProtection="0"/>
    <xf numFmtId="0" fontId="53" fillId="47"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52" borderId="0" applyNumberFormat="0" applyBorder="0" applyAlignment="0" applyProtection="0"/>
    <xf numFmtId="0" fontId="0" fillId="31" borderId="0" applyNumberFormat="0" applyBorder="0" applyAlignment="0" applyProtection="0"/>
    <xf numFmtId="0" fontId="53" fillId="52" borderId="0" applyNumberFormat="0" applyBorder="0" applyAlignment="0" applyProtection="0"/>
    <xf numFmtId="0" fontId="53" fillId="47"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7"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53" borderId="0" applyNumberFormat="0" applyBorder="0" applyAlignment="0" applyProtection="0"/>
    <xf numFmtId="0" fontId="53" fillId="48" borderId="0" applyNumberFormat="0" applyBorder="0" applyAlignment="0" applyProtection="0"/>
    <xf numFmtId="0" fontId="53" fillId="53"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53"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35" borderId="0" applyNumberFormat="0" applyBorder="0" applyAlignment="0" applyProtection="0"/>
    <xf numFmtId="0" fontId="53" fillId="48"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53" borderId="0" applyNumberFormat="0" applyBorder="0" applyAlignment="0" applyProtection="0"/>
    <xf numFmtId="0" fontId="0" fillId="35" borderId="0" applyNumberFormat="0" applyBorder="0" applyAlignment="0" applyProtection="0"/>
    <xf numFmtId="0" fontId="53" fillId="53" borderId="0" applyNumberFormat="0" applyBorder="0" applyAlignment="0" applyProtection="0"/>
    <xf numFmtId="0" fontId="53" fillId="48"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48"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3" borderId="0" applyNumberFormat="0" applyBorder="0" applyAlignment="0" applyProtection="0"/>
    <xf numFmtId="0" fontId="53" fillId="49" borderId="0" applyNumberFormat="0" applyBorder="0" applyAlignment="0" applyProtection="0"/>
    <xf numFmtId="0" fontId="53" fillId="3"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3"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0" fillId="39" borderId="0" applyNumberFormat="0" applyBorder="0" applyAlignment="0" applyProtection="0"/>
    <xf numFmtId="0" fontId="53" fillId="49"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3" borderId="0" applyNumberFormat="0" applyBorder="0" applyAlignment="0" applyProtection="0"/>
    <xf numFmtId="0" fontId="0" fillId="39" borderId="0" applyNumberFormat="0" applyBorder="0" applyAlignment="0" applyProtection="0"/>
    <xf numFmtId="0" fontId="53" fillId="3" borderId="0" applyNumberFormat="0" applyBorder="0" applyAlignment="0" applyProtection="0"/>
    <xf numFmtId="0" fontId="53" fillId="49"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49"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0" fillId="21" borderId="0" applyNumberFormat="0" applyBorder="0" applyAlignment="0" applyProtection="0"/>
    <xf numFmtId="0" fontId="53" fillId="50" borderId="0" applyNumberFormat="0" applyBorder="0" applyAlignment="0" applyProtection="0"/>
    <xf numFmtId="0" fontId="0" fillId="2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0" fillId="21"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53" borderId="0" applyNumberFormat="0" applyBorder="0" applyAlignment="0" applyProtection="0"/>
    <xf numFmtId="0" fontId="53" fillId="3" borderId="0" applyNumberFormat="0" applyBorder="0" applyAlignment="0" applyProtection="0"/>
    <xf numFmtId="0" fontId="53" fillId="5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5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0" fillId="45" borderId="0" applyNumberFormat="0" applyBorder="0" applyAlignment="0" applyProtection="0"/>
    <xf numFmtId="0" fontId="0" fillId="45" borderId="0" applyNumberFormat="0" applyBorder="0" applyAlignment="0" applyProtection="0"/>
    <xf numFmtId="0" fontId="0" fillId="45" borderId="0" applyNumberFormat="0" applyBorder="0" applyAlignment="0" applyProtection="0"/>
    <xf numFmtId="0" fontId="53" fillId="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53" borderId="0" applyNumberFormat="0" applyBorder="0" applyAlignment="0" applyProtection="0"/>
    <xf numFmtId="0" fontId="0" fillId="45" borderId="0" applyNumberFormat="0" applyBorder="0" applyAlignment="0" applyProtection="0"/>
    <xf numFmtId="0" fontId="53" fillId="53" borderId="0" applyNumberFormat="0" applyBorder="0" applyAlignment="0" applyProtection="0"/>
    <xf numFmtId="0" fontId="53" fillId="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15" borderId="0" applyNumberFormat="0" applyBorder="0" applyAlignment="0" applyProtection="0"/>
    <xf numFmtId="0" fontId="53" fillId="47" borderId="0" applyNumberFormat="0" applyBorder="0" applyAlignment="0" applyProtection="0"/>
    <xf numFmtId="0" fontId="53" fillId="48" borderId="0" applyNumberFormat="0" applyBorder="0" applyAlignment="0" applyProtection="0"/>
    <xf numFmtId="0" fontId="53" fillId="49" borderId="0" applyNumberFormat="0" applyBorder="0" applyAlignment="0" applyProtection="0"/>
    <xf numFmtId="0" fontId="53" fillId="50" borderId="0" applyNumberFormat="0" applyBorder="0" applyAlignment="0" applyProtection="0"/>
    <xf numFmtId="0" fontId="53" fillId="3" borderId="0" applyNumberFormat="0" applyBorder="0" applyAlignment="0" applyProtection="0"/>
    <xf numFmtId="49" fontId="54" fillId="0" borderId="12" applyNumberFormat="0" applyFont="0" applyFill="0" applyBorder="0" applyProtection="0">
      <alignment horizontal="left" vertical="center" indent="2"/>
    </xf>
    <xf numFmtId="0" fontId="52" fillId="51" borderId="0" applyNumberFormat="0" applyBorder="0" applyAlignment="0" applyProtection="0"/>
    <xf numFmtId="0" fontId="52" fillId="52" borderId="0" applyNumberFormat="0" applyBorder="0" applyAlignment="0" applyProtection="0"/>
    <xf numFmtId="0" fontId="52" fillId="54" borderId="0" applyNumberFormat="0" applyBorder="0" applyAlignment="0" applyProtection="0"/>
    <xf numFmtId="0" fontId="52" fillId="49" borderId="0" applyNumberFormat="0" applyBorder="0" applyAlignment="0" applyProtection="0"/>
    <xf numFmtId="0" fontId="52" fillId="51" borderId="0" applyNumberFormat="0" applyBorder="0" applyAlignment="0" applyProtection="0"/>
    <xf numFmtId="0" fontId="52" fillId="16"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0" fillId="28"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0" fillId="28"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0" fillId="32" borderId="0" applyNumberFormat="0" applyBorder="0" applyAlignment="0" applyProtection="0"/>
    <xf numFmtId="0" fontId="53" fillId="52" borderId="0" applyNumberFormat="0" applyBorder="0" applyAlignment="0" applyProtection="0"/>
    <xf numFmtId="0" fontId="0" fillId="3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0" fillId="32" borderId="0" applyNumberFormat="0" applyBorder="0" applyAlignment="0" applyProtection="0"/>
    <xf numFmtId="0" fontId="53" fillId="52" borderId="0" applyNumberFormat="0" applyBorder="0" applyAlignment="0" applyProtection="0"/>
    <xf numFmtId="0" fontId="0" fillId="3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2" borderId="0" applyNumberFormat="0" applyBorder="0" applyAlignment="0" applyProtection="0"/>
    <xf numFmtId="0" fontId="53" fillId="54" borderId="0" applyNumberFormat="0" applyBorder="0" applyAlignment="0" applyProtection="0"/>
    <xf numFmtId="0" fontId="53" fillId="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0" fillId="36" borderId="0" applyNumberFormat="0" applyBorder="0" applyAlignment="0" applyProtection="0"/>
    <xf numFmtId="0" fontId="53" fillId="54"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2" borderId="0" applyNumberFormat="0" applyBorder="0" applyAlignment="0" applyProtection="0"/>
    <xf numFmtId="0" fontId="0" fillId="36" borderId="0" applyNumberFormat="0" applyBorder="0" applyAlignment="0" applyProtection="0"/>
    <xf numFmtId="0" fontId="53" fillId="2" borderId="0" applyNumberFormat="0" applyBorder="0" applyAlignment="0" applyProtection="0"/>
    <xf numFmtId="0" fontId="53" fillId="54"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54"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7" borderId="0" applyNumberFormat="0" applyBorder="0" applyAlignment="0" applyProtection="0"/>
    <xf numFmtId="0" fontId="53" fillId="49" borderId="0" applyNumberFormat="0" applyBorder="0" applyAlignment="0" applyProtection="0"/>
    <xf numFmtId="0" fontId="53" fillId="47"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7"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0" fillId="40" borderId="0" applyNumberFormat="0" applyBorder="0" applyAlignment="0" applyProtection="0"/>
    <xf numFmtId="0" fontId="53" fillId="49"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7" borderId="0" applyNumberFormat="0" applyBorder="0" applyAlignment="0" applyProtection="0"/>
    <xf numFmtId="0" fontId="0" fillId="40" borderId="0" applyNumberFormat="0" applyBorder="0" applyAlignment="0" applyProtection="0"/>
    <xf numFmtId="0" fontId="53" fillId="47" borderId="0" applyNumberFormat="0" applyBorder="0" applyAlignment="0" applyProtection="0"/>
    <xf numFmtId="0" fontId="53" fillId="49"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9"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0" fillId="43"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0" fillId="43"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53" borderId="0" applyNumberFormat="0" applyBorder="0" applyAlignment="0" applyProtection="0"/>
    <xf numFmtId="0" fontId="53" fillId="16" borderId="0" applyNumberFormat="0" applyBorder="0" applyAlignment="0" applyProtection="0"/>
    <xf numFmtId="0" fontId="53" fillId="53"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53"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0" fillId="46" borderId="0" applyNumberFormat="0" applyBorder="0" applyAlignment="0" applyProtection="0"/>
    <xf numFmtId="0" fontId="53" fillId="16"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53" borderId="0" applyNumberFormat="0" applyBorder="0" applyAlignment="0" applyProtection="0"/>
    <xf numFmtId="0" fontId="0" fillId="46" borderId="0" applyNumberFormat="0" applyBorder="0" applyAlignment="0" applyProtection="0"/>
    <xf numFmtId="0" fontId="53" fillId="53" borderId="0" applyNumberFormat="0" applyBorder="0" applyAlignment="0" applyProtection="0"/>
    <xf numFmtId="0" fontId="53" fillId="16"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16"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51" borderId="0" applyNumberFormat="0" applyBorder="0" applyAlignment="0" applyProtection="0"/>
    <xf numFmtId="0" fontId="53" fillId="52" borderId="0" applyNumberFormat="0" applyBorder="0" applyAlignment="0" applyProtection="0"/>
    <xf numFmtId="0" fontId="53" fillId="54" borderId="0" applyNumberFormat="0" applyBorder="0" applyAlignment="0" applyProtection="0"/>
    <xf numFmtId="0" fontId="53" fillId="49" borderId="0" applyNumberFormat="0" applyBorder="0" applyAlignment="0" applyProtection="0"/>
    <xf numFmtId="0" fontId="53" fillId="51" borderId="0" applyNumberFormat="0" applyBorder="0" applyAlignment="0" applyProtection="0"/>
    <xf numFmtId="0" fontId="53" fillId="16" borderId="0" applyNumberFormat="0" applyBorder="0" applyAlignment="0" applyProtection="0"/>
    <xf numFmtId="0" fontId="27" fillId="0" borderId="0" applyNumberFormat="0" applyFont="0" applyFill="0" applyBorder="0" applyProtection="0">
      <alignment horizontal="left" vertical="center" indent="5"/>
    </xf>
    <xf numFmtId="0" fontId="55" fillId="55" borderId="0" applyNumberFormat="0" applyBorder="0" applyAlignment="0" applyProtection="0"/>
    <xf numFmtId="0" fontId="55" fillId="52" borderId="0" applyNumberFormat="0" applyBorder="0" applyAlignment="0" applyProtection="0"/>
    <xf numFmtId="0" fontId="55" fillId="54"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8"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0" borderId="0" applyNumberFormat="0" applyBorder="0" applyAlignment="0" applyProtection="0"/>
    <xf numFmtId="0" fontId="56" fillId="55" borderId="0" applyNumberFormat="0" applyBorder="0" applyAlignment="0" applyProtection="0"/>
    <xf numFmtId="0" fontId="28" fillId="29" borderId="0" applyNumberFormat="0" applyBorder="0" applyAlignment="0" applyProtection="0"/>
    <xf numFmtId="0" fontId="56" fillId="50" borderId="0" applyNumberFormat="0" applyBorder="0" applyAlignment="0" applyProtection="0"/>
    <xf numFmtId="0" fontId="28" fillId="29"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0" borderId="0" applyNumberFormat="0" applyBorder="0" applyAlignment="0" applyProtection="0"/>
    <xf numFmtId="0" fontId="56" fillId="55" borderId="0" applyNumberFormat="0" applyBorder="0" applyAlignment="0" applyProtection="0"/>
    <xf numFmtId="0" fontId="56" fillId="50"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28" fillId="29"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9" borderId="0" applyNumberFormat="0" applyBorder="0" applyAlignment="0" applyProtection="0"/>
    <xf numFmtId="0" fontId="56" fillId="52" borderId="0" applyNumberFormat="0" applyBorder="0" applyAlignment="0" applyProtection="0"/>
    <xf numFmtId="0" fontId="28" fillId="33" borderId="0" applyNumberFormat="0" applyBorder="0" applyAlignment="0" applyProtection="0"/>
    <xf numFmtId="0" fontId="56" fillId="59" borderId="0" applyNumberFormat="0" applyBorder="0" applyAlignment="0" applyProtection="0"/>
    <xf numFmtId="0" fontId="28" fillId="33"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9" borderId="0" applyNumberFormat="0" applyBorder="0" applyAlignment="0" applyProtection="0"/>
    <xf numFmtId="0" fontId="56" fillId="52" borderId="0" applyNumberFormat="0" applyBorder="0" applyAlignment="0" applyProtection="0"/>
    <xf numFmtId="0" fontId="56" fillId="59"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28" fillId="33"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16" borderId="0" applyNumberFormat="0" applyBorder="0" applyAlignment="0" applyProtection="0"/>
    <xf numFmtId="0" fontId="56" fillId="54" borderId="0" applyNumberFormat="0" applyBorder="0" applyAlignment="0" applyProtection="0"/>
    <xf numFmtId="0" fontId="28" fillId="37" borderId="0" applyNumberFormat="0" applyBorder="0" applyAlignment="0" applyProtection="0"/>
    <xf numFmtId="0" fontId="56" fillId="16" borderId="0" applyNumberFormat="0" applyBorder="0" applyAlignment="0" applyProtection="0"/>
    <xf numFmtId="0" fontId="28" fillId="37"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16" borderId="0" applyNumberFormat="0" applyBorder="0" applyAlignment="0" applyProtection="0"/>
    <xf numFmtId="0" fontId="56" fillId="54" borderId="0" applyNumberFormat="0" applyBorder="0" applyAlignment="0" applyProtection="0"/>
    <xf numFmtId="0" fontId="56" fillId="16"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28" fillId="37"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47" borderId="0" applyNumberFormat="0" applyBorder="0" applyAlignment="0" applyProtection="0"/>
    <xf numFmtId="0" fontId="56" fillId="56" borderId="0" applyNumberFormat="0" applyBorder="0" applyAlignment="0" applyProtection="0"/>
    <xf numFmtId="0" fontId="28" fillId="41" borderId="0" applyNumberFormat="0" applyBorder="0" applyAlignment="0" applyProtection="0"/>
    <xf numFmtId="0" fontId="56" fillId="47" borderId="0" applyNumberFormat="0" applyBorder="0" applyAlignment="0" applyProtection="0"/>
    <xf numFmtId="0" fontId="28" fillId="41"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47" borderId="0" applyNumberFormat="0" applyBorder="0" applyAlignment="0" applyProtection="0"/>
    <xf numFmtId="0" fontId="56" fillId="56" borderId="0" applyNumberFormat="0" applyBorder="0" applyAlignment="0" applyProtection="0"/>
    <xf numFmtId="0" fontId="56" fillId="47"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28" fillId="41"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0" borderId="0" applyNumberFormat="0" applyBorder="0" applyAlignment="0" applyProtection="0"/>
    <xf numFmtId="0" fontId="56" fillId="57" borderId="0" applyNumberFormat="0" applyBorder="0" applyAlignment="0" applyProtection="0"/>
    <xf numFmtId="0" fontId="28" fillId="44" borderId="0" applyNumberFormat="0" applyBorder="0" applyAlignment="0" applyProtection="0"/>
    <xf numFmtId="0" fontId="56" fillId="50" borderId="0" applyNumberFormat="0" applyBorder="0" applyAlignment="0" applyProtection="0"/>
    <xf numFmtId="0" fontId="28" fillId="44"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0" borderId="0" applyNumberFormat="0" applyBorder="0" applyAlignment="0" applyProtection="0"/>
    <xf numFmtId="0" fontId="56" fillId="57" borderId="0" applyNumberFormat="0" applyBorder="0" applyAlignment="0" applyProtection="0"/>
    <xf numFmtId="0" fontId="56" fillId="50"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28" fillId="44"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2" borderId="0" applyNumberFormat="0" applyBorder="0" applyAlignment="0" applyProtection="0"/>
    <xf numFmtId="0" fontId="56" fillId="58" borderId="0" applyNumberFormat="0" applyBorder="0" applyAlignment="0" applyProtection="0"/>
    <xf numFmtId="0" fontId="28" fillId="13" borderId="0" applyNumberFormat="0" applyBorder="0" applyAlignment="0" applyProtection="0"/>
    <xf numFmtId="0" fontId="56" fillId="52" borderId="0" applyNumberFormat="0" applyBorder="0" applyAlignment="0" applyProtection="0"/>
    <xf numFmtId="0" fontId="28" fillId="13"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2" borderId="0" applyNumberFormat="0" applyBorder="0" applyAlignment="0" applyProtection="0"/>
    <xf numFmtId="0" fontId="56" fillId="58" borderId="0" applyNumberFormat="0" applyBorder="0" applyAlignment="0" applyProtection="0"/>
    <xf numFmtId="0" fontId="56" fillId="52"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28" fillId="13"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5" borderId="0" applyNumberFormat="0" applyBorder="0" applyAlignment="0" applyProtection="0"/>
    <xf numFmtId="0" fontId="56" fillId="52" borderId="0" applyNumberFormat="0" applyBorder="0" applyAlignment="0" applyProtection="0"/>
    <xf numFmtId="0" fontId="56" fillId="54" borderId="0" applyNumberFormat="0" applyBorder="0" applyAlignment="0" applyProtection="0"/>
    <xf numFmtId="0" fontId="56" fillId="56"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56" fillId="56"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60" borderId="0" applyNumberFormat="0" applyBorder="0" applyAlignment="0" applyProtection="0"/>
    <xf numFmtId="0" fontId="56" fillId="14" borderId="0" applyNumberFormat="0" applyBorder="0" applyAlignment="0" applyProtection="0"/>
    <xf numFmtId="0" fontId="56" fillId="60"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59" borderId="0" applyNumberFormat="0" applyBorder="0" applyAlignment="0" applyProtection="0"/>
    <xf numFmtId="0" fontId="56" fillId="61" borderId="0" applyNumberFormat="0" applyBorder="0" applyAlignment="0" applyProtection="0"/>
    <xf numFmtId="0" fontId="56" fillId="59"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16" borderId="0" applyNumberFormat="0" applyBorder="0" applyAlignment="0" applyProtection="0"/>
    <xf numFmtId="0" fontId="56" fillId="62" borderId="0" applyNumberFormat="0" applyBorder="0" applyAlignment="0" applyProtection="0"/>
    <xf numFmtId="0" fontId="56" fillId="16"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63" borderId="0" applyNumberFormat="0" applyBorder="0" applyAlignment="0" applyProtection="0"/>
    <xf numFmtId="0" fontId="56" fillId="56" borderId="0" applyNumberFormat="0" applyBorder="0" applyAlignment="0" applyProtection="0"/>
    <xf numFmtId="0" fontId="56" fillId="63"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61" borderId="0" applyNumberFormat="0" applyBorder="0" applyAlignment="0" applyProtection="0"/>
    <xf numFmtId="0" fontId="56" fillId="59" borderId="0" applyNumberFormat="0" applyBorder="0" applyAlignment="0" applyProtection="0"/>
    <xf numFmtId="0" fontId="56" fillId="61"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7" fillId="50" borderId="0" applyBorder="0" applyAlignment="0"/>
    <xf numFmtId="0" fontId="54" fillId="50" borderId="0" applyBorder="0">
      <alignment horizontal="right" vertical="center"/>
    </xf>
    <xf numFmtId="0" fontId="54" fillId="48" borderId="0" applyBorder="0">
      <alignment horizontal="right" vertical="center"/>
    </xf>
    <xf numFmtId="0" fontId="54" fillId="48" borderId="0" applyBorder="0">
      <alignment horizontal="right" vertical="center"/>
    </xf>
    <xf numFmtId="0" fontId="58" fillId="48" borderId="12">
      <alignment horizontal="right" vertical="center"/>
    </xf>
    <xf numFmtId="0" fontId="59" fillId="48" borderId="12">
      <alignment horizontal="right" vertical="center"/>
    </xf>
    <xf numFmtId="0" fontId="58" fillId="3" borderId="12">
      <alignment horizontal="right" vertical="center"/>
    </xf>
    <xf numFmtId="0" fontId="58" fillId="3" borderId="12">
      <alignment horizontal="right" vertical="center"/>
    </xf>
    <xf numFmtId="0" fontId="58" fillId="3" borderId="23">
      <alignment horizontal="right" vertical="center"/>
    </xf>
    <xf numFmtId="0" fontId="58" fillId="3" borderId="24">
      <alignment horizontal="right" vertical="center"/>
    </xf>
    <xf numFmtId="0" fontId="58" fillId="3" borderId="25">
      <alignment horizontal="right" vertical="center"/>
    </xf>
    <xf numFmtId="0" fontId="56" fillId="14" borderId="0" applyNumberFormat="0" applyBorder="0" applyAlignment="0" applyProtection="0"/>
    <xf numFmtId="0" fontId="56" fillId="61" borderId="0" applyNumberFormat="0" applyBorder="0" applyAlignment="0" applyProtection="0"/>
    <xf numFmtId="0" fontId="56" fillId="62" borderId="0" applyNumberFormat="0" applyBorder="0" applyAlignment="0" applyProtection="0"/>
    <xf numFmtId="0" fontId="56" fillId="56" borderId="0" applyNumberFormat="0" applyBorder="0" applyAlignment="0" applyProtection="0"/>
    <xf numFmtId="0" fontId="56" fillId="57" borderId="0" applyNumberFormat="0" applyBorder="0" applyAlignment="0" applyProtection="0"/>
    <xf numFmtId="0" fontId="56" fillId="59" borderId="0" applyNumberFormat="0" applyBorder="0" applyAlignment="0" applyProtection="0"/>
    <xf numFmtId="0" fontId="60" fillId="64" borderId="26" applyNumberFormat="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9" borderId="0" applyNumberFormat="0" applyBorder="0" applyAlignment="0" applyProtection="0"/>
    <xf numFmtId="0" fontId="61" fillId="49" borderId="0" applyNumberFormat="0" applyBorder="0" applyAlignment="0" applyProtection="0"/>
    <xf numFmtId="0" fontId="61" fillId="49" borderId="0" applyNumberFormat="0" applyBorder="0" applyAlignment="0" applyProtection="0"/>
    <xf numFmtId="0" fontId="61" fillId="49" borderId="0" applyNumberFormat="0" applyBorder="0" applyAlignment="0" applyProtection="0"/>
    <xf numFmtId="0" fontId="61" fillId="49" borderId="0" applyNumberFormat="0" applyBorder="0" applyAlignment="0" applyProtection="0"/>
    <xf numFmtId="0" fontId="61" fillId="49" borderId="0" applyNumberFormat="0" applyBorder="0" applyAlignment="0" applyProtection="0"/>
    <xf numFmtId="0" fontId="61" fillId="49" borderId="0" applyNumberFormat="0" applyBorder="0" applyAlignment="0" applyProtection="0"/>
    <xf numFmtId="0" fontId="61" fillId="49" borderId="0" applyNumberFormat="0" applyBorder="0" applyAlignment="0" applyProtection="0"/>
    <xf numFmtId="0" fontId="61" fillId="49"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9" borderId="0" applyNumberFormat="0" applyBorder="0" applyAlignment="0" applyProtection="0"/>
    <xf numFmtId="0" fontId="61" fillId="47" borderId="0" applyNumberFormat="0" applyBorder="0" applyAlignment="0" applyProtection="0"/>
    <xf numFmtId="0" fontId="61" fillId="49"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48" fillId="26"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2" fillId="64" borderId="27" applyNumberFormat="0" applyAlignment="0" applyProtection="0"/>
    <xf numFmtId="0" fontId="63" fillId="3" borderId="27" applyNumberFormat="0" applyAlignment="0" applyProtection="0"/>
    <xf numFmtId="4" fontId="57" fillId="0" borderId="28" applyFill="0" applyBorder="0" applyProtection="0">
      <alignment horizontal="right" vertical="center"/>
    </xf>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4" fillId="65" borderId="27" applyNumberFormat="0" applyAlignment="0" applyProtection="0"/>
    <xf numFmtId="0" fontId="64" fillId="65" borderId="27" applyNumberFormat="0" applyAlignment="0" applyProtection="0"/>
    <xf numFmtId="0" fontId="64" fillId="65" borderId="27" applyNumberFormat="0" applyAlignment="0" applyProtection="0"/>
    <xf numFmtId="0" fontId="64" fillId="65" borderId="27" applyNumberFormat="0" applyAlignment="0" applyProtection="0"/>
    <xf numFmtId="0" fontId="64" fillId="65" borderId="27" applyNumberFormat="0" applyAlignment="0" applyProtection="0"/>
    <xf numFmtId="0" fontId="64" fillId="65" borderId="27" applyNumberFormat="0" applyAlignment="0" applyProtection="0"/>
    <xf numFmtId="0" fontId="64" fillId="65" borderId="27" applyNumberFormat="0" applyAlignment="0" applyProtection="0"/>
    <xf numFmtId="0" fontId="64" fillId="65" borderId="27" applyNumberFormat="0" applyAlignment="0" applyProtection="0"/>
    <xf numFmtId="0" fontId="64" fillId="65"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4" fillId="65" borderId="27" applyNumberFormat="0" applyAlignment="0" applyProtection="0"/>
    <xf numFmtId="0" fontId="62" fillId="64" borderId="27" applyNumberFormat="0" applyAlignment="0" applyProtection="0"/>
    <xf numFmtId="0" fontId="64" fillId="65"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2" fillId="64" borderId="27"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5" fillId="66" borderId="29" applyNumberFormat="0" applyAlignment="0" applyProtection="0"/>
    <xf numFmtId="0" fontId="66" fillId="0" borderId="0" applyNumberFormat="0" applyFill="0" applyBorder="0" applyAlignment="0" applyProtection="0"/>
    <xf numFmtId="0" fontId="67" fillId="0" borderId="30" applyNumberFormat="0" applyFill="0" applyAlignment="0" applyProtection="0"/>
    <xf numFmtId="0" fontId="68" fillId="0" borderId="31" applyNumberFormat="0" applyFill="0" applyAlignment="0" applyProtection="0"/>
    <xf numFmtId="0" fontId="69" fillId="0" borderId="32" applyNumberFormat="0" applyFill="0" applyAlignment="0" applyProtection="0"/>
    <xf numFmtId="0" fontId="69" fillId="0" borderId="0" applyNumberFormat="0" applyFill="0" applyBorder="0" applyAlignment="0" applyProtection="0"/>
    <xf numFmtId="49" fontId="27" fillId="50" borderId="33">
      <alignment vertical="top" wrapText="1"/>
    </xf>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8" fontId="27" fillId="0" borderId="0" applyFont="0" applyFill="0" applyBorder="0" applyAlignment="0" applyProtection="0"/>
    <xf numFmtId="43" fontId="2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80" fontId="7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80" fontId="7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8"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0" fontId="7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0" fontId="71"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0" fontId="58" fillId="0" borderId="0" applyNumberFormat="0">
      <alignment horizontal="right"/>
    </xf>
    <xf numFmtId="181" fontId="53" fillId="0" borderId="0" applyFont="0" applyFill="0" applyBorder="0" applyAlignment="0" applyProtection="0"/>
    <xf numFmtId="182" fontId="27" fillId="0" borderId="0" applyFont="0" applyFill="0" applyBorder="0" applyAlignment="0" applyProtection="0"/>
    <xf numFmtId="182" fontId="27" fillId="0" borderId="0" applyFont="0" applyFill="0" applyBorder="0" applyAlignment="0" applyProtection="0"/>
    <xf numFmtId="182" fontId="27" fillId="0" borderId="0" applyFont="0" applyFill="0" applyBorder="0" applyAlignment="0" applyProtection="0"/>
    <xf numFmtId="182" fontId="27" fillId="0" borderId="0" applyFont="0" applyFill="0" applyBorder="0" applyAlignment="0" applyProtection="0"/>
    <xf numFmtId="182" fontId="27" fillId="0" borderId="0" applyFont="0" applyFill="0" applyBorder="0" applyAlignment="0" applyProtection="0"/>
    <xf numFmtId="182" fontId="27" fillId="0" borderId="0" applyFont="0" applyFill="0" applyBorder="0" applyAlignment="0" applyProtection="0"/>
    <xf numFmtId="0" fontId="54" fillId="3" borderId="34">
      <alignment horizontal="left" vertical="center" wrapText="1" indent="2"/>
    </xf>
    <xf numFmtId="0" fontId="54" fillId="0" borderId="34">
      <alignment horizontal="left" vertical="center" wrapText="1" indent="2"/>
    </xf>
    <xf numFmtId="0" fontId="54" fillId="48" borderId="24">
      <alignment horizontal="left" vertical="center"/>
    </xf>
    <xf numFmtId="0" fontId="58" fillId="0" borderId="35">
      <alignment horizontal="left" vertical="top" wrapText="1"/>
    </xf>
    <xf numFmtId="3" fontId="72" fillId="0" borderId="33">
      <alignment horizontal="right" vertical="top"/>
    </xf>
    <xf numFmtId="0" fontId="73" fillId="3" borderId="27" applyNumberFormat="0" applyAlignment="0" applyProtection="0"/>
    <xf numFmtId="0" fontId="74" fillId="66" borderId="29" applyNumberFormat="0" applyAlignment="0" applyProtection="0"/>
    <xf numFmtId="0" fontId="75" fillId="0" borderId="36"/>
    <xf numFmtId="0" fontId="24" fillId="57" borderId="12">
      <alignment horizontal="centerContinuous" vertical="top" wrapText="1"/>
    </xf>
    <xf numFmtId="0" fontId="76" fillId="0" borderId="0">
      <alignment vertical="top" wrapText="1"/>
    </xf>
    <xf numFmtId="0" fontId="77" fillId="0" borderId="37" applyNumberFormat="0" applyFill="0" applyAlignment="0" applyProtection="0"/>
    <xf numFmtId="0" fontId="78" fillId="0" borderId="0" applyNumberFormat="0" applyFill="0" applyBorder="0" applyAlignment="0" applyProtection="0"/>
    <xf numFmtId="0" fontId="79" fillId="0" borderId="0">
      <alignment vertical="top"/>
    </xf>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4" fontId="27" fillId="0" borderId="0" applyFont="0" applyFill="0" applyBorder="0" applyAlignment="0" applyProtection="0"/>
    <xf numFmtId="185" fontId="27" fillId="0" borderId="0" applyFont="0" applyFill="0" applyBorder="0" applyAlignment="0" applyProtection="0"/>
    <xf numFmtId="185" fontId="27" fillId="0" borderId="0" applyFont="0" applyFill="0" applyBorder="0" applyAlignment="0" applyProtection="0"/>
    <xf numFmtId="185" fontId="27" fillId="0" borderId="0" applyFont="0" applyFill="0" applyBorder="0" applyAlignment="0" applyProtection="0"/>
    <xf numFmtId="185" fontId="27" fillId="0" borderId="0" applyFont="0" applyFill="0" applyBorder="0" applyAlignment="0" applyProtection="0"/>
    <xf numFmtId="183" fontId="27" fillId="0" borderId="0" applyFont="0" applyFill="0" applyBorder="0" applyAlignment="0" applyProtection="0"/>
    <xf numFmtId="185" fontId="27" fillId="0" borderId="0" applyFont="0" applyFill="0" applyBorder="0" applyAlignment="0" applyProtection="0"/>
    <xf numFmtId="185" fontId="27" fillId="0" borderId="0" applyFont="0" applyFill="0" applyBorder="0" applyAlignment="0" applyProtection="0"/>
    <xf numFmtId="183" fontId="27" fillId="0" borderId="0" applyFont="0" applyFill="0" applyBorder="0" applyAlignment="0" applyProtection="0"/>
    <xf numFmtId="186" fontId="27" fillId="0" borderId="0" applyFont="0" applyFill="0" applyBorder="0" applyAlignment="0" applyProtection="0"/>
    <xf numFmtId="186" fontId="27" fillId="0" borderId="0" applyFont="0" applyFill="0" applyBorder="0" applyAlignment="0" applyProtection="0"/>
    <xf numFmtId="184"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4" fontId="27" fillId="0" borderId="0" applyFont="0" applyFill="0" applyBorder="0" applyAlignment="0" applyProtection="0"/>
    <xf numFmtId="187" fontId="70" fillId="0" borderId="0" applyFont="0" applyFill="0" applyBorder="0" applyAlignment="0" applyProtection="0"/>
    <xf numFmtId="184"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5" fontId="27" fillId="0" borderId="0" applyFont="0" applyFill="0" applyBorder="0" applyAlignment="0" applyProtection="0"/>
    <xf numFmtId="188" fontId="27" fillId="0" borderId="0" applyFont="0" applyFill="0" applyBorder="0" applyAlignment="0" applyProtection="0"/>
    <xf numFmtId="185" fontId="27" fillId="0" borderId="0" applyFont="0" applyFill="0" applyBorder="0" applyAlignment="0" applyProtection="0"/>
    <xf numFmtId="183" fontId="27" fillId="0" borderId="0" applyFont="0" applyFill="0" applyBorder="0" applyAlignment="0" applyProtection="0"/>
    <xf numFmtId="189" fontId="27" fillId="0" borderId="0" applyFont="0" applyFill="0" applyBorder="0" applyAlignment="0" applyProtection="0"/>
    <xf numFmtId="189" fontId="27" fillId="0" borderId="0" applyFont="0" applyFill="0" applyBorder="0" applyAlignment="0" applyProtection="0"/>
    <xf numFmtId="189" fontId="27" fillId="0" borderId="0" applyFont="0" applyFill="0" applyBorder="0" applyAlignment="0" applyProtection="0"/>
    <xf numFmtId="189" fontId="27" fillId="0" borderId="0" applyFont="0" applyFill="0" applyBorder="0" applyAlignment="0" applyProtection="0"/>
    <xf numFmtId="189" fontId="27" fillId="0" borderId="0" applyFont="0" applyFill="0" applyBorder="0" applyAlignment="0" applyProtection="0"/>
    <xf numFmtId="189" fontId="27" fillId="0" borderId="0" applyFont="0" applyFill="0" applyBorder="0" applyAlignment="0" applyProtection="0"/>
    <xf numFmtId="189" fontId="27" fillId="0" borderId="0" applyFont="0" applyFill="0" applyBorder="0" applyAlignment="0" applyProtection="0"/>
    <xf numFmtId="184" fontId="27" fillId="0" borderId="0" applyFont="0" applyFill="0" applyBorder="0" applyAlignment="0" applyProtection="0"/>
    <xf numFmtId="189" fontId="27" fillId="0" borderId="0" applyFont="0" applyFill="0" applyBorder="0" applyAlignment="0" applyProtection="0"/>
    <xf numFmtId="184" fontId="27" fillId="0" borderId="0" applyFont="0" applyFill="0" applyBorder="0" applyAlignment="0" applyProtection="0"/>
    <xf numFmtId="188"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4" fontId="27" fillId="0" borderId="0" applyFont="0" applyFill="0" applyBorder="0" applyAlignment="0" applyProtection="0"/>
    <xf numFmtId="184"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4" fontId="27" fillId="0" borderId="0" applyFont="0" applyFill="0" applyBorder="0" applyAlignment="0" applyProtection="0"/>
    <xf numFmtId="184"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6" fontId="27" fillId="0" borderId="0" applyFont="0" applyFill="0" applyBorder="0" applyAlignment="0" applyProtection="0"/>
    <xf numFmtId="183" fontId="27" fillId="0" borderId="0" applyFont="0" applyFill="0" applyBorder="0" applyAlignment="0" applyProtection="0"/>
    <xf numFmtId="187" fontId="70"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4" fontId="27" fillId="0" borderId="0" applyFont="0" applyFill="0" applyBorder="0" applyAlignment="0" applyProtection="0"/>
    <xf numFmtId="189" fontId="27" fillId="0" borderId="0" applyFont="0" applyFill="0" applyBorder="0" applyAlignment="0" applyProtection="0"/>
    <xf numFmtId="184" fontId="27" fillId="0" borderId="0" applyFont="0" applyFill="0" applyBorder="0" applyAlignment="0" applyProtection="0"/>
    <xf numFmtId="187" fontId="70"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4"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9" fontId="27" fillId="0" borderId="0" applyFon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43" fontId="27" fillId="0" borderId="0" applyFont="0" applyFill="0" applyBorder="0" applyAlignment="0" applyProtection="0"/>
    <xf numFmtId="0" fontId="80"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70" fillId="0" borderId="0" applyFont="0" applyFill="0" applyBorder="0" applyAlignment="0" applyProtection="0"/>
    <xf numFmtId="11" fontId="70" fillId="0" borderId="0" applyFont="0" applyFill="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50" borderId="0" applyNumberFormat="0" applyBorder="0" applyAlignment="0" applyProtection="0"/>
    <xf numFmtId="0" fontId="81" fillId="50" borderId="0" applyNumberFormat="0" applyBorder="0" applyAlignment="0" applyProtection="0"/>
    <xf numFmtId="0" fontId="81" fillId="50" borderId="0" applyNumberFormat="0" applyBorder="0" applyAlignment="0" applyProtection="0"/>
    <xf numFmtId="0" fontId="81" fillId="48" borderId="0" applyNumberFormat="0" applyBorder="0" applyAlignment="0" applyProtection="0"/>
    <xf numFmtId="0" fontId="81" fillId="50" borderId="0" applyNumberFormat="0" applyBorder="0" applyAlignment="0" applyProtection="0"/>
    <xf numFmtId="0" fontId="81" fillId="50" borderId="0" applyNumberFormat="0" applyBorder="0" applyAlignment="0" applyProtection="0"/>
    <xf numFmtId="0" fontId="82" fillId="25" borderId="0" applyNumberFormat="0" applyBorder="0" applyAlignment="0" applyProtection="0"/>
    <xf numFmtId="0" fontId="81" fillId="50" borderId="0" applyNumberFormat="0" applyBorder="0" applyAlignment="0" applyProtection="0"/>
    <xf numFmtId="0" fontId="81" fillId="50" borderId="0" applyNumberFormat="0" applyBorder="0" applyAlignment="0" applyProtection="0"/>
    <xf numFmtId="0" fontId="81" fillId="50" borderId="0" applyNumberFormat="0" applyBorder="0" applyAlignment="0" applyProtection="0"/>
    <xf numFmtId="0" fontId="81" fillId="50" borderId="0" applyNumberFormat="0" applyBorder="0" applyAlignment="0" applyProtection="0"/>
    <xf numFmtId="0" fontId="81" fillId="50" borderId="0" applyNumberFormat="0" applyBorder="0" applyAlignment="0" applyProtection="0"/>
    <xf numFmtId="0" fontId="81" fillId="50"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50" borderId="0" applyNumberFormat="0" applyBorder="0" applyAlignment="0" applyProtection="0"/>
    <xf numFmtId="0" fontId="81" fillId="48" borderId="0" applyNumberFormat="0" applyBorder="0" applyAlignment="0" applyProtection="0"/>
    <xf numFmtId="0" fontId="81" fillId="50"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47" fillId="25" borderId="0" applyNumberFormat="0" applyBorder="0" applyAlignment="0" applyProtection="0"/>
    <xf numFmtId="0" fontId="47" fillId="25"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1" fillId="48" borderId="0" applyNumberFormat="0" applyBorder="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4" fillId="0" borderId="38"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4" fillId="0" borderId="38" applyNumberFormat="0" applyFill="0" applyAlignment="0" applyProtection="0"/>
    <xf numFmtId="0" fontId="83" fillId="0" borderId="30" applyNumberFormat="0" applyFill="0" applyAlignment="0" applyProtection="0"/>
    <xf numFmtId="0" fontId="84" fillId="0" borderId="38"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6" fillId="0" borderId="39" applyNumberFormat="0" applyFill="0" applyAlignment="0" applyProtection="0"/>
    <xf numFmtId="0" fontId="85" fillId="0" borderId="31" applyNumberFormat="0" applyFill="0" applyAlignment="0" applyProtection="0"/>
    <xf numFmtId="0" fontId="86" fillId="0" borderId="39"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8" fillId="0" borderId="40"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8" fillId="0" borderId="40" applyNumberFormat="0" applyFill="0" applyAlignment="0" applyProtection="0"/>
    <xf numFmtId="0" fontId="87" fillId="0" borderId="32" applyNumberFormat="0" applyFill="0" applyAlignment="0" applyProtection="0"/>
    <xf numFmtId="0" fontId="88" fillId="0" borderId="40"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41"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2" borderId="27" applyNumberFormat="0" applyAlignment="0" applyProtection="0"/>
    <xf numFmtId="0" fontId="73" fillId="2" borderId="27" applyNumberFormat="0" applyAlignment="0" applyProtection="0"/>
    <xf numFmtId="0" fontId="73" fillId="2" borderId="27" applyNumberFormat="0" applyAlignment="0" applyProtection="0"/>
    <xf numFmtId="0" fontId="73" fillId="3" borderId="27" applyNumberFormat="0" applyAlignment="0" applyProtection="0"/>
    <xf numFmtId="0" fontId="73" fillId="2" borderId="27" applyNumberFormat="0" applyAlignment="0" applyProtection="0"/>
    <xf numFmtId="0" fontId="73" fillId="2" borderId="27" applyNumberFormat="0" applyAlignment="0" applyProtection="0"/>
    <xf numFmtId="0" fontId="92" fillId="22" borderId="18" applyNumberFormat="0" applyAlignment="0" applyProtection="0"/>
    <xf numFmtId="0" fontId="73" fillId="2" borderId="27" applyNumberFormat="0" applyAlignment="0" applyProtection="0"/>
    <xf numFmtId="0" fontId="73" fillId="2" borderId="27" applyNumberFormat="0" applyAlignment="0" applyProtection="0"/>
    <xf numFmtId="0" fontId="73" fillId="2" borderId="27" applyNumberFormat="0" applyAlignment="0" applyProtection="0"/>
    <xf numFmtId="0" fontId="73" fillId="2" borderId="27" applyNumberFormat="0" applyAlignment="0" applyProtection="0"/>
    <xf numFmtId="0" fontId="73" fillId="2" borderId="27" applyNumberFormat="0" applyAlignment="0" applyProtection="0"/>
    <xf numFmtId="0" fontId="73" fillId="2"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42" fillId="22" borderId="18"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42" fillId="22" borderId="18" applyNumberFormat="0" applyAlignment="0" applyProtection="0"/>
    <xf numFmtId="0" fontId="73" fillId="2" borderId="27" applyNumberFormat="0" applyAlignment="0" applyProtection="0"/>
    <xf numFmtId="0" fontId="73" fillId="3" borderId="27" applyNumberFormat="0" applyAlignment="0" applyProtection="0"/>
    <xf numFmtId="0" fontId="73" fillId="2"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0" fontId="73" fillId="3" borderId="27" applyNumberFormat="0" applyAlignment="0" applyProtection="0"/>
    <xf numFmtId="4" fontId="54" fillId="0" borderId="0" applyBorder="0">
      <alignment horizontal="right" vertical="center"/>
    </xf>
    <xf numFmtId="0" fontId="54" fillId="0" borderId="12">
      <alignment horizontal="right" vertical="center"/>
    </xf>
    <xf numFmtId="1" fontId="93" fillId="48" borderId="0" applyBorder="0">
      <alignment horizontal="right" vertical="center"/>
    </xf>
    <xf numFmtId="0" fontId="52" fillId="53" borderId="42" applyNumberFormat="0" applyFont="0" applyAlignment="0" applyProtection="0"/>
    <xf numFmtId="0" fontId="55" fillId="14"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9" borderId="0" applyNumberFormat="0" applyBorder="0" applyAlignment="0" applyProtection="0"/>
    <xf numFmtId="0" fontId="94" fillId="48" borderId="0" applyNumberFormat="0" applyBorder="0" applyAlignment="0" applyProtection="0"/>
    <xf numFmtId="0" fontId="95" fillId="64" borderId="26" applyNumberFormat="0" applyAlignment="0" applyProtection="0"/>
    <xf numFmtId="0" fontId="89" fillId="0" borderId="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7" fillId="0" borderId="43" applyNumberFormat="0" applyFill="0" applyAlignment="0" applyProtection="0"/>
    <xf numFmtId="0" fontId="97" fillId="0" borderId="43" applyNumberFormat="0" applyFill="0" applyAlignment="0" applyProtection="0"/>
    <xf numFmtId="0" fontId="97" fillId="0" borderId="43" applyNumberFormat="0" applyFill="0" applyAlignment="0" applyProtection="0"/>
    <xf numFmtId="0" fontId="97" fillId="0" borderId="43" applyNumberFormat="0" applyFill="0" applyAlignment="0" applyProtection="0"/>
    <xf numFmtId="0" fontId="97" fillId="0" borderId="43" applyNumberFormat="0" applyFill="0" applyAlignment="0" applyProtection="0"/>
    <xf numFmtId="0" fontId="97" fillId="0" borderId="43" applyNumberFormat="0" applyFill="0" applyAlignment="0" applyProtection="0"/>
    <xf numFmtId="0" fontId="97" fillId="0" borderId="43" applyNumberFormat="0" applyFill="0" applyAlignment="0" applyProtection="0"/>
    <xf numFmtId="0" fontId="97" fillId="0" borderId="43" applyNumberFormat="0" applyFill="0" applyAlignment="0" applyProtection="0"/>
    <xf numFmtId="0" fontId="97" fillId="0" borderId="43"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7" fillId="0" borderId="43" applyNumberFormat="0" applyFill="0" applyAlignment="0" applyProtection="0"/>
    <xf numFmtId="0" fontId="96" fillId="0" borderId="41" applyNumberFormat="0" applyFill="0" applyAlignment="0" applyProtection="0"/>
    <xf numFmtId="0" fontId="97" fillId="0" borderId="43"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8" fillId="0" borderId="0" applyNumberFormat="0" applyFill="0" applyBorder="0" applyAlignment="0" applyProtection="0"/>
    <xf numFmtId="178" fontId="27" fillId="0" borderId="0" applyFont="0" applyFill="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100" fillId="2" borderId="0" applyNumberFormat="0" applyBorder="0" applyAlignment="0" applyProtection="0"/>
    <xf numFmtId="0" fontId="99" fillId="2" borderId="0" applyNumberFormat="0" applyBorder="0" applyAlignment="0" applyProtection="0"/>
    <xf numFmtId="0" fontId="101" fillId="27" borderId="0" applyNumberFormat="0" applyBorder="0" applyAlignment="0" applyProtection="0"/>
    <xf numFmtId="0" fontId="100" fillId="2" borderId="0" applyNumberFormat="0" applyBorder="0" applyAlignment="0" applyProtection="0"/>
    <xf numFmtId="0" fontId="101" fillId="27" borderId="0" applyNumberFormat="0" applyBorder="0" applyAlignment="0" applyProtection="0"/>
    <xf numFmtId="0" fontId="100" fillId="2" borderId="0" applyNumberFormat="0" applyBorder="0" applyAlignment="0" applyProtection="0"/>
    <xf numFmtId="0" fontId="100" fillId="2" borderId="0" applyNumberFormat="0" applyBorder="0" applyAlignment="0" applyProtection="0"/>
    <xf numFmtId="0" fontId="100" fillId="2" borderId="0" applyNumberFormat="0" applyBorder="0" applyAlignment="0" applyProtection="0"/>
    <xf numFmtId="0" fontId="100" fillId="2" borderId="0" applyNumberFormat="0" applyBorder="0" applyAlignment="0" applyProtection="0"/>
    <xf numFmtId="0" fontId="100" fillId="2" borderId="0" applyNumberFormat="0" applyBorder="0" applyAlignment="0" applyProtection="0"/>
    <xf numFmtId="0" fontId="100" fillId="2" borderId="0" applyNumberFormat="0" applyBorder="0" applyAlignment="0" applyProtection="0"/>
    <xf numFmtId="0" fontId="100"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102"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100" fillId="2" borderId="0" applyNumberFormat="0" applyBorder="0" applyAlignment="0" applyProtection="0"/>
    <xf numFmtId="0" fontId="102" fillId="2" borderId="0" applyNumberFormat="0" applyBorder="0" applyAlignment="0" applyProtection="0"/>
    <xf numFmtId="0" fontId="100"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101" fillId="27"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101" fillId="27"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27" fillId="0" borderId="0"/>
    <xf numFmtId="0" fontId="0" fillId="0" borderId="0"/>
    <xf numFmtId="0" fontId="0" fillId="0" borderId="0"/>
    <xf numFmtId="0" fontId="53"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0" fillId="0" borderId="0"/>
    <xf numFmtId="0" fontId="53" fillId="0" borderId="0"/>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27"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3" fillId="0" borderId="0">
      <alignment vertical="center"/>
    </xf>
    <xf numFmtId="179" fontId="103" fillId="0" borderId="0">
      <alignment vertical="center"/>
    </xf>
    <xf numFmtId="0" fontId="27" fillId="0" borderId="0"/>
    <xf numFmtId="0" fontId="0" fillId="0" borderId="0"/>
    <xf numFmtId="179" fontId="103" fillId="0" borderId="0">
      <alignment vertical="center"/>
    </xf>
    <xf numFmtId="0" fontId="27"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53"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27" fillId="0" borderId="0"/>
    <xf numFmtId="0" fontId="27" fillId="0" borderId="0"/>
    <xf numFmtId="0" fontId="27" fillId="0" borderId="0"/>
    <xf numFmtId="0" fontId="0" fillId="0" borderId="0">
      <alignment vertical="center"/>
    </xf>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179" fontId="103" fillId="0" borderId="0">
      <alignment vertical="center"/>
    </xf>
    <xf numFmtId="179" fontId="103" fillId="0" borderId="0">
      <alignment vertical="center"/>
    </xf>
    <xf numFmtId="0" fontId="0" fillId="0" borderId="0">
      <alignment vertical="center"/>
    </xf>
    <xf numFmtId="179" fontId="103" fillId="0" borderId="0">
      <alignment vertical="center"/>
    </xf>
    <xf numFmtId="0" fontId="0"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53" fillId="0" borderId="0"/>
    <xf numFmtId="0" fontId="53" fillId="0" borderId="0"/>
    <xf numFmtId="0" fontId="0" fillId="0" borderId="0"/>
    <xf numFmtId="0" fontId="0" fillId="0" borderId="0"/>
    <xf numFmtId="0" fontId="0" fillId="0" borderId="0"/>
    <xf numFmtId="0" fontId="27" fillId="0" borderId="0"/>
    <xf numFmtId="0" fontId="0" fillId="0" borderId="0"/>
    <xf numFmtId="0" fontId="27" fillId="0" borderId="0"/>
    <xf numFmtId="0" fontId="27" fillId="0" borderId="0"/>
    <xf numFmtId="0" fontId="104"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27" fillId="0" borderId="0"/>
    <xf numFmtId="0" fontId="0" fillId="0" borderId="0"/>
    <xf numFmtId="0" fontId="105" fillId="0" borderId="0"/>
    <xf numFmtId="0" fontId="27"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27" fillId="0" borderId="0"/>
    <xf numFmtId="0" fontId="53" fillId="0" borderId="0"/>
    <xf numFmtId="0" fontId="0" fillId="0" borderId="0"/>
    <xf numFmtId="0" fontId="0" fillId="0" borderId="0"/>
    <xf numFmtId="0" fontId="0" fillId="0" borderId="0"/>
    <xf numFmtId="0" fontId="27" fillId="0" borderId="0"/>
    <xf numFmtId="0" fontId="53" fillId="0" borderId="0"/>
    <xf numFmtId="0" fontId="27" fillId="0" borderId="0"/>
    <xf numFmtId="0" fontId="53" fillId="0" borderId="0"/>
    <xf numFmtId="0" fontId="105" fillId="0" borderId="0"/>
    <xf numFmtId="0" fontId="105" fillId="0" borderId="0"/>
    <xf numFmtId="0" fontId="0" fillId="0" borderId="0"/>
    <xf numFmtId="0" fontId="27" fillId="0" borderId="0"/>
    <xf numFmtId="0" fontId="0" fillId="0" borderId="0"/>
    <xf numFmtId="0" fontId="0" fillId="0" borderId="0"/>
    <xf numFmtId="0" fontId="0" fillId="0" borderId="0"/>
    <xf numFmtId="0" fontId="0" fillId="0" borderId="0"/>
    <xf numFmtId="0" fontId="27" fillId="0" borderId="0"/>
    <xf numFmtId="0" fontId="0" fillId="0" borderId="0"/>
    <xf numFmtId="0" fontId="53" fillId="0" borderId="0"/>
    <xf numFmtId="0" fontId="0" fillId="0" borderId="0"/>
    <xf numFmtId="0" fontId="0" fillId="0" borderId="0"/>
    <xf numFmtId="0" fontId="0" fillId="0" borderId="0"/>
    <xf numFmtId="0" fontId="53" fillId="0" borderId="0"/>
    <xf numFmtId="0" fontId="53" fillId="0" borderId="0"/>
    <xf numFmtId="0" fontId="53" fillId="0" borderId="0"/>
    <xf numFmtId="0" fontId="0" fillId="0" borderId="0"/>
    <xf numFmtId="0" fontId="0" fillId="0" borderId="0"/>
    <xf numFmtId="0" fontId="0" fillId="0" borderId="0"/>
    <xf numFmtId="0" fontId="27" fillId="0" borderId="0">
      <alignment vertical="top"/>
    </xf>
    <xf numFmtId="0" fontId="27" fillId="0" borderId="0">
      <alignment vertical="top"/>
    </xf>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71" fillId="0" borderId="0"/>
    <xf numFmtId="0" fontId="53" fillId="0" borderId="0"/>
    <xf numFmtId="0" fontId="27"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71"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27"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27" fillId="0" borderId="0"/>
    <xf numFmtId="190" fontId="103" fillId="0" borderId="0">
      <alignment vertical="center"/>
    </xf>
    <xf numFmtId="0" fontId="106" fillId="0" borderId="0"/>
    <xf numFmtId="190" fontId="103" fillId="0" borderId="0">
      <alignment vertical="center"/>
    </xf>
    <xf numFmtId="0" fontId="27" fillId="0" borderId="0"/>
    <xf numFmtId="0" fontId="27" fillId="0" borderId="0"/>
    <xf numFmtId="0" fontId="106" fillId="0" borderId="0"/>
    <xf numFmtId="0" fontId="27" fillId="0" borderId="0"/>
    <xf numFmtId="0" fontId="53" fillId="0" borderId="0"/>
    <xf numFmtId="0" fontId="27" fillId="0" borderId="0"/>
    <xf numFmtId="0" fontId="105" fillId="0" borderId="0"/>
    <xf numFmtId="0" fontId="53" fillId="0" borderId="0"/>
    <xf numFmtId="0" fontId="0" fillId="0" borderId="0"/>
    <xf numFmtId="0" fontId="27" fillId="0" borderId="0"/>
    <xf numFmtId="0" fontId="27" fillId="0" borderId="0"/>
    <xf numFmtId="0" fontId="27" fillId="0" borderId="0"/>
    <xf numFmtId="0" fontId="27" fillId="0" borderId="0"/>
    <xf numFmtId="0" fontId="27" fillId="0" borderId="0"/>
    <xf numFmtId="0" fontId="0" fillId="0" borderId="0"/>
    <xf numFmtId="0" fontId="105"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5" fillId="0" borderId="0"/>
    <xf numFmtId="0" fontId="27" fillId="0" borderId="0"/>
    <xf numFmtId="0" fontId="27" fillId="0" borderId="0"/>
    <xf numFmtId="0" fontId="105" fillId="0" borderId="0"/>
    <xf numFmtId="0" fontId="27" fillId="0" borderId="0"/>
    <xf numFmtId="0" fontId="27" fillId="0" borderId="0"/>
    <xf numFmtId="0" fontId="27" fillId="0" borderId="0"/>
    <xf numFmtId="0" fontId="27" fillId="0" borderId="0"/>
    <xf numFmtId="0" fontId="0" fillId="0" borderId="0"/>
    <xf numFmtId="0" fontId="27"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27" fillId="0" borderId="0"/>
    <xf numFmtId="0" fontId="0" fillId="0" borderId="0"/>
    <xf numFmtId="0" fontId="0" fillId="0" borderId="0"/>
    <xf numFmtId="0" fontId="53" fillId="0" borderId="0"/>
    <xf numFmtId="0" fontId="0" fillId="0" borderId="0"/>
    <xf numFmtId="0" fontId="27" fillId="0" borderId="0"/>
    <xf numFmtId="0" fontId="53" fillId="0" borderId="0"/>
    <xf numFmtId="0" fontId="27" fillId="0" borderId="0"/>
    <xf numFmtId="0" fontId="0" fillId="0" borderId="0"/>
    <xf numFmtId="0" fontId="0" fillId="0" borderId="0"/>
    <xf numFmtId="0" fontId="107" fillId="0" borderId="0" applyNumberFormat="0" applyFill="0" applyBorder="0" applyAlignment="0" applyProtection="0"/>
    <xf numFmtId="0" fontId="27" fillId="0" borderId="0"/>
    <xf numFmtId="0" fontId="0" fillId="0" borderId="0"/>
    <xf numFmtId="0" fontId="0" fillId="0" borderId="0"/>
    <xf numFmtId="0" fontId="27"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27" fillId="0" borderId="0"/>
    <xf numFmtId="0" fontId="53"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108" fillId="0" borderId="0"/>
    <xf numFmtId="0" fontId="108" fillId="0" borderId="0"/>
    <xf numFmtId="0" fontId="27" fillId="0" borderId="0"/>
    <xf numFmtId="0" fontId="27" fillId="0" borderId="0"/>
    <xf numFmtId="0" fontId="53" fillId="0" borderId="0" applyFill="0" applyProtection="0"/>
    <xf numFmtId="0" fontId="27"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53" fillId="0" borderId="0"/>
    <xf numFmtId="0" fontId="53" fillId="0" borderId="0"/>
    <xf numFmtId="0" fontId="27" fillId="0" borderId="0"/>
    <xf numFmtId="0" fontId="27" fillId="0" borderId="0"/>
    <xf numFmtId="0" fontId="53" fillId="0" borderId="0"/>
    <xf numFmtId="0" fontId="109" fillId="0" borderId="0"/>
    <xf numFmtId="0" fontId="27" fillId="0" borderId="0"/>
    <xf numFmtId="0" fontId="27" fillId="0" borderId="0"/>
    <xf numFmtId="0" fontId="27" fillId="0" borderId="0"/>
    <xf numFmtId="0" fontId="53" fillId="0" borderId="0"/>
    <xf numFmtId="0" fontId="27" fillId="0" borderId="0"/>
    <xf numFmtId="0" fontId="27" fillId="0" borderId="0"/>
    <xf numFmtId="0" fontId="53" fillId="0" borderId="0"/>
    <xf numFmtId="0" fontId="27" fillId="0" borderId="0"/>
    <xf numFmtId="0" fontId="0" fillId="0" borderId="0"/>
    <xf numFmtId="0" fontId="27" fillId="0" borderId="0"/>
    <xf numFmtId="0" fontId="0" fillId="0" borderId="0"/>
    <xf numFmtId="0" fontId="105" fillId="0" borderId="0"/>
    <xf numFmtId="0" fontId="53" fillId="0" borderId="0"/>
    <xf numFmtId="0" fontId="27" fillId="0" borderId="0"/>
    <xf numFmtId="0" fontId="27"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5" fillId="0" borderId="0"/>
    <xf numFmtId="0" fontId="0" fillId="0" borderId="0"/>
    <xf numFmtId="0" fontId="0" fillId="0" borderId="0"/>
    <xf numFmtId="0" fontId="0" fillId="0" borderId="0"/>
    <xf numFmtId="0" fontId="0" fillId="0" borderId="0"/>
    <xf numFmtId="0" fontId="0" fillId="0" borderId="0"/>
    <xf numFmtId="0" fontId="0" fillId="0" borderId="0"/>
    <xf numFmtId="0" fontId="105" fillId="0" borderId="0"/>
    <xf numFmtId="0" fontId="105" fillId="0" borderId="0"/>
    <xf numFmtId="0" fontId="27" fillId="0" borderId="0"/>
    <xf numFmtId="0" fontId="27" fillId="0" borderId="0"/>
    <xf numFmtId="0" fontId="27" fillId="0" borderId="0"/>
    <xf numFmtId="0" fontId="27" fillId="0" borderId="0"/>
    <xf numFmtId="0" fontId="105" fillId="0" borderId="0"/>
    <xf numFmtId="0" fontId="27" fillId="0" borderId="0"/>
    <xf numFmtId="0" fontId="27" fillId="0" borderId="0"/>
    <xf numFmtId="0" fontId="105" fillId="0" borderId="0"/>
    <xf numFmtId="0" fontId="27" fillId="0" borderId="0"/>
    <xf numFmtId="0" fontId="53" fillId="0" borderId="0"/>
    <xf numFmtId="0" fontId="53" fillId="0" borderId="0"/>
    <xf numFmtId="0" fontId="110" fillId="0" borderId="0"/>
    <xf numFmtId="0" fontId="0" fillId="0" borderId="0"/>
    <xf numFmtId="0" fontId="0" fillId="0" borderId="0"/>
    <xf numFmtId="0" fontId="0" fillId="0" borderId="0"/>
    <xf numFmtId="0" fontId="53"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27" fillId="0" borderId="0"/>
    <xf numFmtId="0" fontId="0"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27" fillId="0" borderId="0"/>
    <xf numFmtId="0" fontId="53"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0" fillId="0" borderId="0"/>
    <xf numFmtId="0" fontId="0" fillId="0" borderId="0"/>
    <xf numFmtId="0" fontId="0" fillId="0" borderId="0"/>
    <xf numFmtId="0" fontId="27" fillId="0" borderId="0"/>
    <xf numFmtId="0" fontId="0" fillId="0" borderId="0"/>
    <xf numFmtId="0" fontId="27" fillId="0" borderId="0"/>
    <xf numFmtId="0" fontId="53" fillId="0" borderId="0"/>
    <xf numFmtId="0" fontId="27" fillId="0" borderId="0"/>
    <xf numFmtId="0" fontId="27" fillId="0" borderId="0"/>
    <xf numFmtId="0" fontId="0" fillId="0" borderId="0"/>
    <xf numFmtId="0" fontId="0" fillId="0" borderId="0"/>
    <xf numFmtId="0" fontId="27" fillId="0" borderId="0"/>
    <xf numFmtId="0" fontId="0" fillId="0" borderId="0"/>
    <xf numFmtId="0" fontId="0" fillId="0" borderId="0"/>
    <xf numFmtId="0" fontId="27" fillId="0" borderId="0"/>
    <xf numFmtId="0" fontId="111" fillId="0" borderId="0"/>
    <xf numFmtId="0" fontId="27" fillId="0" borderId="0"/>
    <xf numFmtId="0" fontId="0" fillId="0" borderId="0"/>
    <xf numFmtId="0" fontId="0"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0" fillId="0" borderId="0"/>
    <xf numFmtId="0" fontId="0" fillId="0" borderId="0"/>
    <xf numFmtId="0" fontId="0" fillId="0" borderId="0"/>
    <xf numFmtId="0" fontId="53" fillId="0" borderId="0"/>
    <xf numFmtId="0" fontId="53"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27" fillId="0" borderId="0"/>
    <xf numFmtId="0" fontId="53" fillId="0" borderId="0"/>
    <xf numFmtId="0" fontId="53" fillId="0" borderId="0"/>
    <xf numFmtId="0" fontId="0" fillId="0" borderId="0"/>
    <xf numFmtId="0" fontId="0" fillId="0" borderId="0"/>
    <xf numFmtId="0" fontId="27" fillId="0" borderId="0"/>
    <xf numFmtId="0" fontId="27" fillId="0" borderId="0"/>
    <xf numFmtId="0" fontId="27" fillId="0" borderId="0"/>
    <xf numFmtId="0" fontId="0" fillId="0" borderId="0"/>
    <xf numFmtId="0" fontId="0"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53" fillId="0" borderId="0"/>
    <xf numFmtId="0" fontId="27" fillId="0" borderId="0"/>
    <xf numFmtId="0" fontId="0" fillId="0" borderId="0"/>
    <xf numFmtId="0" fontId="27"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27" fillId="0" borderId="0"/>
    <xf numFmtId="0" fontId="0" fillId="0" borderId="0"/>
    <xf numFmtId="0" fontId="0" fillId="0" borderId="0"/>
    <xf numFmtId="0" fontId="27" fillId="0" borderId="0"/>
    <xf numFmtId="0" fontId="53" fillId="0" borderId="0"/>
    <xf numFmtId="0" fontId="27" fillId="0" borderId="0"/>
    <xf numFmtId="0" fontId="0" fillId="0" borderId="0"/>
    <xf numFmtId="0" fontId="0" fillId="0" borderId="0"/>
    <xf numFmtId="0" fontId="27" fillId="0" borderId="0"/>
    <xf numFmtId="0" fontId="27" fillId="0" borderId="0"/>
    <xf numFmtId="0" fontId="105" fillId="0" borderId="0"/>
    <xf numFmtId="0" fontId="53" fillId="0" borderId="0"/>
    <xf numFmtId="0" fontId="27" fillId="0" borderId="0"/>
    <xf numFmtId="0" fontId="27" fillId="0" borderId="0"/>
    <xf numFmtId="0" fontId="0" fillId="0" borderId="0"/>
    <xf numFmtId="0" fontId="27" fillId="0" borderId="0"/>
    <xf numFmtId="0" fontId="27" fillId="0" borderId="0"/>
    <xf numFmtId="0" fontId="53" fillId="0" borderId="0"/>
    <xf numFmtId="0" fontId="27" fillId="0" borderId="0"/>
    <xf numFmtId="0" fontId="27" fillId="0" borderId="0"/>
    <xf numFmtId="0" fontId="53"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27" fillId="0" borderId="0"/>
    <xf numFmtId="0" fontId="0" fillId="0" borderId="0"/>
    <xf numFmtId="0" fontId="53"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53" fillId="0" borderId="0"/>
    <xf numFmtId="0" fontId="0"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53"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53" fillId="0" borderId="0"/>
    <xf numFmtId="0" fontId="53" fillId="0" borderId="0"/>
    <xf numFmtId="0" fontId="27" fillId="0" borderId="0"/>
    <xf numFmtId="0" fontId="27" fillId="0" borderId="0"/>
    <xf numFmtId="0" fontId="27" fillId="0" borderId="0"/>
    <xf numFmtId="0" fontId="53"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27" fillId="0" borderId="0"/>
    <xf numFmtId="0" fontId="0" fillId="0" borderId="0"/>
    <xf numFmtId="0" fontId="0" fillId="0" borderId="0"/>
    <xf numFmtId="0" fontId="27" fillId="0" borderId="0"/>
    <xf numFmtId="0" fontId="27" fillId="0" borderId="0"/>
    <xf numFmtId="0" fontId="27" fillId="0" borderId="0"/>
    <xf numFmtId="0" fontId="0" fillId="0" borderId="0"/>
    <xf numFmtId="0" fontId="0"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30" fillId="0" borderId="0"/>
    <xf numFmtId="0" fontId="27" fillId="0" borderId="0"/>
    <xf numFmtId="0" fontId="27" fillId="0" borderId="0" applyNumberFormat="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27" fillId="0" borderId="0"/>
    <xf numFmtId="0" fontId="53" fillId="0" borderId="0"/>
    <xf numFmtId="0" fontId="53" fillId="0" borderId="0"/>
    <xf numFmtId="0" fontId="27" fillId="0" borderId="0"/>
    <xf numFmtId="0" fontId="27" fillId="0" borderId="0"/>
    <xf numFmtId="0" fontId="27" fillId="0" borderId="0"/>
    <xf numFmtId="0" fontId="27" fillId="0" borderId="0"/>
    <xf numFmtId="0" fontId="27" fillId="0" borderId="0"/>
    <xf numFmtId="0" fontId="106"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106" fillId="0" borderId="0"/>
    <xf numFmtId="0" fontId="27" fillId="0" borderId="0"/>
    <xf numFmtId="0" fontId="53" fillId="0" borderId="0"/>
    <xf numFmtId="0" fontId="0" fillId="0" borderId="0"/>
    <xf numFmtId="0" fontId="0"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0"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53" fillId="0" borderId="0"/>
    <xf numFmtId="0" fontId="53" fillId="0" borderId="0"/>
    <xf numFmtId="0" fontId="0" fillId="0" borderId="0"/>
    <xf numFmtId="4" fontId="54" fillId="0" borderId="12" applyFill="0" applyBorder="0" applyProtection="0">
      <alignment horizontal="right" vertical="center"/>
    </xf>
    <xf numFmtId="0" fontId="57" fillId="0" borderId="0" applyNumberFormat="0" applyFill="0" applyBorder="0" applyProtection="0">
      <alignment horizontal="left" vertical="center"/>
    </xf>
    <xf numFmtId="0" fontId="54" fillId="0" borderId="12" applyNumberFormat="0" applyFill="0" applyAlignment="0" applyProtection="0"/>
    <xf numFmtId="0" fontId="27" fillId="66" borderId="0" applyNumberFormat="0" applyFont="0" applyBorder="0" applyAlignment="0" applyProtection="0"/>
    <xf numFmtId="0" fontId="27" fillId="0" borderId="0"/>
    <xf numFmtId="0" fontId="27" fillId="0" borderId="0"/>
    <xf numFmtId="0" fontId="112" fillId="0" borderId="0"/>
    <xf numFmtId="0" fontId="79" fillId="0" borderId="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0" fillId="18" borderId="14"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0" fillId="18" borderId="14"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53" fillId="53" borderId="42" applyNumberFormat="0" applyFont="0" applyAlignment="0" applyProtection="0"/>
    <xf numFmtId="0" fontId="27" fillId="53" borderId="42" applyNumberFormat="0" applyFont="0" applyAlignment="0" applyProtection="0"/>
    <xf numFmtId="0" fontId="27" fillId="53" borderId="42" applyNumberFormat="0" applyFont="0" applyAlignment="0" applyProtection="0"/>
    <xf numFmtId="0" fontId="70" fillId="53" borderId="42" applyNumberFormat="0" applyFont="0" applyAlignment="0" applyProtection="0"/>
    <xf numFmtId="0" fontId="27" fillId="53" borderId="42" applyNumberFormat="0" applyFont="0" applyAlignment="0" applyProtection="0"/>
    <xf numFmtId="0" fontId="70" fillId="53" borderId="42" applyNumberFormat="0" applyFont="0" applyAlignment="0" applyProtection="0"/>
    <xf numFmtId="191" fontId="113" fillId="0" borderId="0">
      <alignment horizontal="right"/>
    </xf>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192" fontId="27" fillId="0" borderId="0" applyFont="0" applyFill="0" applyBorder="0" applyAlignment="0" applyProtection="0"/>
    <xf numFmtId="0" fontId="114" fillId="0" borderId="37" applyNumberFormat="0" applyFill="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5" borderId="26" applyNumberFormat="0" applyAlignment="0" applyProtection="0"/>
    <xf numFmtId="0" fontId="60" fillId="65" borderId="26" applyNumberFormat="0" applyAlignment="0" applyProtection="0"/>
    <xf numFmtId="0" fontId="60" fillId="65" borderId="26" applyNumberFormat="0" applyAlignment="0" applyProtection="0"/>
    <xf numFmtId="0" fontId="60" fillId="65" borderId="26" applyNumberFormat="0" applyAlignment="0" applyProtection="0"/>
    <xf numFmtId="0" fontId="60" fillId="65" borderId="26" applyNumberFormat="0" applyAlignment="0" applyProtection="0"/>
    <xf numFmtId="0" fontId="60" fillId="65" borderId="26" applyNumberFormat="0" applyAlignment="0" applyProtection="0"/>
    <xf numFmtId="0" fontId="60" fillId="65" borderId="26" applyNumberFormat="0" applyAlignment="0" applyProtection="0"/>
    <xf numFmtId="0" fontId="60" fillId="65" borderId="26" applyNumberFormat="0" applyAlignment="0" applyProtection="0"/>
    <xf numFmtId="0" fontId="60" fillId="65"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5" borderId="26" applyNumberFormat="0" applyAlignment="0" applyProtection="0"/>
    <xf numFmtId="0" fontId="60" fillId="64" borderId="26" applyNumberFormat="0" applyAlignment="0" applyProtection="0"/>
    <xf numFmtId="0" fontId="60" fillId="65"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0" fontId="60" fillId="64" borderId="26" applyNumberFormat="0" applyAlignment="0" applyProtection="0"/>
    <xf numFmtId="193" fontId="54" fillId="67" borderId="12" applyNumberFormat="0" applyFont="0" applyBorder="0" applyAlignment="0" applyProtection="0">
      <alignment horizontal="right" vertical="center"/>
    </xf>
    <xf numFmtId="9" fontId="27" fillId="0" borderId="0" applyFont="0" applyFill="0" applyBorder="0" applyAlignment="0" applyProtection="0"/>
    <xf numFmtId="9" fontId="5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71"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0" fontId="27" fillId="0" borderId="0"/>
    <xf numFmtId="0" fontId="27" fillId="0" borderId="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0" fontId="27" fillId="0" borderId="0"/>
    <xf numFmtId="0" fontId="27" fillId="0" borderId="0"/>
    <xf numFmtId="9" fontId="0" fillId="0" borderId="0" applyFont="0" applyFill="0" applyBorder="0" applyAlignment="0" applyProtection="0"/>
    <xf numFmtId="0" fontId="27" fillId="0" borderId="0"/>
    <xf numFmtId="0" fontId="27" fillId="0" borderId="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9" fontId="0"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71"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5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5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110" fillId="0" borderId="0" applyFont="0" applyFill="0" applyBorder="0" applyAlignment="0" applyProtection="0"/>
    <xf numFmtId="9" fontId="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5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5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5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53"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5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53"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53"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0"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9" fontId="0"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0"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0" fillId="0" borderId="0" applyFont="0" applyFill="0" applyBorder="0" applyAlignment="0" applyProtection="0"/>
    <xf numFmtId="0" fontId="27" fillId="0" borderId="0"/>
    <xf numFmtId="9" fontId="27" fillId="0" borderId="0" applyFont="0" applyFill="0" applyBorder="0" applyAlignment="0" applyProtection="0"/>
    <xf numFmtId="9" fontId="0"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9" fontId="0" fillId="0" borderId="0" applyFont="0" applyFill="0" applyBorder="0" applyAlignment="0" applyProtection="0"/>
    <xf numFmtId="9" fontId="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180" fontId="115" fillId="0" borderId="0" applyFont="0" applyFill="0" applyBorder="0" applyAlignment="0" applyProtection="0"/>
    <xf numFmtId="194" fontId="115" fillId="0" borderId="0" applyFont="0" applyFill="0" applyBorder="0" applyAlignment="0" applyProtection="0"/>
    <xf numFmtId="195" fontId="115" fillId="0" borderId="0" applyFont="0" applyFill="0" applyBorder="0" applyAlignment="0" applyProtection="0"/>
    <xf numFmtId="0" fontId="116" fillId="47" borderId="0" applyNumberFormat="0" applyBorder="0" applyAlignment="0" applyProtection="0"/>
    <xf numFmtId="0" fontId="27" fillId="0" borderId="0"/>
    <xf numFmtId="0" fontId="27" fillId="0" borderId="0"/>
    <xf numFmtId="0" fontId="117" fillId="2" borderId="0" applyNumberFormat="0" applyBorder="0" applyAlignment="0" applyProtection="0"/>
    <xf numFmtId="0" fontId="27" fillId="0" borderId="0"/>
    <xf numFmtId="0" fontId="27" fillId="0" borderId="0"/>
    <xf numFmtId="0" fontId="76" fillId="0" borderId="0">
      <alignment vertical="top" wrapText="1"/>
    </xf>
    <xf numFmtId="0" fontId="76" fillId="0" borderId="0">
      <alignment vertical="top" wrapText="1"/>
    </xf>
    <xf numFmtId="0" fontId="27" fillId="0" borderId="0"/>
    <xf numFmtId="0" fontId="27" fillId="0" borderId="0"/>
    <xf numFmtId="0" fontId="76" fillId="0" borderId="0">
      <alignment vertical="top" wrapText="1"/>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12" applyNumberFormat="0" applyFill="0" applyProtection="0">
      <alignment horizontal="right"/>
    </xf>
    <xf numFmtId="0" fontId="27" fillId="0" borderId="12" applyNumberFormat="0" applyFill="0" applyProtection="0">
      <alignment horizontal="righ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68" borderId="12" applyNumberFormat="0" applyProtection="0">
      <alignment horizontal="right"/>
    </xf>
    <xf numFmtId="0" fontId="27" fillId="0" borderId="0"/>
    <xf numFmtId="0" fontId="27" fillId="0" borderId="0"/>
    <xf numFmtId="0" fontId="27" fillId="0" borderId="0"/>
    <xf numFmtId="0" fontId="27" fillId="0" borderId="0"/>
    <xf numFmtId="0" fontId="27" fillId="0" borderId="0"/>
    <xf numFmtId="0" fontId="27" fillId="0" borderId="0"/>
    <xf numFmtId="0" fontId="118" fillId="68" borderId="0" applyNumberFormat="0" applyBorder="0" applyProtection="0">
      <alignment horizontal="left"/>
    </xf>
    <xf numFmtId="0" fontId="27" fillId="0" borderId="0"/>
    <xf numFmtId="0" fontId="27" fillId="0" borderId="0"/>
    <xf numFmtId="0" fontId="27" fillId="0" borderId="0"/>
    <xf numFmtId="0" fontId="27" fillId="0" borderId="0"/>
    <xf numFmtId="0" fontId="27" fillId="0" borderId="0"/>
    <xf numFmtId="0" fontId="27" fillId="0" borderId="0"/>
    <xf numFmtId="0" fontId="24" fillId="68" borderId="12" applyNumberFormat="0" applyProtection="0">
      <alignment horizontal="lef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12" applyNumberFormat="0" applyFill="0" applyProtection="0">
      <alignment horizontal="right"/>
    </xf>
    <xf numFmtId="0" fontId="27" fillId="0" borderId="12" applyNumberFormat="0" applyFill="0" applyProtection="0">
      <alignment horizontal="righ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19" fillId="14" borderId="0" applyNumberFormat="0" applyBorder="0" applyProtection="0">
      <alignment horizontal="lef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0" fillId="64" borderId="27" applyNumberFormat="0" applyAlignment="0" applyProtection="0"/>
    <xf numFmtId="196" fontId="121" fillId="69" borderId="44">
      <alignment vertical="center"/>
    </xf>
    <xf numFmtId="0" fontId="27" fillId="0" borderId="0"/>
    <xf numFmtId="0" fontId="27" fillId="0" borderId="0"/>
    <xf numFmtId="179" fontId="122" fillId="69" borderId="44">
      <alignment vertical="center"/>
    </xf>
    <xf numFmtId="0" fontId="27" fillId="0" borderId="0"/>
    <xf numFmtId="0" fontId="27" fillId="0" borderId="0"/>
    <xf numFmtId="196" fontId="123" fillId="70" borderId="44">
      <alignment vertical="center"/>
    </xf>
    <xf numFmtId="0" fontId="27" fillId="0" borderId="0"/>
    <xf numFmtId="0" fontId="27" fillId="0" borderId="0"/>
    <xf numFmtId="0" fontId="27" fillId="71" borderId="45" applyBorder="0">
      <alignment horizontal="left" vertical="center"/>
    </xf>
    <xf numFmtId="0" fontId="27" fillId="0" borderId="0"/>
    <xf numFmtId="0" fontId="27" fillId="0" borderId="0"/>
    <xf numFmtId="49" fontId="27" fillId="72" borderId="12">
      <alignment vertical="center" wrapText="1"/>
    </xf>
    <xf numFmtId="0" fontId="27" fillId="0" borderId="0"/>
    <xf numFmtId="0" fontId="27" fillId="0" borderId="0"/>
    <xf numFmtId="0" fontId="27" fillId="73" borderId="9">
      <alignment horizontal="left" vertical="center" wrapText="1"/>
    </xf>
    <xf numFmtId="0" fontId="27" fillId="0" borderId="0"/>
    <xf numFmtId="0" fontId="27" fillId="0" borderId="0"/>
    <xf numFmtId="0" fontId="124" fillId="74" borderId="12">
      <alignment horizontal="left" vertical="center" wrapText="1"/>
    </xf>
    <xf numFmtId="0" fontId="27" fillId="0" borderId="0"/>
    <xf numFmtId="0" fontId="27" fillId="0" borderId="0"/>
    <xf numFmtId="0" fontId="27" fillId="58" borderId="12">
      <alignment horizontal="left" vertical="center" wrapText="1"/>
    </xf>
    <xf numFmtId="0" fontId="27" fillId="0" borderId="0"/>
    <xf numFmtId="0" fontId="27" fillId="0" borderId="0"/>
    <xf numFmtId="0" fontId="27" fillId="75" borderId="12">
      <alignment horizontal="left" vertical="center" wrapText="1"/>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7" fillId="0" borderId="0" applyNumberFormat="0" applyFill="0" applyBorder="0" applyAlignment="0" applyProtection="0"/>
    <xf numFmtId="0" fontId="27" fillId="0" borderId="0"/>
    <xf numFmtId="0" fontId="27" fillId="0" borderId="0"/>
    <xf numFmtId="0" fontId="125" fillId="0" borderId="0" applyNumberFormat="0" applyFill="0" applyBorder="0" applyAlignment="0" applyProtection="0"/>
    <xf numFmtId="0" fontId="27" fillId="0" borderId="0"/>
    <xf numFmtId="0" fontId="27" fillId="0" borderId="0"/>
    <xf numFmtId="0" fontId="126" fillId="0" borderId="0" applyNumberFormat="0" applyFill="0" applyBorder="0" applyAlignment="0" applyProtection="0"/>
    <xf numFmtId="0" fontId="27" fillId="0" borderId="0"/>
    <xf numFmtId="0" fontId="126" fillId="0" borderId="0" applyNumberFormat="0" applyFill="0" applyBorder="0" applyAlignment="0" applyProtection="0"/>
    <xf numFmtId="0" fontId="27" fillId="0" borderId="0"/>
    <xf numFmtId="0" fontId="125" fillId="0" borderId="0" applyNumberFormat="0" applyFill="0" applyBorder="0" applyAlignment="0" applyProtection="0"/>
    <xf numFmtId="0" fontId="27" fillId="0" borderId="0"/>
    <xf numFmtId="0" fontId="27" fillId="0" borderId="0"/>
    <xf numFmtId="0" fontId="125" fillId="0" borderId="0" applyNumberFormat="0" applyFill="0" applyBorder="0" applyAlignment="0" applyProtection="0"/>
    <xf numFmtId="0" fontId="27" fillId="0" borderId="0"/>
    <xf numFmtId="0" fontId="27" fillId="0" borderId="0"/>
    <xf numFmtId="0" fontId="125" fillId="0" borderId="0" applyNumberFormat="0" applyFill="0" applyBorder="0" applyAlignment="0" applyProtection="0"/>
    <xf numFmtId="0" fontId="27" fillId="0" borderId="0"/>
    <xf numFmtId="0" fontId="27" fillId="0" borderId="0"/>
    <xf numFmtId="0" fontId="125" fillId="0" borderId="0" applyNumberFormat="0" applyFill="0" applyBorder="0" applyAlignment="0" applyProtection="0"/>
    <xf numFmtId="0" fontId="27" fillId="0" borderId="0"/>
    <xf numFmtId="0" fontId="27" fillId="0" borderId="0"/>
    <xf numFmtId="0" fontId="125" fillId="0" borderId="0" applyNumberFormat="0" applyFill="0" applyBorder="0" applyAlignment="0" applyProtection="0"/>
    <xf numFmtId="0" fontId="27" fillId="0" borderId="0"/>
    <xf numFmtId="0" fontId="27" fillId="0" borderId="0"/>
    <xf numFmtId="0" fontId="125" fillId="0" borderId="0" applyNumberFormat="0" applyFill="0" applyBorder="0" applyAlignment="0" applyProtection="0"/>
    <xf numFmtId="0" fontId="27" fillId="0" borderId="0"/>
    <xf numFmtId="0" fontId="27" fillId="0" borderId="0"/>
    <xf numFmtId="0" fontId="125" fillId="0" borderId="0" applyNumberFormat="0" applyFill="0" applyBorder="0" applyAlignment="0" applyProtection="0"/>
    <xf numFmtId="0" fontId="27" fillId="0" borderId="0"/>
    <xf numFmtId="0" fontId="27" fillId="0" borderId="0"/>
    <xf numFmtId="0" fontId="125"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6" fillId="0" borderId="0" applyNumberFormat="0" applyFill="0" applyBorder="0" applyAlignment="0" applyProtection="0"/>
    <xf numFmtId="0" fontId="27" fillId="0" borderId="0"/>
    <xf numFmtId="0" fontId="27" fillId="0" borderId="0"/>
    <xf numFmtId="0" fontId="126"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125"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6"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6" fillId="0" borderId="0" applyNumberFormat="0" applyFill="0" applyBorder="0" applyAlignment="0" applyProtection="0"/>
    <xf numFmtId="0" fontId="27" fillId="0" borderId="0"/>
    <xf numFmtId="0" fontId="27" fillId="0" borderId="0"/>
    <xf numFmtId="0" fontId="37"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77" fillId="0" borderId="37" applyNumberFormat="0" applyFill="0" applyAlignment="0" applyProtection="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77" fillId="0" borderId="37" applyNumberFormat="0" applyFill="0" applyAlignment="0" applyProtection="0"/>
    <xf numFmtId="0" fontId="27" fillId="0" borderId="0"/>
    <xf numFmtId="0" fontId="27" fillId="0" borderId="0"/>
    <xf numFmtId="0" fontId="77" fillId="0" borderId="37"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77" fillId="0" borderId="46"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77" fillId="0" borderId="37"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77" fillId="0" borderId="37"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97" fontId="115"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97"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7" fillId="0" borderId="0" applyNumberFormat="0" applyFill="0" applyBorder="0" applyAlignment="0" applyProtection="0">
      <alignment vertical="center"/>
    </xf>
    <xf numFmtId="0" fontId="27" fillId="0" borderId="0"/>
    <xf numFmtId="0" fontId="27" fillId="0" borderId="0"/>
    <xf numFmtId="0" fontId="1" fillId="0" borderId="0"/>
  </cellStyleXfs>
  <cellXfs count="193">
    <xf numFmtId="0" fontId="0" fillId="0" borderId="0" xfId="0"/>
    <xf numFmtId="0" fontId="1" fillId="0" borderId="0" xfId="0" applyFont="1" applyFill="1" applyBorder="1" applyAlignment="1"/>
    <xf numFmtId="198" fontId="1" fillId="0" borderId="0" xfId="0" applyNumberFormat="1" applyFont="1" applyFill="1" applyBorder="1" applyAlignment="1"/>
    <xf numFmtId="0" fontId="2" fillId="0" borderId="0" xfId="0" applyFont="1" applyFill="1" applyBorder="1" applyAlignment="1"/>
    <xf numFmtId="0" fontId="3" fillId="0" borderId="0" xfId="0" applyFont="1" applyFill="1" applyBorder="1" applyAlignment="1"/>
    <xf numFmtId="0" fontId="3" fillId="0" borderId="0" xfId="0" applyFont="1" applyFill="1" applyBorder="1" applyAlignment="1">
      <alignment horizontal="center"/>
    </xf>
    <xf numFmtId="0" fontId="4" fillId="0" borderId="0" xfId="0" applyFont="1" applyFill="1" applyBorder="1" applyAlignment="1">
      <alignment horizontal="center"/>
    </xf>
    <xf numFmtId="0" fontId="4" fillId="2" borderId="1" xfId="0" applyFont="1" applyFill="1" applyBorder="1" applyAlignment="1"/>
    <xf numFmtId="0" fontId="4" fillId="3" borderId="2"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xf numFmtId="0" fontId="5" fillId="0" borderId="0" xfId="8450" applyFont="1" applyFill="1" applyBorder="1" applyAlignment="1">
      <alignment horizontal="center"/>
    </xf>
    <xf numFmtId="0" fontId="1" fillId="4" borderId="3" xfId="0" applyFont="1" applyFill="1" applyBorder="1" applyAlignment="1"/>
    <xf numFmtId="199" fontId="1" fillId="0" borderId="0" xfId="0" applyNumberFormat="1" applyFont="1" applyFill="1" applyBorder="1" applyAlignment="1"/>
    <xf numFmtId="0" fontId="1" fillId="0" borderId="4" xfId="0" applyFont="1" applyFill="1" applyBorder="1" applyAlignment="1"/>
    <xf numFmtId="0" fontId="1" fillId="0" borderId="5" xfId="0" applyFont="1" applyFill="1" applyBorder="1" applyAlignment="1"/>
    <xf numFmtId="0" fontId="6" fillId="0" borderId="0" xfId="0" applyFont="1" applyFill="1" applyBorder="1" applyAlignment="1"/>
    <xf numFmtId="1" fontId="7" fillId="5" borderId="1" xfId="4710" applyNumberFormat="1" applyFont="1" applyFill="1" applyBorder="1" applyAlignment="1">
      <alignment vertical="center"/>
    </xf>
    <xf numFmtId="0" fontId="6" fillId="6" borderId="0" xfId="0" applyFont="1" applyFill="1" applyBorder="1" applyAlignment="1"/>
    <xf numFmtId="0" fontId="8" fillId="0" borderId="0" xfId="0" applyFont="1" applyFill="1" applyBorder="1" applyAlignment="1"/>
    <xf numFmtId="0" fontId="6" fillId="7" borderId="0" xfId="0" applyFont="1" applyFill="1" applyBorder="1" applyAlignment="1"/>
    <xf numFmtId="2" fontId="6" fillId="6" borderId="0" xfId="0" applyNumberFormat="1" applyFont="1" applyFill="1" applyBorder="1" applyAlignment="1"/>
    <xf numFmtId="0" fontId="9" fillId="0" borderId="0" xfId="0" applyFont="1" applyFill="1" applyBorder="1" applyAlignment="1"/>
    <xf numFmtId="0" fontId="1" fillId="4" borderId="0" xfId="0" applyFont="1" applyFill="1" applyBorder="1" applyAlignment="1"/>
    <xf numFmtId="0" fontId="1" fillId="8" borderId="0" xfId="0" applyFont="1" applyFill="1" applyBorder="1" applyAlignment="1"/>
    <xf numFmtId="0" fontId="10" fillId="9" borderId="0" xfId="0" applyFont="1" applyFill="1" applyBorder="1" applyAlignment="1">
      <alignment horizontal="left"/>
    </xf>
    <xf numFmtId="0" fontId="1" fillId="9" borderId="0" xfId="0" applyFont="1" applyFill="1" applyBorder="1" applyAlignment="1"/>
    <xf numFmtId="0" fontId="11" fillId="0" borderId="0" xfId="0" applyFont="1" applyFill="1" applyBorder="1" applyAlignment="1">
      <alignment horizontal="left"/>
    </xf>
    <xf numFmtId="0" fontId="12" fillId="2" borderId="6" xfId="0" applyFont="1" applyFill="1" applyBorder="1" applyAlignment="1"/>
    <xf numFmtId="0" fontId="12" fillId="2" borderId="6" xfId="0" applyFont="1" applyFill="1" applyBorder="1" applyAlignment="1">
      <alignment horizontal="left"/>
    </xf>
    <xf numFmtId="0" fontId="12" fillId="2" borderId="6" xfId="0" applyFont="1" applyFill="1" applyBorder="1" applyAlignment="1">
      <alignment horizontal="right"/>
    </xf>
    <xf numFmtId="0" fontId="1" fillId="10" borderId="7" xfId="0" applyFont="1" applyFill="1" applyBorder="1" applyAlignment="1"/>
    <xf numFmtId="0" fontId="1" fillId="10" borderId="7" xfId="0" applyFont="1" applyFill="1" applyBorder="1" applyAlignment="1">
      <alignment horizontal="left"/>
    </xf>
    <xf numFmtId="0" fontId="1" fillId="4" borderId="8" xfId="0" applyFont="1" applyFill="1" applyBorder="1" applyAlignment="1"/>
    <xf numFmtId="0" fontId="1" fillId="4" borderId="8" xfId="0" applyFont="1" applyFill="1" applyBorder="1" applyAlignment="1">
      <alignment horizontal="left"/>
    </xf>
    <xf numFmtId="0" fontId="1" fillId="11" borderId="8" xfId="0" applyFont="1" applyFill="1" applyBorder="1" applyAlignment="1">
      <alignment horizontal="left"/>
    </xf>
    <xf numFmtId="0" fontId="1" fillId="12" borderId="4" xfId="0" applyFont="1" applyFill="1" applyBorder="1" applyAlignment="1"/>
    <xf numFmtId="2" fontId="1" fillId="13" borderId="5" xfId="0" applyNumberFormat="1" applyFont="1" applyFill="1" applyBorder="1" applyAlignment="1"/>
    <xf numFmtId="2" fontId="1" fillId="13" borderId="0" xfId="0" applyNumberFormat="1" applyFont="1" applyFill="1" applyBorder="1" applyAlignment="1"/>
    <xf numFmtId="2" fontId="1" fillId="13" borderId="4" xfId="0" applyNumberFormat="1" applyFont="1" applyFill="1" applyBorder="1" applyAlignment="1"/>
    <xf numFmtId="198" fontId="11" fillId="0" borderId="0" xfId="0" applyNumberFormat="1" applyFont="1" applyFill="1" applyBorder="1" applyAlignment="1"/>
    <xf numFmtId="198" fontId="12" fillId="2" borderId="9" xfId="0" applyNumberFormat="1" applyFont="1" applyFill="1" applyBorder="1" applyAlignment="1"/>
    <xf numFmtId="198" fontId="12" fillId="2" borderId="6" xfId="0" applyNumberFormat="1" applyFont="1" applyFill="1" applyBorder="1" applyAlignment="1"/>
    <xf numFmtId="198" fontId="1" fillId="0" borderId="4" xfId="0" applyNumberFormat="1" applyFont="1" applyFill="1" applyBorder="1" applyAlignment="1"/>
    <xf numFmtId="198" fontId="11" fillId="0" borderId="0" xfId="0" applyNumberFormat="1" applyFont="1" applyFill="1" applyBorder="1" applyAlignment="1">
      <alignment vertical="center"/>
    </xf>
    <xf numFmtId="0" fontId="12" fillId="2" borderId="0" xfId="0" applyFont="1" applyFill="1" applyBorder="1" applyAlignment="1">
      <alignment horizontal="right"/>
    </xf>
    <xf numFmtId="0" fontId="1" fillId="12" borderId="8" xfId="0" applyFont="1" applyFill="1" applyBorder="1" applyAlignment="1">
      <alignment horizontal="left"/>
    </xf>
    <xf numFmtId="0" fontId="1" fillId="12" borderId="0" xfId="0" applyFont="1" applyFill="1" applyBorder="1" applyAlignment="1"/>
    <xf numFmtId="0" fontId="1" fillId="4" borderId="10" xfId="0" applyFont="1" applyFill="1" applyBorder="1" applyAlignment="1"/>
    <xf numFmtId="2" fontId="1" fillId="12" borderId="0" xfId="0" applyNumberFormat="1" applyFont="1" applyFill="1" applyBorder="1" applyAlignment="1"/>
    <xf numFmtId="2" fontId="1" fillId="0" borderId="0" xfId="0" applyNumberFormat="1" applyFont="1" applyFill="1" applyBorder="1" applyAlignment="1"/>
    <xf numFmtId="2" fontId="1" fillId="12" borderId="4" xfId="0" applyNumberFormat="1" applyFont="1" applyFill="1" applyBorder="1" applyAlignment="1"/>
    <xf numFmtId="2" fontId="1" fillId="0" borderId="4" xfId="0" applyNumberFormat="1" applyFont="1" applyFill="1" applyBorder="1" applyAlignment="1"/>
    <xf numFmtId="2" fontId="1" fillId="0" borderId="5" xfId="0" applyNumberFormat="1" applyFont="1" applyFill="1" applyBorder="1" applyAlignment="1"/>
    <xf numFmtId="200" fontId="1" fillId="0" borderId="0" xfId="0" applyNumberFormat="1" applyFont="1" applyFill="1" applyBorder="1" applyAlignment="1"/>
    <xf numFmtId="200" fontId="1" fillId="0" borderId="4" xfId="0" applyNumberFormat="1" applyFont="1" applyFill="1" applyBorder="1" applyAlignment="1"/>
    <xf numFmtId="198" fontId="12" fillId="2" borderId="11" xfId="0" applyNumberFormat="1" applyFont="1" applyFill="1" applyBorder="1" applyAlignment="1"/>
    <xf numFmtId="200" fontId="1" fillId="11" borderId="0" xfId="0" applyNumberFormat="1" applyFont="1" applyFill="1" applyBorder="1" applyAlignment="1"/>
    <xf numFmtId="0" fontId="13" fillId="0" borderId="0" xfId="0" applyFont="1" applyFill="1" applyBorder="1" applyAlignment="1"/>
    <xf numFmtId="200" fontId="1" fillId="11" borderId="4" xfId="0" applyNumberFormat="1" applyFont="1" applyFill="1" applyBorder="1" applyAlignment="1"/>
    <xf numFmtId="0" fontId="14" fillId="3" borderId="0" xfId="0" applyFont="1" applyFill="1" applyBorder="1" applyAlignment="1">
      <alignment horizontal="left"/>
    </xf>
    <xf numFmtId="0" fontId="5" fillId="0" borderId="0" xfId="0" applyFont="1" applyFill="1" applyBorder="1" applyAlignment="1"/>
    <xf numFmtId="0" fontId="5"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horizontal="left"/>
    </xf>
    <xf numFmtId="0" fontId="1" fillId="0" borderId="0" xfId="0" applyFont="1" applyFill="1" applyBorder="1" applyAlignment="1">
      <alignment wrapText="1"/>
    </xf>
    <xf numFmtId="0" fontId="15" fillId="14" borderId="0" xfId="0" applyFont="1" applyFill="1" applyBorder="1" applyAlignment="1">
      <alignment horizontal="left"/>
    </xf>
    <xf numFmtId="0" fontId="1" fillId="14" borderId="0" xfId="0" applyFont="1" applyFill="1" applyBorder="1" applyAlignment="1">
      <alignment horizontal="left"/>
    </xf>
    <xf numFmtId="0" fontId="16" fillId="0" borderId="0" xfId="0" applyFont="1" applyFill="1" applyBorder="1" applyAlignment="1">
      <alignment horizontal="left"/>
    </xf>
    <xf numFmtId="0" fontId="17" fillId="0" borderId="0" xfId="0" applyFont="1" applyFill="1" applyBorder="1" applyAlignment="1"/>
    <xf numFmtId="0" fontId="12" fillId="2" borderId="0" xfId="0" applyFont="1" applyFill="1" applyBorder="1" applyAlignment="1">
      <alignment horizontal="left"/>
    </xf>
    <xf numFmtId="0" fontId="12" fillId="2" borderId="0" xfId="0" applyFont="1" applyFill="1" applyBorder="1" applyAlignment="1"/>
    <xf numFmtId="0" fontId="1" fillId="15" borderId="0" xfId="0" applyFont="1" applyFill="1" applyBorder="1" applyAlignment="1">
      <alignment horizontal="left"/>
    </xf>
    <xf numFmtId="0" fontId="1" fillId="15" borderId="0" xfId="0" applyFont="1" applyFill="1" applyBorder="1" applyAlignment="1"/>
    <xf numFmtId="0" fontId="1" fillId="3" borderId="0" xfId="0" applyFont="1" applyFill="1" applyBorder="1" applyAlignment="1">
      <alignment horizontal="left" vertical="center"/>
    </xf>
    <xf numFmtId="200" fontId="1" fillId="3" borderId="0" xfId="0" applyNumberFormat="1" applyFont="1" applyFill="1" applyBorder="1" applyAlignment="1">
      <alignment horizontal="left"/>
    </xf>
    <xf numFmtId="2" fontId="1" fillId="3" borderId="0" xfId="0" applyNumberFormat="1" applyFont="1" applyFill="1" applyBorder="1" applyAlignment="1">
      <alignment horizontal="left"/>
    </xf>
    <xf numFmtId="0" fontId="14" fillId="16" borderId="0" xfId="0" applyFont="1" applyFill="1" applyBorder="1" applyAlignment="1">
      <alignment horizontal="left"/>
    </xf>
    <xf numFmtId="0" fontId="1" fillId="16" borderId="0" xfId="0" applyFont="1" applyFill="1" applyBorder="1" applyAlignment="1">
      <alignment horizontal="left" vertical="center"/>
    </xf>
    <xf numFmtId="200" fontId="1" fillId="16" borderId="0" xfId="0" applyNumberFormat="1" applyFont="1" applyFill="1" applyBorder="1" applyAlignment="1">
      <alignment horizontal="left"/>
    </xf>
    <xf numFmtId="2" fontId="1" fillId="17" borderId="0" xfId="0" applyNumberFormat="1" applyFont="1" applyFill="1" applyBorder="1" applyAlignment="1">
      <alignment horizontal="left"/>
    </xf>
    <xf numFmtId="200" fontId="1" fillId="0" borderId="0" xfId="0" applyNumberFormat="1" applyFont="1" applyFill="1" applyBorder="1" applyAlignment="1">
      <alignment horizontal="left"/>
    </xf>
    <xf numFmtId="2" fontId="1" fillId="0" borderId="0" xfId="0" applyNumberFormat="1" applyFont="1" applyFill="1" applyBorder="1" applyAlignment="1">
      <alignment horizontal="left"/>
    </xf>
    <xf numFmtId="198" fontId="11" fillId="0" borderId="0" xfId="0" applyNumberFormat="1" applyFont="1" applyFill="1" applyBorder="1" applyAlignment="1">
      <alignment horizontal="left"/>
    </xf>
    <xf numFmtId="198" fontId="1" fillId="0" borderId="0" xfId="0" applyNumberFormat="1" applyFont="1" applyFill="1" applyBorder="1" applyAlignment="1">
      <alignment horizontal="left"/>
    </xf>
    <xf numFmtId="198" fontId="12" fillId="2" borderId="1" xfId="8450" applyNumberFormat="1" applyFont="1" applyFill="1" applyBorder="1" applyAlignment="1">
      <alignment horizontal="left" wrapText="1"/>
    </xf>
    <xf numFmtId="0" fontId="1" fillId="3" borderId="0" xfId="0" applyFont="1" applyFill="1" applyBorder="1" applyAlignment="1">
      <alignment horizontal="left"/>
    </xf>
    <xf numFmtId="0" fontId="12" fillId="3" borderId="0" xfId="0" applyFont="1" applyFill="1" applyBorder="1" applyAlignment="1">
      <alignment horizontal="left"/>
    </xf>
    <xf numFmtId="1" fontId="18" fillId="3" borderId="0" xfId="0" applyNumberFormat="1" applyFont="1" applyFill="1" applyBorder="1" applyAlignment="1">
      <alignment horizontal="left" vertical="top" wrapText="1"/>
    </xf>
    <xf numFmtId="2" fontId="1" fillId="16" borderId="0" xfId="0" applyNumberFormat="1" applyFont="1" applyFill="1" applyBorder="1" applyAlignment="1">
      <alignment horizontal="left"/>
    </xf>
    <xf numFmtId="0" fontId="1" fillId="16" borderId="0" xfId="0" applyFont="1" applyFill="1" applyBorder="1" applyAlignment="1">
      <alignment horizontal="left"/>
    </xf>
    <xf numFmtId="0" fontId="12" fillId="16" borderId="0" xfId="0" applyFont="1" applyFill="1" applyBorder="1" applyAlignment="1">
      <alignment horizontal="left"/>
    </xf>
    <xf numFmtId="0" fontId="1" fillId="0" borderId="0" xfId="0" applyFont="1" applyFill="1" applyBorder="1" applyAlignment="1">
      <alignment horizontal="left" wrapText="1"/>
    </xf>
    <xf numFmtId="0" fontId="19" fillId="0" borderId="0" xfId="0" applyFont="1" applyFill="1" applyBorder="1" applyAlignment="1">
      <alignment horizontal="left"/>
    </xf>
    <xf numFmtId="0" fontId="20" fillId="0" borderId="0" xfId="0" applyFont="1" applyFill="1" applyBorder="1" applyAlignment="1">
      <alignment horizontal="left"/>
    </xf>
    <xf numFmtId="1" fontId="21" fillId="0" borderId="0" xfId="0" applyNumberFormat="1" applyFont="1" applyFill="1" applyBorder="1" applyAlignment="1">
      <alignment horizontal="left"/>
    </xf>
    <xf numFmtId="1" fontId="1" fillId="3" borderId="0" xfId="0" applyNumberFormat="1" applyFont="1" applyFill="1" applyBorder="1" applyAlignment="1">
      <alignment horizontal="left"/>
    </xf>
    <xf numFmtId="1" fontId="18" fillId="16" borderId="0" xfId="0" applyNumberFormat="1" applyFont="1" applyFill="1" applyBorder="1" applyAlignment="1">
      <alignment horizontal="left" vertical="top" wrapText="1"/>
    </xf>
    <xf numFmtId="0" fontId="18" fillId="16" borderId="0" xfId="0" applyNumberFormat="1" applyFont="1" applyFill="1" applyBorder="1" applyAlignment="1">
      <alignment horizontal="left" vertical="top" wrapText="1"/>
    </xf>
    <xf numFmtId="58" fontId="1" fillId="3" borderId="0" xfId="0" applyNumberFormat="1" applyFont="1" applyFill="1" applyBorder="1" applyAlignment="1">
      <alignment horizontal="left"/>
    </xf>
    <xf numFmtId="58" fontId="18" fillId="3" borderId="0" xfId="0" applyNumberFormat="1" applyFont="1" applyFill="1" applyBorder="1" applyAlignment="1">
      <alignment horizontal="left" vertical="top" wrapText="1"/>
    </xf>
    <xf numFmtId="201" fontId="1" fillId="3" borderId="0" xfId="0" applyNumberFormat="1" applyFont="1" applyFill="1" applyBorder="1" applyAlignment="1">
      <alignment horizontal="left"/>
    </xf>
    <xf numFmtId="58" fontId="1" fillId="16" borderId="0" xfId="0" applyNumberFormat="1" applyFont="1" applyFill="1" applyBorder="1" applyAlignment="1">
      <alignment horizontal="left"/>
    </xf>
    <xf numFmtId="58" fontId="18" fillId="16" borderId="0" xfId="0" applyNumberFormat="1" applyFont="1" applyFill="1" applyBorder="1" applyAlignment="1">
      <alignment horizontal="left" vertical="top" wrapText="1"/>
    </xf>
    <xf numFmtId="1" fontId="1" fillId="16" borderId="0" xfId="0" applyNumberFormat="1" applyFont="1" applyFill="1" applyBorder="1" applyAlignment="1">
      <alignment horizontal="left"/>
    </xf>
    <xf numFmtId="201" fontId="1" fillId="16" borderId="0" xfId="0" applyNumberFormat="1" applyFont="1" applyFill="1" applyBorder="1" applyAlignment="1">
      <alignment horizontal="left"/>
    </xf>
    <xf numFmtId="0" fontId="1" fillId="0" borderId="0" xfId="0" applyFont="1" applyFill="1" applyBorder="1" applyAlignment="1">
      <alignment horizontal="right"/>
    </xf>
    <xf numFmtId="0" fontId="1" fillId="0" borderId="0" xfId="0" applyFont="1" applyFill="1" applyBorder="1" applyAlignment="1">
      <alignment horizontal="right" wrapText="1"/>
    </xf>
    <xf numFmtId="0" fontId="22" fillId="0" borderId="0" xfId="4524" applyFont="1" applyAlignment="1">
      <alignment horizontal="left"/>
    </xf>
    <xf numFmtId="0" fontId="23" fillId="18" borderId="1" xfId="3723" applyFont="1" applyFill="1" applyBorder="1" applyAlignment="1">
      <alignment vertical="center"/>
    </xf>
    <xf numFmtId="0" fontId="24" fillId="2" borderId="7" xfId="4524" applyFont="1" applyFill="1" applyBorder="1" applyAlignment="1">
      <alignment horizontal="left" vertical="center"/>
    </xf>
    <xf numFmtId="0" fontId="24" fillId="2" borderId="7" xfId="4524" applyFont="1" applyFill="1" applyBorder="1" applyAlignment="1">
      <alignment horizontal="right" vertical="center"/>
    </xf>
    <xf numFmtId="0" fontId="0" fillId="0" borderId="7" xfId="4710" applyBorder="1"/>
    <xf numFmtId="0" fontId="0" fillId="19" borderId="7" xfId="4710" applyFill="1" applyBorder="1"/>
    <xf numFmtId="2" fontId="25" fillId="0" borderId="0" xfId="3723" applyNumberFormat="1" applyFont="1"/>
    <xf numFmtId="0" fontId="0" fillId="0" borderId="12" xfId="4710" applyBorder="1"/>
    <xf numFmtId="0" fontId="26" fillId="0" borderId="12" xfId="4710" applyFont="1" applyBorder="1"/>
    <xf numFmtId="0" fontId="0" fillId="0" borderId="0" xfId="4710"/>
    <xf numFmtId="0" fontId="26" fillId="0" borderId="0" xfId="4710" applyFont="1"/>
    <xf numFmtId="0" fontId="0" fillId="19" borderId="0" xfId="4710" applyFill="1"/>
    <xf numFmtId="2" fontId="25" fillId="0" borderId="0" xfId="3723" applyNumberFormat="1" applyFont="1" applyFill="1"/>
    <xf numFmtId="0" fontId="27" fillId="19" borderId="0" xfId="0" applyFont="1" applyFill="1"/>
    <xf numFmtId="1" fontId="0" fillId="0" borderId="0" xfId="3723" applyNumberFormat="1"/>
    <xf numFmtId="0" fontId="0" fillId="19" borderId="12" xfId="4710" applyFill="1" applyBorder="1"/>
    <xf numFmtId="0" fontId="0" fillId="0" borderId="4" xfId="4710" applyBorder="1"/>
    <xf numFmtId="0" fontId="0" fillId="19" borderId="4" xfId="4710" applyFill="1" applyBorder="1"/>
    <xf numFmtId="0" fontId="28" fillId="20" borderId="0" xfId="25"/>
    <xf numFmtId="0" fontId="23" fillId="18" borderId="1" xfId="4710" applyFont="1" applyFill="1" applyBorder="1" applyAlignment="1">
      <alignment vertical="center"/>
    </xf>
    <xf numFmtId="1" fontId="23" fillId="10" borderId="1" xfId="4710" applyNumberFormat="1" applyFont="1" applyFill="1" applyBorder="1" applyAlignment="1">
      <alignment vertical="center"/>
    </xf>
    <xf numFmtId="0" fontId="0" fillId="0" borderId="0" xfId="4710" applyBorder="1"/>
    <xf numFmtId="0" fontId="25" fillId="0" borderId="0" xfId="0" applyFont="1"/>
    <xf numFmtId="0" fontId="24" fillId="2" borderId="7" xfId="4524" applyFont="1" applyFill="1" applyBorder="1" applyAlignment="1">
      <alignment horizontal="right" vertical="center" wrapText="1"/>
    </xf>
    <xf numFmtId="0" fontId="24" fillId="2" borderId="0" xfId="4524" applyFont="1" applyFill="1" applyBorder="1" applyAlignment="1">
      <alignment horizontal="right" vertical="center"/>
    </xf>
    <xf numFmtId="0" fontId="29" fillId="0" borderId="0" xfId="0" applyFont="1"/>
    <xf numFmtId="0" fontId="30" fillId="12" borderId="0" xfId="0" applyFont="1" applyFill="1"/>
    <xf numFmtId="1" fontId="23" fillId="10" borderId="0" xfId="4710" applyNumberFormat="1" applyFont="1" applyFill="1" applyAlignment="1">
      <alignment vertical="center"/>
    </xf>
    <xf numFmtId="0" fontId="0" fillId="0" borderId="12" xfId="0" applyBorder="1"/>
    <xf numFmtId="198" fontId="22" fillId="0" borderId="0" xfId="0" applyNumberFormat="1" applyFont="1"/>
    <xf numFmtId="198" fontId="0" fillId="0" borderId="0" xfId="0" applyNumberFormat="1"/>
    <xf numFmtId="198" fontId="24" fillId="2" borderId="7" xfId="0" applyNumberFormat="1" applyFont="1" applyFill="1" applyBorder="1" applyAlignment="1">
      <alignment horizontal="left"/>
    </xf>
    <xf numFmtId="198" fontId="24" fillId="2" borderId="6" xfId="0" applyNumberFormat="1" applyFont="1" applyFill="1" applyBorder="1" applyAlignment="1">
      <alignment horizontal="left"/>
    </xf>
    <xf numFmtId="198" fontId="31" fillId="21" borderId="1" xfId="42" applyNumberFormat="1" applyFont="1" applyBorder="1" applyAlignment="1">
      <alignment horizontal="left" wrapText="1"/>
    </xf>
    <xf numFmtId="198" fontId="31" fillId="21" borderId="13" xfId="42" applyNumberFormat="1" applyFont="1" applyBorder="1" applyAlignment="1">
      <alignment horizontal="left" wrapText="1"/>
    </xf>
    <xf numFmtId="198" fontId="31" fillId="21" borderId="13" xfId="42" applyNumberFormat="1" applyFont="1" applyBorder="1" applyAlignment="1">
      <alignment horizontal="right" wrapText="1"/>
    </xf>
    <xf numFmtId="198" fontId="0" fillId="0" borderId="0" xfId="4710" applyNumberFormat="1"/>
    <xf numFmtId="198" fontId="27" fillId="0" borderId="0" xfId="0" applyNumberFormat="1" applyFont="1"/>
    <xf numFmtId="0" fontId="0" fillId="0" borderId="0" xfId="3723"/>
    <xf numFmtId="198" fontId="0" fillId="0" borderId="4" xfId="0" applyNumberFormat="1" applyBorder="1"/>
    <xf numFmtId="198" fontId="27" fillId="0" borderId="4" xfId="0" applyNumberFormat="1" applyFont="1" applyBorder="1"/>
    <xf numFmtId="0" fontId="0" fillId="0" borderId="0" xfId="4986"/>
    <xf numFmtId="2" fontId="0" fillId="0" borderId="0" xfId="4986" applyNumberFormat="1"/>
    <xf numFmtId="198" fontId="28" fillId="20" borderId="0" xfId="25" applyNumberFormat="1"/>
    <xf numFmtId="198" fontId="0" fillId="0" borderId="0" xfId="4986" applyNumberFormat="1"/>
    <xf numFmtId="0" fontId="23" fillId="18" borderId="1" xfId="4986" applyFont="1" applyFill="1" applyBorder="1" applyAlignment="1">
      <alignment vertical="center"/>
    </xf>
    <xf numFmtId="0" fontId="32" fillId="0" borderId="0" xfId="4871" applyFont="1"/>
    <xf numFmtId="0" fontId="27" fillId="0" borderId="0" xfId="0" applyFont="1"/>
    <xf numFmtId="0" fontId="32" fillId="0" borderId="12" xfId="0" applyFont="1" applyBorder="1"/>
    <xf numFmtId="200" fontId="0" fillId="0" borderId="0" xfId="3702" applyNumberFormat="1"/>
    <xf numFmtId="9" fontId="0" fillId="0" borderId="0" xfId="0" applyNumberFormat="1"/>
    <xf numFmtId="198" fontId="0" fillId="0" borderId="0" xfId="3702" applyNumberFormat="1"/>
    <xf numFmtId="0" fontId="23" fillId="18" borderId="1" xfId="3702" applyFont="1" applyFill="1" applyBorder="1" applyAlignment="1">
      <alignment vertical="center"/>
    </xf>
    <xf numFmtId="0" fontId="0" fillId="0" borderId="0" xfId="3702"/>
    <xf numFmtId="0" fontId="0" fillId="0" borderId="4" xfId="3702" applyBorder="1"/>
    <xf numFmtId="0" fontId="33" fillId="0" borderId="4" xfId="4871" applyFont="1" applyBorder="1"/>
    <xf numFmtId="0" fontId="34" fillId="12" borderId="0" xfId="0" applyFont="1" applyFill="1"/>
    <xf numFmtId="0" fontId="0" fillId="12" borderId="0" xfId="0" applyFill="1"/>
    <xf numFmtId="198" fontId="0" fillId="0" borderId="0" xfId="3722" applyNumberFormat="1"/>
    <xf numFmtId="0" fontId="23" fillId="18" borderId="1" xfId="3722" applyFont="1" applyFill="1" applyBorder="1" applyAlignment="1">
      <alignment vertical="center"/>
    </xf>
    <xf numFmtId="0" fontId="0" fillId="0" borderId="0" xfId="3722"/>
    <xf numFmtId="198" fontId="0" fillId="0" borderId="0" xfId="3723" applyNumberFormat="1"/>
    <xf numFmtId="0" fontId="0" fillId="8" borderId="0" xfId="0" applyFill="1"/>
    <xf numFmtId="0" fontId="22" fillId="8" borderId="0" xfId="4524" applyFont="1" applyFill="1" applyAlignment="1">
      <alignment horizontal="left"/>
    </xf>
    <xf numFmtId="0" fontId="23" fillId="8" borderId="1" xfId="3723" applyFont="1" applyFill="1" applyBorder="1" applyAlignment="1">
      <alignment vertical="center"/>
    </xf>
    <xf numFmtId="0" fontId="24" fillId="8" borderId="7" xfId="4524" applyFont="1" applyFill="1" applyBorder="1" applyAlignment="1">
      <alignment horizontal="left" vertical="center"/>
    </xf>
    <xf numFmtId="0" fontId="24" fillId="8" borderId="7" xfId="4524" applyFont="1" applyFill="1" applyBorder="1" applyAlignment="1">
      <alignment horizontal="right" vertical="center"/>
    </xf>
    <xf numFmtId="0" fontId="0" fillId="8" borderId="0" xfId="3723" applyFill="1"/>
    <xf numFmtId="2" fontId="25" fillId="8" borderId="0" xfId="3723" applyNumberFormat="1" applyFont="1" applyFill="1"/>
    <xf numFmtId="0" fontId="24" fillId="8" borderId="7" xfId="4524" applyFont="1" applyFill="1" applyBorder="1" applyAlignment="1">
      <alignment horizontal="right" vertical="center" wrapText="1"/>
    </xf>
    <xf numFmtId="0" fontId="29" fillId="8" borderId="0" xfId="0" applyFont="1" applyFill="1"/>
    <xf numFmtId="0" fontId="23" fillId="18" borderId="0" xfId="3722" applyFont="1" applyFill="1" applyAlignment="1">
      <alignment vertical="center"/>
    </xf>
    <xf numFmtId="198" fontId="22" fillId="8" borderId="0" xfId="0" applyNumberFormat="1" applyFont="1" applyFill="1"/>
    <xf numFmtId="198" fontId="0" fillId="8" borderId="0" xfId="0" applyNumberFormat="1" applyFill="1"/>
    <xf numFmtId="198" fontId="24" fillId="8" borderId="7" xfId="0" applyNumberFormat="1" applyFont="1" applyFill="1" applyBorder="1" applyAlignment="1">
      <alignment horizontal="left"/>
    </xf>
    <xf numFmtId="198" fontId="24" fillId="8" borderId="6" xfId="0" applyNumberFormat="1" applyFont="1" applyFill="1" applyBorder="1" applyAlignment="1">
      <alignment horizontal="left"/>
    </xf>
    <xf numFmtId="198" fontId="31" fillId="8" borderId="1" xfId="42" applyNumberFormat="1" applyFont="1" applyFill="1" applyBorder="1" applyAlignment="1">
      <alignment horizontal="left" wrapText="1"/>
    </xf>
    <xf numFmtId="198" fontId="31" fillId="8" borderId="13" xfId="42" applyNumberFormat="1" applyFont="1" applyFill="1" applyBorder="1" applyAlignment="1">
      <alignment horizontal="left" wrapText="1"/>
    </xf>
    <xf numFmtId="198" fontId="31" fillId="8" borderId="13" xfId="42" applyNumberFormat="1" applyFont="1" applyFill="1" applyBorder="1" applyAlignment="1">
      <alignment horizontal="right" wrapText="1"/>
    </xf>
    <xf numFmtId="198" fontId="27" fillId="8" borderId="0" xfId="0" applyNumberFormat="1" applyFont="1" applyFill="1"/>
    <xf numFmtId="198" fontId="0" fillId="8" borderId="4" xfId="0" applyNumberFormat="1" applyFill="1" applyBorder="1"/>
    <xf numFmtId="198" fontId="27" fillId="8" borderId="4" xfId="0" applyNumberFormat="1" applyFont="1" applyFill="1" applyBorder="1"/>
    <xf numFmtId="0" fontId="0" fillId="0" borderId="0" xfId="3723" applyFont="1"/>
    <xf numFmtId="0" fontId="27" fillId="0" borderId="0" xfId="3871"/>
    <xf numFmtId="0" fontId="27" fillId="0" borderId="0" xfId="4523"/>
  </cellXfs>
  <cellStyles count="84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 name="Normal_SUBRES_B-NTech-BE" xfId="84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0</xdr:colOff>
      <xdr:row>41</xdr:row>
      <xdr:rowOff>0</xdr:rowOff>
    </xdr:from>
    <xdr:to>
      <xdr:col>28</xdr:col>
      <xdr:colOff>109220</xdr:colOff>
      <xdr:row>88</xdr:row>
      <xdr:rowOff>38100</xdr:rowOff>
    </xdr:to>
    <xdr:pic>
      <xdr:nvPicPr>
        <xdr:cNvPr id="2" name="Picture 1"/>
        <xdr:cNvPicPr>
          <a:picLocks noChangeAspect="1"/>
        </xdr:cNvPicPr>
      </xdr:nvPicPr>
      <xdr:blipFill>
        <a:blip r:embed="rId1"/>
        <a:stretch>
          <a:fillRect/>
        </a:stretch>
      </xdr:blipFill>
      <xdr:spPr>
        <a:xfrm>
          <a:off x="17411065" y="6816725"/>
          <a:ext cx="12420600" cy="7658100"/>
        </a:xfrm>
        <a:prstGeom prst="rect">
          <a:avLst/>
        </a:prstGeom>
        <a:noFill/>
        <a:ln w="9525">
          <a:noFill/>
        </a:ln>
      </xdr:spPr>
    </xdr:pic>
    <xdr:clientData/>
  </xdr:twoCellAnchor>
  <xdr:twoCellAnchor editAs="oneCell">
    <xdr:from>
      <xdr:col>14</xdr:col>
      <xdr:colOff>7620</xdr:colOff>
      <xdr:row>90</xdr:row>
      <xdr:rowOff>135255</xdr:rowOff>
    </xdr:from>
    <xdr:to>
      <xdr:col>23</xdr:col>
      <xdr:colOff>437515</xdr:colOff>
      <xdr:row>139</xdr:row>
      <xdr:rowOff>114300</xdr:rowOff>
    </xdr:to>
    <xdr:pic>
      <xdr:nvPicPr>
        <xdr:cNvPr id="3" name="Picture 2"/>
        <xdr:cNvPicPr>
          <a:picLocks noChangeAspect="1"/>
        </xdr:cNvPicPr>
      </xdr:nvPicPr>
      <xdr:blipFill>
        <a:blip r:embed="rId2"/>
        <a:stretch>
          <a:fillRect/>
        </a:stretch>
      </xdr:blipFill>
      <xdr:spPr>
        <a:xfrm>
          <a:off x="17418685" y="14889480"/>
          <a:ext cx="7273925" cy="7757795"/>
        </a:xfrm>
        <a:prstGeom prst="rect">
          <a:avLst/>
        </a:prstGeom>
      </xdr:spPr>
    </xdr:pic>
    <xdr:clientData/>
  </xdr:twoCellAnchor>
  <xdr:twoCellAnchor>
    <xdr:from>
      <xdr:col>14</xdr:col>
      <xdr:colOff>121285</xdr:colOff>
      <xdr:row>108</xdr:row>
      <xdr:rowOff>8890</xdr:rowOff>
    </xdr:from>
    <xdr:to>
      <xdr:col>22</xdr:col>
      <xdr:colOff>826135</xdr:colOff>
      <xdr:row>110</xdr:row>
      <xdr:rowOff>74930</xdr:rowOff>
    </xdr:to>
    <xdr:sp>
      <xdr:nvSpPr>
        <xdr:cNvPr id="4" name="Rectangles 3"/>
        <xdr:cNvSpPr/>
      </xdr:nvSpPr>
      <xdr:spPr>
        <a:xfrm>
          <a:off x="17532350" y="17620615"/>
          <a:ext cx="6621145" cy="38354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hyperlink" Target="https://natural-resources.canada.ca/our-natural-resources/minerals-mining/mining-data-statistics-and-analysis/minerals-metals-facts/uranium-and-nuclear-power-facts/20070"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6" Type="http://schemas.openxmlformats.org/officeDocument/2006/relationships/hyperlink" Target="https://www.cnsc-ccsn.gc.ca/eng/reactors/power-plants/nuclear-facilities/point-lepreau-nuclear-generating-station/" TargetMode="External"/><Relationship Id="rId5" Type="http://schemas.openxmlformats.org/officeDocument/2006/relationships/hyperlink" Target="https://www.cnsc-ccsn.gc.ca/eng/reactors/power-plants/nuclear-facilities/pickering-nuclear-generating-station/" TargetMode="External"/><Relationship Id="rId4" Type="http://schemas.openxmlformats.org/officeDocument/2006/relationships/hyperlink" Target="https://www.cnsc-ccsn.gc.ca/eng/reactors/power-plants/nuclear-facilities/bruce-nuclear-generating-station/" TargetMode="External"/><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AA31"/>
  <sheetViews>
    <sheetView zoomScale="70" zoomScaleNormal="70" workbookViewId="0">
      <selection activeCell="H48" sqref="H48"/>
    </sheetView>
  </sheetViews>
  <sheetFormatPr defaultColWidth="9" defaultRowHeight="14.5"/>
  <cols>
    <col min="3" max="3" width="18.1818181818182" customWidth="1"/>
    <col min="6" max="6" width="9.27272727272727" customWidth="1"/>
    <col min="7" max="8" width="12" customWidth="1"/>
    <col min="9" max="9" width="15.5454545454545" customWidth="1"/>
    <col min="10" max="11" width="9.27272727272727" customWidth="1"/>
    <col min="12" max="12" width="15.2727272727273" customWidth="1"/>
    <col min="13" max="13" width="90.9090909090909" customWidth="1"/>
    <col min="14" max="14" width="9.27272727272727" customWidth="1"/>
    <col min="17" max="17" width="12" customWidth="1"/>
    <col min="21" max="21" width="18" customWidth="1"/>
  </cols>
  <sheetData>
    <row r="2" ht="15.5" spans="13:13">
      <c r="M2" s="134" t="s">
        <v>0</v>
      </c>
    </row>
    <row r="3" spans="5:27">
      <c r="E3" s="108" t="s">
        <v>1</v>
      </c>
      <c r="S3" s="137" t="s">
        <v>2</v>
      </c>
      <c r="T3" s="137"/>
      <c r="U3" s="138"/>
      <c r="V3" s="138"/>
      <c r="W3" s="138"/>
      <c r="X3" s="138"/>
      <c r="Y3" s="138"/>
      <c r="Z3" s="138"/>
      <c r="AA3" s="138"/>
    </row>
    <row r="4" ht="15.25" spans="3:27">
      <c r="C4" s="109" t="s">
        <v>3</v>
      </c>
      <c r="D4" s="109" t="s">
        <v>4</v>
      </c>
      <c r="E4" s="109" t="s">
        <v>5</v>
      </c>
      <c r="F4" s="110" t="s">
        <v>6</v>
      </c>
      <c r="G4" s="111" t="s">
        <v>7</v>
      </c>
      <c r="H4" s="111" t="s">
        <v>8</v>
      </c>
      <c r="I4" s="111" t="s">
        <v>9</v>
      </c>
      <c r="J4" s="111" t="s">
        <v>10</v>
      </c>
      <c r="K4" s="111" t="s">
        <v>11</v>
      </c>
      <c r="L4" s="111" t="s">
        <v>12</v>
      </c>
      <c r="M4" s="111" t="s">
        <v>13</v>
      </c>
      <c r="N4" s="111" t="s">
        <v>14</v>
      </c>
      <c r="O4" s="132" t="s">
        <v>15</v>
      </c>
      <c r="P4" s="132" t="s">
        <v>16</v>
      </c>
      <c r="Q4" s="132" t="s">
        <v>17</v>
      </c>
      <c r="S4" s="139" t="s">
        <v>18</v>
      </c>
      <c r="T4" s="140" t="s">
        <v>19</v>
      </c>
      <c r="U4" s="139" t="s">
        <v>3</v>
      </c>
      <c r="V4" s="139" t="s">
        <v>20</v>
      </c>
      <c r="W4" s="139" t="s">
        <v>21</v>
      </c>
      <c r="X4" s="139" t="s">
        <v>22</v>
      </c>
      <c r="Y4" s="139" t="s">
        <v>23</v>
      </c>
      <c r="Z4" s="139" t="s">
        <v>24</v>
      </c>
      <c r="AA4" s="139" t="s">
        <v>25</v>
      </c>
    </row>
    <row r="5" ht="40.75" spans="3:27">
      <c r="C5" s="146" t="s">
        <v>26</v>
      </c>
      <c r="D5" s="146" t="s">
        <v>27</v>
      </c>
      <c r="E5" s="146" t="s">
        <v>28</v>
      </c>
      <c r="F5">
        <v>2020</v>
      </c>
      <c r="G5">
        <v>0.148694462618212</v>
      </c>
      <c r="H5">
        <v>21.6467268538789</v>
      </c>
      <c r="I5">
        <v>5.78</v>
      </c>
      <c r="J5" s="133">
        <f>27*1.45</f>
        <v>39.15</v>
      </c>
      <c r="K5" s="133">
        <f>J5/100</f>
        <v>0.3915</v>
      </c>
      <c r="L5" s="133">
        <f>J5*95%</f>
        <v>37.1925</v>
      </c>
      <c r="M5" s="133">
        <f>J5*90%</f>
        <v>35.235</v>
      </c>
      <c r="N5" s="133">
        <f>M5/100</f>
        <v>0.35235</v>
      </c>
      <c r="O5">
        <v>0.001</v>
      </c>
      <c r="P5">
        <v>15</v>
      </c>
      <c r="S5" s="141" t="s">
        <v>29</v>
      </c>
      <c r="T5" s="141" t="s">
        <v>30</v>
      </c>
      <c r="U5" s="141" t="s">
        <v>31</v>
      </c>
      <c r="V5" s="141" t="s">
        <v>32</v>
      </c>
      <c r="W5" s="141" t="s">
        <v>33</v>
      </c>
      <c r="X5" s="141" t="s">
        <v>34</v>
      </c>
      <c r="Y5" s="141" t="s">
        <v>35</v>
      </c>
      <c r="Z5" s="141" t="s">
        <v>36</v>
      </c>
      <c r="AA5" s="141" t="s">
        <v>37</v>
      </c>
    </row>
    <row r="6" spans="3:27">
      <c r="C6" s="146" t="s">
        <v>38</v>
      </c>
      <c r="D6" s="146" t="s">
        <v>39</v>
      </c>
      <c r="E6" s="146" t="s">
        <v>28</v>
      </c>
      <c r="F6">
        <v>2020</v>
      </c>
      <c r="G6">
        <v>0.148694462618212</v>
      </c>
      <c r="H6">
        <v>21.6467268538789</v>
      </c>
      <c r="I6">
        <v>5.78</v>
      </c>
      <c r="J6" s="133">
        <f t="shared" ref="J6:J9" si="0">27*1.45</f>
        <v>39.15</v>
      </c>
      <c r="K6" s="133">
        <f t="shared" ref="K6:K18" si="1">J6/100</f>
        <v>0.3915</v>
      </c>
      <c r="L6" s="133">
        <f t="shared" ref="L6:L28" si="2">J6*95%</f>
        <v>37.1925</v>
      </c>
      <c r="M6" s="133">
        <f t="shared" ref="M6:M27" si="3">J6*90%</f>
        <v>35.235</v>
      </c>
      <c r="N6" s="133">
        <f t="shared" ref="N6:N18" si="4">M6/100</f>
        <v>0.35235</v>
      </c>
      <c r="O6">
        <v>0.001</v>
      </c>
      <c r="P6">
        <v>15</v>
      </c>
      <c r="S6" s="142" t="s">
        <v>40</v>
      </c>
      <c r="T6" s="143"/>
      <c r="U6" s="143"/>
      <c r="V6" s="143"/>
      <c r="W6" s="143"/>
      <c r="X6" s="143"/>
      <c r="Y6" s="143"/>
      <c r="Z6" s="143"/>
      <c r="AA6" s="143"/>
    </row>
    <row r="7" spans="3:27">
      <c r="C7" s="146" t="s">
        <v>41</v>
      </c>
      <c r="D7" s="146" t="s">
        <v>27</v>
      </c>
      <c r="E7" s="146" t="s">
        <v>28</v>
      </c>
      <c r="F7">
        <v>2020</v>
      </c>
      <c r="G7">
        <v>0.0377284457389493</v>
      </c>
      <c r="H7">
        <v>21.6467268538789</v>
      </c>
      <c r="I7">
        <v>5.78</v>
      </c>
      <c r="J7" s="133">
        <f t="shared" si="0"/>
        <v>39.15</v>
      </c>
      <c r="K7" s="133">
        <f t="shared" si="1"/>
        <v>0.3915</v>
      </c>
      <c r="L7" s="133">
        <f t="shared" si="2"/>
        <v>37.1925</v>
      </c>
      <c r="M7" s="133">
        <f t="shared" si="3"/>
        <v>35.235</v>
      </c>
      <c r="N7" s="133">
        <f t="shared" si="4"/>
        <v>0.35235</v>
      </c>
      <c r="O7">
        <v>0.001</v>
      </c>
      <c r="P7">
        <v>15</v>
      </c>
      <c r="S7" s="145" t="s">
        <v>42</v>
      </c>
      <c r="T7" s="138"/>
      <c r="U7" s="146" t="s">
        <v>26</v>
      </c>
      <c r="V7" s="145"/>
      <c r="W7" s="138" t="s">
        <v>43</v>
      </c>
      <c r="X7" s="138" t="s">
        <v>44</v>
      </c>
      <c r="Y7" s="138"/>
      <c r="Z7" s="138" t="s">
        <v>45</v>
      </c>
      <c r="AA7" s="138"/>
    </row>
    <row r="8" spans="3:27">
      <c r="C8" s="146" t="s">
        <v>46</v>
      </c>
      <c r="D8" s="146" t="s">
        <v>27</v>
      </c>
      <c r="E8" s="146" t="s">
        <v>28</v>
      </c>
      <c r="F8">
        <v>2020</v>
      </c>
      <c r="G8">
        <v>0.0377284457389493</v>
      </c>
      <c r="H8">
        <v>21.6467268538789</v>
      </c>
      <c r="I8">
        <v>5.78</v>
      </c>
      <c r="J8" s="133">
        <f t="shared" si="0"/>
        <v>39.15</v>
      </c>
      <c r="K8" s="133">
        <f t="shared" si="1"/>
        <v>0.3915</v>
      </c>
      <c r="L8" s="133">
        <f t="shared" si="2"/>
        <v>37.1925</v>
      </c>
      <c r="M8" s="133">
        <f t="shared" si="3"/>
        <v>35.235</v>
      </c>
      <c r="N8" s="133">
        <f t="shared" si="4"/>
        <v>0.35235</v>
      </c>
      <c r="O8">
        <v>0.001</v>
      </c>
      <c r="P8">
        <v>15</v>
      </c>
      <c r="S8" s="138"/>
      <c r="T8" s="138"/>
      <c r="U8" s="146" t="s">
        <v>38</v>
      </c>
      <c r="V8" s="145"/>
      <c r="W8" s="138" t="s">
        <v>43</v>
      </c>
      <c r="X8" s="138" t="s">
        <v>44</v>
      </c>
      <c r="Y8" s="138"/>
      <c r="Z8" s="138" t="s">
        <v>45</v>
      </c>
      <c r="AA8" s="138"/>
    </row>
    <row r="9" spans="3:27">
      <c r="C9" s="146" t="s">
        <v>47</v>
      </c>
      <c r="D9" s="146" t="s">
        <v>39</v>
      </c>
      <c r="E9" s="146" t="s">
        <v>28</v>
      </c>
      <c r="F9">
        <v>2020</v>
      </c>
      <c r="G9">
        <v>0.114900266568618</v>
      </c>
      <c r="H9">
        <v>43.0512748032933</v>
      </c>
      <c r="I9">
        <v>5.78</v>
      </c>
      <c r="J9" s="133">
        <f t="shared" si="0"/>
        <v>39.15</v>
      </c>
      <c r="K9" s="133">
        <f t="shared" si="1"/>
        <v>0.3915</v>
      </c>
      <c r="L9" s="133">
        <f t="shared" si="2"/>
        <v>37.1925</v>
      </c>
      <c r="M9" s="133">
        <f t="shared" si="3"/>
        <v>35.235</v>
      </c>
      <c r="N9" s="133">
        <f t="shared" si="4"/>
        <v>0.35235</v>
      </c>
      <c r="O9">
        <v>0.001</v>
      </c>
      <c r="P9">
        <v>15</v>
      </c>
      <c r="S9" s="138"/>
      <c r="T9" s="138"/>
      <c r="U9" s="146" t="s">
        <v>41</v>
      </c>
      <c r="V9" s="145"/>
      <c r="W9" s="138" t="s">
        <v>43</v>
      </c>
      <c r="X9" s="138" t="s">
        <v>44</v>
      </c>
      <c r="Y9" s="138"/>
      <c r="Z9" s="138" t="s">
        <v>45</v>
      </c>
      <c r="AA9" s="138"/>
    </row>
    <row r="10" spans="3:27">
      <c r="C10" s="146" t="s">
        <v>48</v>
      </c>
      <c r="D10" s="146" t="s">
        <v>27</v>
      </c>
      <c r="E10" s="155" t="s">
        <v>49</v>
      </c>
      <c r="F10">
        <v>2020</v>
      </c>
      <c r="G10">
        <v>0.114900266568618</v>
      </c>
      <c r="H10">
        <v>5.33773673141234</v>
      </c>
      <c r="I10">
        <v>1.1</v>
      </c>
      <c r="J10" s="133">
        <f>14.5</f>
        <v>14.5</v>
      </c>
      <c r="K10" s="133">
        <f t="shared" si="1"/>
        <v>0.145</v>
      </c>
      <c r="L10" s="133">
        <f t="shared" si="2"/>
        <v>13.775</v>
      </c>
      <c r="M10" s="133">
        <f t="shared" si="3"/>
        <v>13.05</v>
      </c>
      <c r="N10" s="133">
        <f t="shared" si="4"/>
        <v>0.1305</v>
      </c>
      <c r="O10">
        <v>0.001</v>
      </c>
      <c r="P10">
        <v>12</v>
      </c>
      <c r="S10" s="138"/>
      <c r="T10" s="138"/>
      <c r="U10" s="146" t="s">
        <v>46</v>
      </c>
      <c r="V10" s="145"/>
      <c r="W10" s="138" t="s">
        <v>43</v>
      </c>
      <c r="X10" s="138" t="s">
        <v>44</v>
      </c>
      <c r="Y10" s="138"/>
      <c r="Z10" s="138" t="s">
        <v>45</v>
      </c>
      <c r="AA10" s="138"/>
    </row>
    <row r="11" spans="3:27">
      <c r="C11" s="146" t="s">
        <v>50</v>
      </c>
      <c r="D11" s="146" t="s">
        <v>39</v>
      </c>
      <c r="E11" t="s">
        <v>51</v>
      </c>
      <c r="F11">
        <v>2020</v>
      </c>
      <c r="G11">
        <v>0.07760925856048</v>
      </c>
      <c r="H11" s="122">
        <v>54.9267931287107</v>
      </c>
      <c r="I11">
        <v>19.78</v>
      </c>
      <c r="J11" s="133">
        <f t="shared" ref="J11:J16" si="5">45</f>
        <v>45</v>
      </c>
      <c r="K11" s="133">
        <f t="shared" si="1"/>
        <v>0.45</v>
      </c>
      <c r="L11" s="133">
        <f t="shared" si="2"/>
        <v>42.75</v>
      </c>
      <c r="M11" s="133">
        <f t="shared" si="3"/>
        <v>40.5</v>
      </c>
      <c r="N11" s="133">
        <f t="shared" si="4"/>
        <v>0.405</v>
      </c>
      <c r="O11">
        <v>0.001</v>
      </c>
      <c r="P11">
        <v>20</v>
      </c>
      <c r="S11" s="138"/>
      <c r="T11" s="138"/>
      <c r="U11" s="146" t="s">
        <v>47</v>
      </c>
      <c r="V11" s="145"/>
      <c r="W11" s="138" t="s">
        <v>43</v>
      </c>
      <c r="X11" s="138" t="s">
        <v>44</v>
      </c>
      <c r="Y11" s="138"/>
      <c r="Z11" s="138" t="s">
        <v>45</v>
      </c>
      <c r="AA11" s="138"/>
    </row>
    <row r="12" spans="3:27">
      <c r="C12" s="146" t="s">
        <v>52</v>
      </c>
      <c r="D12" s="146" t="s">
        <v>27</v>
      </c>
      <c r="E12" t="s">
        <v>51</v>
      </c>
      <c r="F12">
        <v>2020</v>
      </c>
      <c r="G12">
        <v>0.07760925856048</v>
      </c>
      <c r="H12" s="122">
        <v>54.9267931287107</v>
      </c>
      <c r="I12">
        <v>19.78</v>
      </c>
      <c r="J12" s="133">
        <f t="shared" si="5"/>
        <v>45</v>
      </c>
      <c r="K12" s="133">
        <f t="shared" si="1"/>
        <v>0.45</v>
      </c>
      <c r="L12" s="133">
        <f t="shared" si="2"/>
        <v>42.75</v>
      </c>
      <c r="M12" s="133">
        <f t="shared" si="3"/>
        <v>40.5</v>
      </c>
      <c r="N12" s="133">
        <f t="shared" si="4"/>
        <v>0.405</v>
      </c>
      <c r="O12">
        <v>0.001</v>
      </c>
      <c r="P12">
        <v>20</v>
      </c>
      <c r="S12" s="147"/>
      <c r="T12" s="147"/>
      <c r="U12" s="146" t="s">
        <v>48</v>
      </c>
      <c r="V12" s="148"/>
      <c r="W12" s="147" t="s">
        <v>53</v>
      </c>
      <c r="X12" s="147" t="s">
        <v>44</v>
      </c>
      <c r="Y12" s="147"/>
      <c r="Z12" s="147" t="s">
        <v>45</v>
      </c>
      <c r="AA12" s="147"/>
    </row>
    <row r="13" spans="3:27">
      <c r="C13" s="146" t="s">
        <v>54</v>
      </c>
      <c r="D13" s="146" t="s">
        <v>39</v>
      </c>
      <c r="E13" t="s">
        <v>51</v>
      </c>
      <c r="F13">
        <v>2020</v>
      </c>
      <c r="G13">
        <v>0.0248992912896511</v>
      </c>
      <c r="H13" s="122">
        <v>54.9267931287107</v>
      </c>
      <c r="I13">
        <v>19.78</v>
      </c>
      <c r="J13" s="133">
        <f t="shared" si="5"/>
        <v>45</v>
      </c>
      <c r="K13" s="133">
        <f t="shared" si="1"/>
        <v>0.45</v>
      </c>
      <c r="L13" s="133">
        <f t="shared" si="2"/>
        <v>42.75</v>
      </c>
      <c r="M13" s="133">
        <f t="shared" si="3"/>
        <v>40.5</v>
      </c>
      <c r="N13" s="133">
        <f t="shared" si="4"/>
        <v>0.405</v>
      </c>
      <c r="O13">
        <v>0.001</v>
      </c>
      <c r="P13">
        <v>20</v>
      </c>
      <c r="S13" s="138"/>
      <c r="T13" s="138"/>
      <c r="U13" s="146" t="s">
        <v>50</v>
      </c>
      <c r="V13" s="145"/>
      <c r="W13" s="138" t="s">
        <v>53</v>
      </c>
      <c r="X13" s="138" t="s">
        <v>44</v>
      </c>
      <c r="Y13" s="138"/>
      <c r="Z13" s="138" t="s">
        <v>45</v>
      </c>
      <c r="AA13" s="138"/>
    </row>
    <row r="14" spans="3:27">
      <c r="C14" s="146" t="s">
        <v>55</v>
      </c>
      <c r="D14" s="146" t="s">
        <v>27</v>
      </c>
      <c r="E14" t="s">
        <v>51</v>
      </c>
      <c r="F14">
        <v>2020</v>
      </c>
      <c r="G14">
        <v>0.0303283657901035</v>
      </c>
      <c r="H14" s="122">
        <v>54.9267931287107</v>
      </c>
      <c r="I14">
        <v>19.78</v>
      </c>
      <c r="J14" s="133">
        <f t="shared" si="5"/>
        <v>45</v>
      </c>
      <c r="K14" s="133">
        <f t="shared" si="1"/>
        <v>0.45</v>
      </c>
      <c r="L14" s="133">
        <f t="shared" si="2"/>
        <v>42.75</v>
      </c>
      <c r="M14" s="133">
        <f t="shared" si="3"/>
        <v>40.5</v>
      </c>
      <c r="N14" s="133">
        <f t="shared" si="4"/>
        <v>0.405</v>
      </c>
      <c r="O14">
        <v>0.001</v>
      </c>
      <c r="P14">
        <v>20</v>
      </c>
      <c r="S14" s="138"/>
      <c r="T14" s="138"/>
      <c r="U14" s="146" t="s">
        <v>52</v>
      </c>
      <c r="V14" s="145"/>
      <c r="W14" s="138" t="s">
        <v>53</v>
      </c>
      <c r="X14" s="138" t="s">
        <v>44</v>
      </c>
      <c r="Y14" s="138"/>
      <c r="Z14" s="138" t="s">
        <v>45</v>
      </c>
      <c r="AA14" s="138"/>
    </row>
    <row r="15" spans="3:27">
      <c r="C15" s="146" t="s">
        <v>56</v>
      </c>
      <c r="D15" s="146" t="s">
        <v>39</v>
      </c>
      <c r="E15" t="s">
        <v>51</v>
      </c>
      <c r="F15">
        <v>2020</v>
      </c>
      <c r="G15">
        <v>0.0303283657901035</v>
      </c>
      <c r="H15" s="122">
        <v>54.9267931287107</v>
      </c>
      <c r="I15">
        <v>19.78</v>
      </c>
      <c r="J15" s="133">
        <f t="shared" si="5"/>
        <v>45</v>
      </c>
      <c r="K15" s="133">
        <f t="shared" si="1"/>
        <v>0.45</v>
      </c>
      <c r="L15" s="133">
        <f t="shared" si="2"/>
        <v>42.75</v>
      </c>
      <c r="M15" s="133">
        <f t="shared" si="3"/>
        <v>40.5</v>
      </c>
      <c r="N15" s="133">
        <f t="shared" si="4"/>
        <v>0.405</v>
      </c>
      <c r="O15">
        <v>0.001</v>
      </c>
      <c r="P15">
        <v>20</v>
      </c>
      <c r="S15" s="138"/>
      <c r="T15" s="138"/>
      <c r="U15" s="146" t="s">
        <v>54</v>
      </c>
      <c r="V15" s="145"/>
      <c r="W15" s="138" t="s">
        <v>53</v>
      </c>
      <c r="X15" s="138" t="s">
        <v>44</v>
      </c>
      <c r="Y15" s="138"/>
      <c r="Z15" s="138" t="s">
        <v>45</v>
      </c>
      <c r="AA15" s="138"/>
    </row>
    <row r="16" spans="3:27">
      <c r="C16" s="146" t="s">
        <v>57</v>
      </c>
      <c r="D16" s="146" t="s">
        <v>27</v>
      </c>
      <c r="E16" t="s">
        <v>51</v>
      </c>
      <c r="F16">
        <v>2020</v>
      </c>
      <c r="G16">
        <v>0.0988400878231777</v>
      </c>
      <c r="H16" s="122">
        <v>54.9267931287107</v>
      </c>
      <c r="I16">
        <v>19.78</v>
      </c>
      <c r="J16" s="133">
        <f t="shared" si="5"/>
        <v>45</v>
      </c>
      <c r="K16" s="133">
        <f t="shared" si="1"/>
        <v>0.45</v>
      </c>
      <c r="L16" s="133">
        <f t="shared" si="2"/>
        <v>42.75</v>
      </c>
      <c r="M16" s="133">
        <f t="shared" si="3"/>
        <v>40.5</v>
      </c>
      <c r="N16" s="133">
        <f t="shared" si="4"/>
        <v>0.405</v>
      </c>
      <c r="O16">
        <v>0.001</v>
      </c>
      <c r="P16">
        <v>20</v>
      </c>
      <c r="S16" s="138"/>
      <c r="T16" s="138"/>
      <c r="U16" s="146" t="s">
        <v>55</v>
      </c>
      <c r="V16" s="145"/>
      <c r="W16" s="138" t="s">
        <v>53</v>
      </c>
      <c r="X16" s="138" t="s">
        <v>44</v>
      </c>
      <c r="Y16" s="138"/>
      <c r="Z16" s="138" t="s">
        <v>45</v>
      </c>
      <c r="AA16" s="138"/>
    </row>
    <row r="17" spans="3:27">
      <c r="C17" s="146" t="s">
        <v>58</v>
      </c>
      <c r="D17" s="146" t="s">
        <v>27</v>
      </c>
      <c r="E17" s="146" t="s">
        <v>59</v>
      </c>
      <c r="F17">
        <v>2020</v>
      </c>
      <c r="G17">
        <v>0.590318772136954</v>
      </c>
      <c r="H17">
        <v>19.9820466700097</v>
      </c>
      <c r="I17">
        <v>1.58</v>
      </c>
      <c r="J17" s="133">
        <f>15*1.45</f>
        <v>21.75</v>
      </c>
      <c r="K17" s="133">
        <f t="shared" si="1"/>
        <v>0.2175</v>
      </c>
      <c r="L17" s="133">
        <f t="shared" si="2"/>
        <v>20.6625</v>
      </c>
      <c r="M17" s="133">
        <f t="shared" si="3"/>
        <v>19.575</v>
      </c>
      <c r="N17" s="133">
        <f t="shared" si="4"/>
        <v>0.19575</v>
      </c>
      <c r="O17">
        <v>0.001</v>
      </c>
      <c r="P17">
        <v>12</v>
      </c>
      <c r="S17" s="138"/>
      <c r="T17" s="138"/>
      <c r="U17" s="146" t="s">
        <v>56</v>
      </c>
      <c r="V17" s="145"/>
      <c r="W17" s="138" t="s">
        <v>53</v>
      </c>
      <c r="X17" s="138" t="s">
        <v>44</v>
      </c>
      <c r="Y17" s="138"/>
      <c r="Z17" s="138" t="s">
        <v>45</v>
      </c>
      <c r="AA17" s="138"/>
    </row>
    <row r="18" spans="3:27">
      <c r="C18" s="146" t="s">
        <v>60</v>
      </c>
      <c r="D18" s="146" t="s">
        <v>39</v>
      </c>
      <c r="E18" s="146" t="s">
        <v>59</v>
      </c>
      <c r="F18">
        <v>2020</v>
      </c>
      <c r="G18">
        <v>0.362515368686507</v>
      </c>
      <c r="H18">
        <v>19.9820466700097</v>
      </c>
      <c r="I18">
        <v>1.58</v>
      </c>
      <c r="J18" s="133">
        <f>15*1.45</f>
        <v>21.75</v>
      </c>
      <c r="K18" s="133">
        <f t="shared" si="1"/>
        <v>0.2175</v>
      </c>
      <c r="L18" s="133">
        <f t="shared" si="2"/>
        <v>20.6625</v>
      </c>
      <c r="M18" s="133">
        <f t="shared" si="3"/>
        <v>19.575</v>
      </c>
      <c r="N18" s="133">
        <f t="shared" si="4"/>
        <v>0.19575</v>
      </c>
      <c r="O18">
        <v>0.001</v>
      </c>
      <c r="P18">
        <v>12</v>
      </c>
      <c r="S18" s="138"/>
      <c r="T18" s="138"/>
      <c r="U18" s="146" t="s">
        <v>57</v>
      </c>
      <c r="V18" s="145"/>
      <c r="W18" s="138" t="s">
        <v>53</v>
      </c>
      <c r="X18" s="138" t="s">
        <v>44</v>
      </c>
      <c r="Y18" s="138"/>
      <c r="Z18" s="138" t="s">
        <v>45</v>
      </c>
      <c r="AA18" s="138"/>
    </row>
    <row r="19" spans="3:26">
      <c r="C19" s="190" t="s">
        <v>61</v>
      </c>
      <c r="D19" s="146" t="s">
        <v>62</v>
      </c>
      <c r="E19" s="146" t="s">
        <v>59</v>
      </c>
      <c r="F19">
        <v>2020</v>
      </c>
      <c r="G19" s="191">
        <v>3.304</v>
      </c>
      <c r="H19">
        <v>19.9820466700097</v>
      </c>
      <c r="I19">
        <v>1.58</v>
      </c>
      <c r="J19">
        <f>38*1.35</f>
        <v>51.3</v>
      </c>
      <c r="K19" s="133">
        <f>K17</f>
        <v>0.2175</v>
      </c>
      <c r="L19" s="133">
        <f t="shared" si="2"/>
        <v>48.735</v>
      </c>
      <c r="M19" s="133">
        <f t="shared" si="3"/>
        <v>46.17</v>
      </c>
      <c r="N19" s="133">
        <f>N17</f>
        <v>0.19575</v>
      </c>
      <c r="O19">
        <v>0.001</v>
      </c>
      <c r="P19">
        <v>12</v>
      </c>
      <c r="Q19" s="158">
        <v>1</v>
      </c>
      <c r="U19" s="146" t="s">
        <v>58</v>
      </c>
      <c r="W19" s="138" t="s">
        <v>53</v>
      </c>
      <c r="X19" s="138" t="s">
        <v>44</v>
      </c>
      <c r="Z19" s="138" t="s">
        <v>45</v>
      </c>
    </row>
    <row r="20" spans="3:26">
      <c r="C20" s="190" t="s">
        <v>63</v>
      </c>
      <c r="D20" s="146" t="s">
        <v>62</v>
      </c>
      <c r="E20" s="146" t="s">
        <v>59</v>
      </c>
      <c r="F20">
        <v>2020</v>
      </c>
      <c r="G20" s="191">
        <v>3.304</v>
      </c>
      <c r="H20">
        <v>19.9820466700097</v>
      </c>
      <c r="I20">
        <v>1.58</v>
      </c>
      <c r="J20">
        <f t="shared" ref="J20:J22" si="6">38*1.35</f>
        <v>51.3</v>
      </c>
      <c r="K20" s="133">
        <f>K19</f>
        <v>0.2175</v>
      </c>
      <c r="L20" s="133">
        <f t="shared" si="2"/>
        <v>48.735</v>
      </c>
      <c r="M20" s="133">
        <f t="shared" si="3"/>
        <v>46.17</v>
      </c>
      <c r="N20" s="133">
        <f>N19</f>
        <v>0.19575</v>
      </c>
      <c r="O20">
        <v>0.001</v>
      </c>
      <c r="P20">
        <v>12</v>
      </c>
      <c r="Q20" s="158">
        <v>0.9</v>
      </c>
      <c r="U20" s="146" t="s">
        <v>60</v>
      </c>
      <c r="W20" s="138" t="s">
        <v>53</v>
      </c>
      <c r="X20" s="138" t="s">
        <v>44</v>
      </c>
      <c r="Z20" s="138" t="s">
        <v>45</v>
      </c>
    </row>
    <row r="21" spans="3:26">
      <c r="C21" s="190"/>
      <c r="D21" s="146" t="s">
        <v>27</v>
      </c>
      <c r="E21" s="146"/>
      <c r="G21" s="191"/>
      <c r="K21" s="133"/>
      <c r="L21" s="133"/>
      <c r="M21" s="133"/>
      <c r="N21" s="133"/>
      <c r="Q21" s="158">
        <v>0.1</v>
      </c>
      <c r="U21" s="190" t="s">
        <v>61</v>
      </c>
      <c r="W21" s="138" t="s">
        <v>53</v>
      </c>
      <c r="X21" s="138" t="s">
        <v>44</v>
      </c>
      <c r="Z21" s="138" t="s">
        <v>45</v>
      </c>
    </row>
    <row r="22" spans="3:26">
      <c r="C22" s="190" t="s">
        <v>64</v>
      </c>
      <c r="D22" s="146" t="s">
        <v>62</v>
      </c>
      <c r="E22" s="146" t="s">
        <v>59</v>
      </c>
      <c r="F22">
        <v>2020</v>
      </c>
      <c r="G22" s="191">
        <v>1.947</v>
      </c>
      <c r="H22">
        <v>19.9820466700097</v>
      </c>
      <c r="I22">
        <v>1.58</v>
      </c>
      <c r="J22">
        <f t="shared" si="6"/>
        <v>51.3</v>
      </c>
      <c r="K22" s="133">
        <f>K20</f>
        <v>0.2175</v>
      </c>
      <c r="L22" s="133">
        <f t="shared" si="2"/>
        <v>48.735</v>
      </c>
      <c r="M22" s="133">
        <f t="shared" si="3"/>
        <v>46.17</v>
      </c>
      <c r="N22" s="133">
        <f>N20</f>
        <v>0.19575</v>
      </c>
      <c r="O22">
        <v>0.001</v>
      </c>
      <c r="P22">
        <v>12</v>
      </c>
      <c r="Q22" s="158">
        <v>0.5</v>
      </c>
      <c r="U22" s="190" t="s">
        <v>63</v>
      </c>
      <c r="W22" s="138" t="s">
        <v>53</v>
      </c>
      <c r="X22" s="138" t="s">
        <v>44</v>
      </c>
      <c r="Z22" s="138" t="s">
        <v>45</v>
      </c>
    </row>
    <row r="23" spans="3:26">
      <c r="C23" s="190"/>
      <c r="D23" s="146" t="s">
        <v>27</v>
      </c>
      <c r="E23" s="146"/>
      <c r="G23" s="191"/>
      <c r="K23" s="133"/>
      <c r="L23" s="133"/>
      <c r="M23" s="133"/>
      <c r="N23" s="133"/>
      <c r="Q23" s="158">
        <v>0.5</v>
      </c>
      <c r="U23" s="190" t="s">
        <v>64</v>
      </c>
      <c r="W23" s="138" t="s">
        <v>53</v>
      </c>
      <c r="X23" s="138" t="s">
        <v>44</v>
      </c>
      <c r="Z23" s="138" t="s">
        <v>45</v>
      </c>
    </row>
    <row r="24" spans="3:26">
      <c r="C24" s="190" t="s">
        <v>65</v>
      </c>
      <c r="D24" s="146" t="s">
        <v>62</v>
      </c>
      <c r="E24" s="146" t="s">
        <v>28</v>
      </c>
      <c r="F24">
        <v>2020</v>
      </c>
      <c r="G24" s="191">
        <v>0.448</v>
      </c>
      <c r="H24">
        <v>21.6467268538789</v>
      </c>
      <c r="I24">
        <v>5.78</v>
      </c>
      <c r="J24">
        <f>J5*J19/J17</f>
        <v>92.34</v>
      </c>
      <c r="K24">
        <f>K5</f>
        <v>0.3915</v>
      </c>
      <c r="L24" s="133">
        <f t="shared" si="2"/>
        <v>87.723</v>
      </c>
      <c r="M24" s="133">
        <f t="shared" si="3"/>
        <v>83.106</v>
      </c>
      <c r="N24">
        <f>N5</f>
        <v>0.35235</v>
      </c>
      <c r="O24">
        <v>0.001</v>
      </c>
      <c r="P24">
        <v>15</v>
      </c>
      <c r="Q24" s="158">
        <v>1</v>
      </c>
      <c r="U24" s="190" t="s">
        <v>65</v>
      </c>
      <c r="W24" s="138" t="s">
        <v>43</v>
      </c>
      <c r="X24" s="138" t="s">
        <v>44</v>
      </c>
      <c r="Z24" s="138" t="s">
        <v>45</v>
      </c>
    </row>
    <row r="25" spans="3:26">
      <c r="C25" s="190" t="s">
        <v>66</v>
      </c>
      <c r="D25" s="146" t="s">
        <v>62</v>
      </c>
      <c r="E25" s="146" t="s">
        <v>28</v>
      </c>
      <c r="F25">
        <v>2020</v>
      </c>
      <c r="G25" s="191">
        <v>0.448</v>
      </c>
      <c r="H25">
        <v>21.6467268538789</v>
      </c>
      <c r="I25">
        <v>5.78</v>
      </c>
      <c r="J25">
        <f>J24</f>
        <v>92.34</v>
      </c>
      <c r="K25">
        <f>K6</f>
        <v>0.3915</v>
      </c>
      <c r="L25" s="133">
        <f t="shared" si="2"/>
        <v>87.723</v>
      </c>
      <c r="M25" s="133">
        <f t="shared" si="3"/>
        <v>83.106</v>
      </c>
      <c r="N25">
        <f>N6</f>
        <v>0.35235</v>
      </c>
      <c r="O25">
        <v>0.001</v>
      </c>
      <c r="P25">
        <v>15</v>
      </c>
      <c r="Q25" s="158">
        <v>0.9</v>
      </c>
      <c r="U25" s="190" t="s">
        <v>66</v>
      </c>
      <c r="W25" s="138" t="s">
        <v>43</v>
      </c>
      <c r="X25" s="138" t="s">
        <v>44</v>
      </c>
      <c r="Z25" s="138" t="s">
        <v>45</v>
      </c>
    </row>
    <row r="26" spans="3:26">
      <c r="C26" s="190"/>
      <c r="D26" s="146" t="s">
        <v>27</v>
      </c>
      <c r="E26" s="146"/>
      <c r="G26" s="191"/>
      <c r="L26" s="133"/>
      <c r="M26" s="133"/>
      <c r="Q26" s="158">
        <v>0.1</v>
      </c>
      <c r="U26" s="190" t="s">
        <v>67</v>
      </c>
      <c r="W26" s="138" t="s">
        <v>43</v>
      </c>
      <c r="X26" s="138" t="s">
        <v>44</v>
      </c>
      <c r="Z26" s="138" t="s">
        <v>45</v>
      </c>
    </row>
    <row r="27" spans="3:17">
      <c r="C27" s="190" t="s">
        <v>67</v>
      </c>
      <c r="D27" s="146" t="s">
        <v>62</v>
      </c>
      <c r="E27" s="146" t="s">
        <v>28</v>
      </c>
      <c r="F27">
        <v>2020</v>
      </c>
      <c r="G27" s="191">
        <v>0.264</v>
      </c>
      <c r="H27">
        <v>21.6467268538789</v>
      </c>
      <c r="I27">
        <v>5.78</v>
      </c>
      <c r="J27">
        <f>J25</f>
        <v>92.34</v>
      </c>
      <c r="K27">
        <f>K7</f>
        <v>0.3915</v>
      </c>
      <c r="L27" s="133">
        <f t="shared" si="2"/>
        <v>87.723</v>
      </c>
      <c r="M27" s="133">
        <f t="shared" si="3"/>
        <v>83.106</v>
      </c>
      <c r="N27">
        <f>N7</f>
        <v>0.35235</v>
      </c>
      <c r="O27">
        <v>0.001</v>
      </c>
      <c r="P27">
        <v>15</v>
      </c>
      <c r="Q27" s="158">
        <v>0.5</v>
      </c>
    </row>
    <row r="28" spans="4:21">
      <c r="D28" s="146" t="s">
        <v>27</v>
      </c>
      <c r="L28" s="133"/>
      <c r="Q28" s="158">
        <v>0.5</v>
      </c>
      <c r="U28" s="192"/>
    </row>
    <row r="29" spans="7:7">
      <c r="G29" s="191"/>
    </row>
    <row r="30" spans="10:10">
      <c r="J30" t="s">
        <v>68</v>
      </c>
    </row>
    <row r="31" spans="10:10">
      <c r="J31" t="s">
        <v>69</v>
      </c>
    </row>
  </sheetData>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O23"/>
  <sheetViews>
    <sheetView workbookViewId="0">
      <selection activeCell="F15" sqref="F15"/>
    </sheetView>
  </sheetViews>
  <sheetFormatPr defaultColWidth="8.72727272727273" defaultRowHeight="14.5"/>
  <sheetData>
    <row r="3" spans="2:15">
      <c r="B3" s="3" t="s">
        <v>563</v>
      </c>
      <c r="C3" s="4"/>
      <c r="D3" s="5"/>
      <c r="E3" s="6"/>
      <c r="F3" s="6"/>
      <c r="G3" s="6"/>
      <c r="H3" s="6"/>
      <c r="I3" s="6"/>
      <c r="J3" s="5"/>
      <c r="K3" s="5"/>
      <c r="L3" s="5"/>
      <c r="M3" s="5"/>
      <c r="N3" s="5"/>
      <c r="O3" s="5"/>
    </row>
    <row r="4" ht="15.25" spans="2:15">
      <c r="B4" s="7" t="s">
        <v>564</v>
      </c>
      <c r="C4" s="7" t="s">
        <v>565</v>
      </c>
      <c r="D4" s="8" t="s">
        <v>566</v>
      </c>
      <c r="E4" s="9" t="s">
        <v>552</v>
      </c>
      <c r="F4" s="9" t="s">
        <v>567</v>
      </c>
      <c r="G4" s="9" t="s">
        <v>568</v>
      </c>
      <c r="H4" s="9" t="s">
        <v>546</v>
      </c>
      <c r="I4" s="9" t="s">
        <v>569</v>
      </c>
      <c r="J4" s="9" t="s">
        <v>570</v>
      </c>
      <c r="K4" s="9"/>
      <c r="L4" s="9"/>
      <c r="M4" s="9"/>
      <c r="N4" s="9"/>
      <c r="O4" s="9"/>
    </row>
    <row r="5" spans="2:15">
      <c r="B5" s="10" t="s">
        <v>40</v>
      </c>
      <c r="C5" s="10">
        <v>0</v>
      </c>
      <c r="D5" s="6"/>
      <c r="E5" s="6"/>
      <c r="F5" s="11"/>
      <c r="G5" s="6"/>
      <c r="H5" s="6"/>
      <c r="I5" s="6"/>
      <c r="J5" s="6"/>
      <c r="K5" s="6"/>
      <c r="L5" s="6"/>
      <c r="M5" s="6"/>
      <c r="N5" s="6"/>
      <c r="O5" s="6"/>
    </row>
    <row r="6" spans="2:15">
      <c r="B6" s="60" t="s">
        <v>543</v>
      </c>
      <c r="C6" s="10"/>
      <c r="D6" s="6"/>
      <c r="F6" s="11"/>
      <c r="G6" s="6"/>
      <c r="H6" s="6">
        <v>1</v>
      </c>
      <c r="I6" s="6"/>
      <c r="J6" s="6"/>
      <c r="K6" s="6"/>
      <c r="L6" s="6"/>
      <c r="M6" s="6"/>
      <c r="N6" s="6"/>
      <c r="O6" s="6"/>
    </row>
    <row r="7" spans="2:15">
      <c r="B7" s="60" t="s">
        <v>548</v>
      </c>
      <c r="C7" s="61"/>
      <c r="D7" s="61"/>
      <c r="E7" s="62"/>
      <c r="G7" s="62"/>
      <c r="H7" s="62">
        <v>1</v>
      </c>
      <c r="I7" s="61"/>
      <c r="J7" s="61"/>
      <c r="K7" s="61"/>
      <c r="L7" s="61"/>
      <c r="M7" s="61"/>
      <c r="N7" s="61"/>
      <c r="O7" s="61"/>
    </row>
    <row r="8" spans="2:15">
      <c r="B8" s="60" t="s">
        <v>550</v>
      </c>
      <c r="C8" s="61"/>
      <c r="D8" s="61"/>
      <c r="E8" s="61"/>
      <c r="F8" s="61"/>
      <c r="H8" s="61">
        <v>1</v>
      </c>
      <c r="I8" s="61"/>
      <c r="J8" s="61"/>
      <c r="K8" s="61"/>
      <c r="L8" s="61"/>
      <c r="M8" s="61"/>
      <c r="N8" s="61"/>
      <c r="O8" s="61"/>
    </row>
    <row r="9" spans="2:15">
      <c r="B9" s="60" t="s">
        <v>551</v>
      </c>
      <c r="C9" s="4"/>
      <c r="D9" s="4"/>
      <c r="E9" s="4">
        <v>1</v>
      </c>
      <c r="F9" s="4"/>
      <c r="G9" s="4"/>
      <c r="H9" s="4"/>
      <c r="J9" s="4"/>
      <c r="K9" s="4"/>
      <c r="L9" s="4"/>
      <c r="M9" s="4"/>
      <c r="N9" s="4"/>
      <c r="O9" s="4"/>
    </row>
    <row r="10" spans="2:15">
      <c r="B10" s="61"/>
      <c r="C10" s="4"/>
      <c r="D10" s="4"/>
      <c r="E10" s="4"/>
      <c r="F10" s="4"/>
      <c r="G10" s="4"/>
      <c r="H10" s="4"/>
      <c r="I10" s="4"/>
      <c r="J10" s="4"/>
      <c r="K10" s="4"/>
      <c r="L10" s="4"/>
      <c r="M10" s="4"/>
      <c r="N10" s="4"/>
      <c r="O10" s="4"/>
    </row>
    <row r="11" spans="2:15">
      <c r="B11" s="61"/>
      <c r="C11" s="4"/>
      <c r="D11" s="4"/>
      <c r="E11" s="4"/>
      <c r="F11" s="4"/>
      <c r="G11" s="4"/>
      <c r="H11" s="4"/>
      <c r="I11" s="4"/>
      <c r="J11" s="4"/>
      <c r="K11" s="4"/>
      <c r="L11" s="4"/>
      <c r="M11" s="4"/>
      <c r="N11" s="4"/>
      <c r="O11" s="4"/>
    </row>
    <row r="12" spans="2:15">
      <c r="B12" s="61"/>
      <c r="C12" s="4"/>
      <c r="D12" s="4"/>
      <c r="E12" s="4"/>
      <c r="F12" s="4"/>
      <c r="G12" s="4"/>
      <c r="H12" s="4"/>
      <c r="I12" s="4"/>
      <c r="J12" s="4"/>
      <c r="K12" s="4"/>
      <c r="L12" s="4"/>
      <c r="M12" s="4"/>
      <c r="N12" s="4"/>
      <c r="O12" s="4"/>
    </row>
    <row r="13" spans="2:15">
      <c r="B13" s="61"/>
      <c r="C13" s="4"/>
      <c r="D13" s="4"/>
      <c r="E13" s="4"/>
      <c r="F13" s="4"/>
      <c r="G13" s="4"/>
      <c r="H13" s="4"/>
      <c r="I13" s="4"/>
      <c r="J13" s="4"/>
      <c r="K13" s="4"/>
      <c r="L13" s="4"/>
      <c r="M13" s="4"/>
      <c r="N13" s="4"/>
      <c r="O13" s="4"/>
    </row>
    <row r="14" spans="2:15">
      <c r="B14" s="61"/>
      <c r="C14" s="4"/>
      <c r="D14" s="4"/>
      <c r="E14" s="4"/>
      <c r="F14" s="4"/>
      <c r="G14" s="4"/>
      <c r="H14" s="4"/>
      <c r="I14" s="4"/>
      <c r="J14" s="4"/>
      <c r="K14" s="4"/>
      <c r="L14" s="4"/>
      <c r="M14" s="4"/>
      <c r="N14" s="4"/>
      <c r="O14" s="4"/>
    </row>
    <row r="15" spans="2:15">
      <c r="B15" s="61"/>
      <c r="C15" s="4"/>
      <c r="D15" s="4"/>
      <c r="E15" s="4"/>
      <c r="F15" s="4"/>
      <c r="G15" s="4"/>
      <c r="H15" s="4"/>
      <c r="I15" s="4"/>
      <c r="J15" s="4"/>
      <c r="K15" s="4"/>
      <c r="L15" s="4"/>
      <c r="M15" s="4"/>
      <c r="N15" s="4"/>
      <c r="O15" s="4"/>
    </row>
    <row r="16" spans="2:15">
      <c r="B16" s="61"/>
      <c r="C16" s="4"/>
      <c r="D16" s="4"/>
      <c r="E16" s="4"/>
      <c r="F16" s="4"/>
      <c r="G16" s="4"/>
      <c r="H16" s="4"/>
      <c r="I16" s="4"/>
      <c r="J16" s="4"/>
      <c r="K16" s="4"/>
      <c r="L16" s="4"/>
      <c r="M16" s="4"/>
      <c r="N16" s="4"/>
      <c r="O16" s="4"/>
    </row>
    <row r="17" spans="2:15">
      <c r="B17" s="61"/>
      <c r="C17" s="4"/>
      <c r="D17" s="4"/>
      <c r="E17" s="4"/>
      <c r="F17" s="4"/>
      <c r="G17" s="4"/>
      <c r="H17" s="4"/>
      <c r="I17" s="4"/>
      <c r="J17" s="4"/>
      <c r="K17" s="4"/>
      <c r="L17" s="4"/>
      <c r="M17" s="4"/>
      <c r="N17" s="4"/>
      <c r="O17" s="4"/>
    </row>
    <row r="18" spans="2:15">
      <c r="B18" s="61"/>
      <c r="C18" s="4"/>
      <c r="D18" s="4"/>
      <c r="E18" s="4"/>
      <c r="F18" s="4"/>
      <c r="G18" s="4"/>
      <c r="H18" s="4"/>
      <c r="I18" s="4"/>
      <c r="J18" s="4"/>
      <c r="K18" s="4"/>
      <c r="L18" s="4"/>
      <c r="M18" s="4"/>
      <c r="N18" s="4"/>
      <c r="O18" s="4"/>
    </row>
    <row r="19" spans="2:15">
      <c r="B19" s="61"/>
      <c r="C19" s="4"/>
      <c r="D19" s="4"/>
      <c r="E19" s="4"/>
      <c r="F19" s="4"/>
      <c r="G19" s="4"/>
      <c r="H19" s="4"/>
      <c r="I19" s="4"/>
      <c r="J19" s="4"/>
      <c r="K19" s="4"/>
      <c r="L19" s="4"/>
      <c r="M19" s="4"/>
      <c r="N19" s="4"/>
      <c r="O19" s="4"/>
    </row>
    <row r="20" spans="2:15">
      <c r="B20" s="61"/>
      <c r="C20" s="4"/>
      <c r="D20" s="4"/>
      <c r="E20" s="4"/>
      <c r="F20" s="4"/>
      <c r="G20" s="4"/>
      <c r="H20" s="4"/>
      <c r="I20" s="4"/>
      <c r="J20" s="4"/>
      <c r="K20" s="4"/>
      <c r="L20" s="4"/>
      <c r="M20" s="4"/>
      <c r="N20" s="4"/>
      <c r="O20" s="4"/>
    </row>
    <row r="21" spans="2:15">
      <c r="B21" s="61"/>
      <c r="C21" s="4"/>
      <c r="D21" s="4"/>
      <c r="E21" s="4"/>
      <c r="F21" s="4"/>
      <c r="G21" s="4"/>
      <c r="H21" s="4"/>
      <c r="I21" s="4"/>
      <c r="J21" s="4"/>
      <c r="K21" s="4"/>
      <c r="L21" s="4"/>
      <c r="M21" s="4"/>
      <c r="N21" s="4"/>
      <c r="O21" s="4"/>
    </row>
    <row r="22" spans="2:15">
      <c r="B22" s="61"/>
      <c r="C22" s="4"/>
      <c r="D22" s="4"/>
      <c r="E22" s="4"/>
      <c r="F22" s="4"/>
      <c r="G22" s="4"/>
      <c r="H22" s="4"/>
      <c r="I22" s="4"/>
      <c r="J22" s="4"/>
      <c r="K22" s="4"/>
      <c r="L22" s="4"/>
      <c r="M22" s="4"/>
      <c r="N22" s="4"/>
      <c r="O22" s="4"/>
    </row>
    <row r="23" spans="2:15">
      <c r="B23" s="61"/>
      <c r="C23" s="4"/>
      <c r="D23" s="4"/>
      <c r="E23" s="4"/>
      <c r="F23" s="4"/>
      <c r="G23" s="4"/>
      <c r="H23" s="4"/>
      <c r="I23" s="4"/>
      <c r="J23" s="4"/>
      <c r="K23" s="4"/>
      <c r="L23" s="4"/>
      <c r="M23" s="4"/>
      <c r="N23" s="4"/>
      <c r="O23" s="4"/>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Y62"/>
  <sheetViews>
    <sheetView workbookViewId="0">
      <selection activeCell="B6" sqref="B6:B10"/>
    </sheetView>
  </sheetViews>
  <sheetFormatPr defaultColWidth="8.72727272727273" defaultRowHeight="12.5"/>
  <cols>
    <col min="1" max="1" width="3.57272727272727" style="1" customWidth="1"/>
    <col min="2" max="2" width="17.1363636363636" style="1" customWidth="1"/>
    <col min="3" max="3" width="48" style="1"/>
    <col min="4" max="4" width="50.2727272727273" style="1" customWidth="1"/>
    <col min="5" max="5" width="11.2818181818182" style="1"/>
    <col min="6" max="7" width="8.72727272727273" style="1"/>
    <col min="8" max="8" width="13.2818181818182" style="1" customWidth="1"/>
    <col min="9" max="9" width="14" style="1" customWidth="1"/>
    <col min="10" max="11" width="9.28181818181818" style="1" customWidth="1"/>
    <col min="12" max="12" width="9.28181818181818" style="1"/>
    <col min="13" max="13" width="8.72727272727273" style="1"/>
    <col min="14" max="14" width="14.2818181818182" style="1" customWidth="1"/>
    <col min="15" max="22" width="8.72727272727273" style="1"/>
    <col min="23" max="23" width="12.8181818181818" style="1"/>
    <col min="24" max="16384" width="8.72727272727273" style="1"/>
  </cols>
  <sheetData>
    <row r="3" s="1" customFormat="1" ht="15.5" spans="2:6">
      <c r="B3" s="25" t="s">
        <v>571</v>
      </c>
      <c r="C3" s="26"/>
      <c r="D3" s="26"/>
      <c r="E3" s="27" t="s">
        <v>1</v>
      </c>
      <c r="F3" s="27"/>
    </row>
    <row r="4" s="1" customFormat="1" ht="13" spans="2:15">
      <c r="B4" s="28" t="s">
        <v>3</v>
      </c>
      <c r="C4" s="28" t="s">
        <v>20</v>
      </c>
      <c r="D4" s="28" t="s">
        <v>4</v>
      </c>
      <c r="E4" s="29" t="s">
        <v>5</v>
      </c>
      <c r="F4" s="30" t="s">
        <v>7</v>
      </c>
      <c r="G4" s="30" t="s">
        <v>572</v>
      </c>
      <c r="H4" s="30" t="s">
        <v>573</v>
      </c>
      <c r="I4" s="30" t="s">
        <v>8</v>
      </c>
      <c r="J4" s="30" t="s">
        <v>532</v>
      </c>
      <c r="K4" s="30" t="s">
        <v>10</v>
      </c>
      <c r="L4" s="30" t="s">
        <v>11</v>
      </c>
      <c r="M4" s="30" t="s">
        <v>15</v>
      </c>
      <c r="N4" s="30" t="s">
        <v>574</v>
      </c>
      <c r="O4" s="45" t="s">
        <v>575</v>
      </c>
    </row>
    <row r="5" s="1" customFormat="1" spans="2:17">
      <c r="B5" s="31" t="s">
        <v>576</v>
      </c>
      <c r="C5" s="31"/>
      <c r="D5" s="31"/>
      <c r="E5" s="32"/>
      <c r="F5" s="32" t="s">
        <v>577</v>
      </c>
      <c r="G5" s="32" t="s">
        <v>578</v>
      </c>
      <c r="H5" s="32" t="s">
        <v>578</v>
      </c>
      <c r="I5" s="32" t="s">
        <v>577</v>
      </c>
      <c r="J5" s="32" t="s">
        <v>579</v>
      </c>
      <c r="K5" s="32" t="s">
        <v>580</v>
      </c>
      <c r="L5" s="32" t="s">
        <v>579</v>
      </c>
      <c r="M5" s="32"/>
      <c r="N5" s="32"/>
      <c r="Q5" s="1" t="s">
        <v>581</v>
      </c>
    </row>
    <row r="6" s="23" customFormat="1" spans="2:23">
      <c r="B6" s="12" t="s">
        <v>582</v>
      </c>
      <c r="C6" s="33" t="s">
        <v>583</v>
      </c>
      <c r="D6" s="33" t="str">
        <f>C36</f>
        <v>NUCU308</v>
      </c>
      <c r="E6" s="34" t="str">
        <f t="shared" ref="E6:E9" si="0">C37</f>
        <v>NUCREFUO3</v>
      </c>
      <c r="F6" s="35">
        <v>0.99</v>
      </c>
      <c r="G6" s="35">
        <v>0</v>
      </c>
      <c r="H6" s="35">
        <v>0</v>
      </c>
      <c r="I6" s="46">
        <v>0.90989898989899</v>
      </c>
      <c r="J6" s="47">
        <f t="shared" ref="J6:J9" si="1">W6*1.35</f>
        <v>0.00552284138102027</v>
      </c>
      <c r="K6" s="35"/>
      <c r="L6" s="35"/>
      <c r="M6" s="35">
        <f>M7</f>
        <v>1</v>
      </c>
      <c r="N6" s="34"/>
      <c r="O6" s="48"/>
      <c r="W6" s="35">
        <v>0.00409099361557057</v>
      </c>
    </row>
    <row r="7" s="1" customFormat="1" spans="2:23">
      <c r="B7" s="1" t="s">
        <v>584</v>
      </c>
      <c r="C7" s="1" t="s">
        <v>585</v>
      </c>
      <c r="D7" s="1" t="str">
        <f>E6</f>
        <v>NUCREFUO3</v>
      </c>
      <c r="E7" s="1" t="str">
        <f t="shared" si="0"/>
        <v>NUCUO2</v>
      </c>
      <c r="F7" s="1">
        <v>0.99</v>
      </c>
      <c r="G7" s="1">
        <v>0</v>
      </c>
      <c r="H7" s="1">
        <v>0</v>
      </c>
      <c r="I7" s="49">
        <v>0.90989898989899</v>
      </c>
      <c r="J7" s="47">
        <f t="shared" si="1"/>
        <v>0.00552284138102027</v>
      </c>
      <c r="M7" s="50">
        <v>1</v>
      </c>
      <c r="W7" s="57">
        <v>0.00409099361557057</v>
      </c>
    </row>
    <row r="8" s="1" customFormat="1" ht="19" spans="2:23">
      <c r="B8" s="14" t="s">
        <v>586</v>
      </c>
      <c r="C8" s="36" t="s">
        <v>587</v>
      </c>
      <c r="D8" s="14" t="str">
        <f>D7</f>
        <v>NUCREFUO3</v>
      </c>
      <c r="E8" s="14" t="str">
        <f t="shared" si="0"/>
        <v>NUCUF6</v>
      </c>
      <c r="F8" s="14">
        <v>0.99</v>
      </c>
      <c r="G8" s="14">
        <v>0</v>
      </c>
      <c r="H8" s="14">
        <v>0</v>
      </c>
      <c r="I8" s="51">
        <v>0.90989898989899</v>
      </c>
      <c r="J8" s="47">
        <f t="shared" si="1"/>
        <v>0.00552284138102027</v>
      </c>
      <c r="K8" s="14"/>
      <c r="L8" s="14"/>
      <c r="M8" s="52">
        <f>M7</f>
        <v>1</v>
      </c>
      <c r="N8" s="14"/>
      <c r="O8" s="14"/>
      <c r="Q8" s="58" t="s">
        <v>588</v>
      </c>
      <c r="S8" s="1" t="s">
        <v>589</v>
      </c>
      <c r="W8" s="59">
        <v>0.00409099361557057</v>
      </c>
    </row>
    <row r="9" s="1" customFormat="1" spans="2:23">
      <c r="B9" s="14" t="s">
        <v>590</v>
      </c>
      <c r="C9" s="14" t="s">
        <v>591</v>
      </c>
      <c r="D9" s="14" t="str">
        <f>E7</f>
        <v>NUCUO2</v>
      </c>
      <c r="E9" s="14" t="str">
        <f t="shared" si="0"/>
        <v>NUCFF</v>
      </c>
      <c r="F9" s="14">
        <v>0.99</v>
      </c>
      <c r="G9" s="14">
        <v>0</v>
      </c>
      <c r="H9" s="14">
        <v>0</v>
      </c>
      <c r="I9" s="51">
        <v>0.721794871794872</v>
      </c>
      <c r="J9" s="47">
        <f t="shared" si="1"/>
        <v>0.386598896671419</v>
      </c>
      <c r="K9" s="14"/>
      <c r="L9" s="14"/>
      <c r="M9" s="52">
        <v>1</v>
      </c>
      <c r="N9" s="14"/>
      <c r="O9" s="14"/>
      <c r="W9" s="59">
        <v>0.28636955308994</v>
      </c>
    </row>
    <row r="10" s="1" customFormat="1" spans="2:15">
      <c r="B10" s="15" t="s">
        <v>592</v>
      </c>
      <c r="C10" s="15" t="s">
        <v>593</v>
      </c>
      <c r="D10" s="15" t="str">
        <f>E9</f>
        <v>NUCFF</v>
      </c>
      <c r="E10" s="15" t="s">
        <v>544</v>
      </c>
      <c r="F10" s="37">
        <v>1</v>
      </c>
      <c r="G10" s="15"/>
      <c r="H10" s="15"/>
      <c r="I10" s="53"/>
      <c r="J10" s="23"/>
      <c r="K10" s="15"/>
      <c r="L10" s="15"/>
      <c r="M10" s="53">
        <v>1</v>
      </c>
      <c r="N10" s="15"/>
      <c r="O10" s="15"/>
    </row>
    <row r="11" s="1" customFormat="1" spans="6:13">
      <c r="F11" s="38"/>
      <c r="I11" s="50"/>
      <c r="J11" s="54"/>
      <c r="M11" s="50"/>
    </row>
    <row r="12" s="1" customFormat="1" spans="2:14">
      <c r="B12" s="14"/>
      <c r="C12" s="14"/>
      <c r="D12" s="14"/>
      <c r="E12" s="14"/>
      <c r="F12" s="39"/>
      <c r="G12" s="14"/>
      <c r="H12" s="14"/>
      <c r="I12" s="52"/>
      <c r="J12" s="55"/>
      <c r="K12" s="14"/>
      <c r="L12" s="14"/>
      <c r="M12" s="52"/>
      <c r="N12" s="14"/>
    </row>
    <row r="13" s="24" customFormat="1" spans="2:15">
      <c r="B13" s="24" t="s">
        <v>594</v>
      </c>
      <c r="C13" s="24" t="s">
        <v>595</v>
      </c>
      <c r="E13" s="24" t="s">
        <v>544</v>
      </c>
      <c r="O13" s="24">
        <v>1.25</v>
      </c>
    </row>
    <row r="14" s="24" customFormat="1" spans="2:15">
      <c r="B14" s="24" t="s">
        <v>596</v>
      </c>
      <c r="C14" s="24" t="s">
        <v>597</v>
      </c>
      <c r="E14" s="24" t="str">
        <f>C36</f>
        <v>NUCU308</v>
      </c>
      <c r="O14" s="24">
        <f>1/7</f>
        <v>0.142857142857143</v>
      </c>
    </row>
    <row r="15" s="24" customFormat="1"/>
    <row r="18" s="1" customFormat="1" ht="13" spans="2:9">
      <c r="B18" s="40" t="s">
        <v>2</v>
      </c>
      <c r="C18" s="2"/>
      <c r="D18" s="2"/>
      <c r="E18" s="2"/>
      <c r="F18" s="2"/>
      <c r="G18" s="2"/>
      <c r="H18" s="2"/>
      <c r="I18" s="2"/>
    </row>
    <row r="19" s="1" customFormat="1" ht="13" spans="2:9">
      <c r="B19" s="41" t="s">
        <v>18</v>
      </c>
      <c r="C19" s="42" t="s">
        <v>3</v>
      </c>
      <c r="D19" s="42" t="s">
        <v>20</v>
      </c>
      <c r="E19" s="42" t="s">
        <v>21</v>
      </c>
      <c r="F19" s="42" t="s">
        <v>22</v>
      </c>
      <c r="G19" s="42" t="s">
        <v>23</v>
      </c>
      <c r="H19" s="42" t="s">
        <v>24</v>
      </c>
      <c r="I19" s="56" t="s">
        <v>25</v>
      </c>
    </row>
    <row r="20" s="1" customFormat="1" spans="2:9">
      <c r="B20" s="2" t="s">
        <v>598</v>
      </c>
      <c r="C20" s="12" t="s">
        <v>582</v>
      </c>
      <c r="D20" s="33" t="s">
        <v>583</v>
      </c>
      <c r="E20" s="2" t="s">
        <v>599</v>
      </c>
      <c r="F20" s="2" t="s">
        <v>578</v>
      </c>
      <c r="G20" s="2"/>
      <c r="H20" s="2"/>
      <c r="I20" s="2"/>
    </row>
    <row r="21" s="1" customFormat="1" spans="2:9">
      <c r="B21" s="2"/>
      <c r="C21" s="1" t="s">
        <v>584</v>
      </c>
      <c r="D21" s="1" t="s">
        <v>585</v>
      </c>
      <c r="E21" s="2" t="s">
        <v>599</v>
      </c>
      <c r="F21" s="2" t="s">
        <v>578</v>
      </c>
      <c r="G21" s="2"/>
      <c r="H21" s="2"/>
      <c r="I21" s="2"/>
    </row>
    <row r="22" s="1" customFormat="1" spans="2:9">
      <c r="B22" s="2"/>
      <c r="C22" s="14" t="s">
        <v>586</v>
      </c>
      <c r="D22" s="14" t="s">
        <v>587</v>
      </c>
      <c r="E22" s="2" t="s">
        <v>599</v>
      </c>
      <c r="F22" s="2" t="s">
        <v>578</v>
      </c>
      <c r="G22" s="2"/>
      <c r="H22" s="2"/>
      <c r="I22" s="2"/>
    </row>
    <row r="23" s="1" customFormat="1" spans="2:9">
      <c r="B23" s="2"/>
      <c r="C23" s="14" t="s">
        <v>590</v>
      </c>
      <c r="D23" s="14" t="s">
        <v>591</v>
      </c>
      <c r="E23" s="2" t="s">
        <v>599</v>
      </c>
      <c r="F23" s="2" t="s">
        <v>578</v>
      </c>
      <c r="G23" s="2"/>
      <c r="H23" s="2"/>
      <c r="I23" s="2"/>
    </row>
    <row r="24" s="1" customFormat="1" spans="2:9">
      <c r="B24" s="2"/>
      <c r="C24" s="15" t="s">
        <v>592</v>
      </c>
      <c r="D24" s="15" t="s">
        <v>593</v>
      </c>
      <c r="E24" s="2" t="s">
        <v>599</v>
      </c>
      <c r="F24" s="2" t="s">
        <v>578</v>
      </c>
      <c r="G24" s="2"/>
      <c r="H24" s="2"/>
      <c r="I24" s="2"/>
    </row>
    <row r="25" s="1" customFormat="1" spans="2:9">
      <c r="B25" s="2"/>
      <c r="C25" s="2"/>
      <c r="D25" s="2"/>
      <c r="E25" s="2"/>
      <c r="F25" s="2"/>
      <c r="G25" s="2"/>
      <c r="H25" s="2"/>
      <c r="I25" s="2"/>
    </row>
    <row r="26" s="1" customFormat="1" spans="2:9">
      <c r="B26" s="2"/>
      <c r="C26" s="2"/>
      <c r="D26" s="2"/>
      <c r="E26" s="2"/>
      <c r="F26" s="2"/>
      <c r="G26" s="2"/>
      <c r="H26" s="2"/>
      <c r="I26" s="2"/>
    </row>
    <row r="27" s="1" customFormat="1" spans="2:9">
      <c r="B27" s="43"/>
      <c r="C27" s="43"/>
      <c r="D27" s="43"/>
      <c r="E27" s="43"/>
      <c r="F27" s="43"/>
      <c r="G27" s="43"/>
      <c r="H27" s="43"/>
      <c r="I27" s="43"/>
    </row>
    <row r="28" s="1" customFormat="1" spans="2:9">
      <c r="B28" s="2"/>
      <c r="C28" s="2"/>
      <c r="D28" s="2"/>
      <c r="E28" s="2"/>
      <c r="F28" s="2"/>
      <c r="G28" s="2"/>
      <c r="H28" s="2"/>
      <c r="I28" s="2"/>
    </row>
    <row r="29" s="1" customFormat="1" spans="2:9">
      <c r="B29" s="2"/>
      <c r="C29" s="2"/>
      <c r="D29" s="2"/>
      <c r="E29" s="2"/>
      <c r="F29" s="2"/>
      <c r="G29" s="2"/>
      <c r="H29" s="2"/>
      <c r="I29" s="2"/>
    </row>
    <row r="30" s="1" customFormat="1" spans="2:9">
      <c r="B30" s="2"/>
      <c r="C30" s="2"/>
      <c r="D30" s="2"/>
      <c r="E30" s="2"/>
      <c r="F30" s="2"/>
      <c r="G30" s="2"/>
      <c r="H30" s="2"/>
      <c r="I30" s="2"/>
    </row>
    <row r="31" s="1" customFormat="1" spans="8:25">
      <c r="H31" s="2"/>
      <c r="I31" s="2"/>
      <c r="T31" s="2" t="s">
        <v>600</v>
      </c>
      <c r="U31" s="2" t="s">
        <v>594</v>
      </c>
      <c r="V31" s="2" t="s">
        <v>595</v>
      </c>
      <c r="W31" s="2" t="s">
        <v>599</v>
      </c>
      <c r="X31" s="2"/>
      <c r="Y31" s="2"/>
    </row>
    <row r="32" s="1" customFormat="1" spans="8:25">
      <c r="H32" s="2"/>
      <c r="I32" s="2"/>
      <c r="T32" s="2"/>
      <c r="U32" s="2" t="str">
        <f>B14</f>
        <v>IMPNUCU308</v>
      </c>
      <c r="V32" s="2" t="str">
        <f>C14</f>
        <v>Import of Uranium 308 from ROW</v>
      </c>
      <c r="W32" s="2" t="s">
        <v>599</v>
      </c>
      <c r="X32" s="2"/>
      <c r="Y32" s="2"/>
    </row>
    <row r="34" s="1" customFormat="1" ht="13" spans="2:9">
      <c r="B34" s="44" t="s">
        <v>601</v>
      </c>
      <c r="C34" s="2"/>
      <c r="D34" s="2"/>
      <c r="E34" s="2"/>
      <c r="F34" s="2"/>
      <c r="G34" s="2"/>
      <c r="H34" s="2"/>
      <c r="I34" s="2"/>
    </row>
    <row r="35" s="1" customFormat="1" ht="13" spans="2:9">
      <c r="B35" s="41" t="s">
        <v>602</v>
      </c>
      <c r="C35" s="42" t="s">
        <v>603</v>
      </c>
      <c r="D35" s="42" t="s">
        <v>604</v>
      </c>
      <c r="E35" s="42" t="s">
        <v>605</v>
      </c>
      <c r="F35" s="42" t="s">
        <v>606</v>
      </c>
      <c r="G35" s="42" t="s">
        <v>607</v>
      </c>
      <c r="H35" s="42" t="s">
        <v>608</v>
      </c>
      <c r="I35" s="56" t="s">
        <v>609</v>
      </c>
    </row>
    <row r="36" s="1" customFormat="1" spans="2:9">
      <c r="B36" s="2" t="s">
        <v>610</v>
      </c>
      <c r="C36" s="2" t="s">
        <v>611</v>
      </c>
      <c r="D36" s="2" t="s">
        <v>612</v>
      </c>
      <c r="E36" s="2" t="s">
        <v>599</v>
      </c>
      <c r="F36" s="2"/>
      <c r="G36" s="2"/>
      <c r="H36" s="2"/>
      <c r="I36" s="2"/>
    </row>
    <row r="37" s="1" customFormat="1" spans="2:9">
      <c r="B37" s="2"/>
      <c r="C37" s="2" t="s">
        <v>613</v>
      </c>
      <c r="D37" s="2" t="s">
        <v>614</v>
      </c>
      <c r="E37" s="2" t="s">
        <v>599</v>
      </c>
      <c r="F37" s="2"/>
      <c r="G37" s="2"/>
      <c r="H37" s="2"/>
      <c r="I37" s="2"/>
    </row>
    <row r="38" s="1" customFormat="1" spans="2:9">
      <c r="B38" s="2"/>
      <c r="C38" s="2" t="s">
        <v>615</v>
      </c>
      <c r="D38" s="2" t="s">
        <v>616</v>
      </c>
      <c r="E38" s="2" t="s">
        <v>599</v>
      </c>
      <c r="F38" s="2"/>
      <c r="G38" s="2"/>
      <c r="H38" s="2"/>
      <c r="I38" s="2"/>
    </row>
    <row r="39" s="1" customFormat="1" spans="2:9">
      <c r="B39" s="2"/>
      <c r="C39" s="2" t="s">
        <v>617</v>
      </c>
      <c r="D39" s="2" t="s">
        <v>618</v>
      </c>
      <c r="E39" s="2" t="s">
        <v>599</v>
      </c>
      <c r="F39" s="2"/>
      <c r="G39" s="2"/>
      <c r="H39" s="2"/>
      <c r="I39" s="2"/>
    </row>
    <row r="40" s="1" customFormat="1" spans="2:9">
      <c r="B40" s="2"/>
      <c r="C40" s="2" t="s">
        <v>619</v>
      </c>
      <c r="D40" s="2" t="s">
        <v>620</v>
      </c>
      <c r="E40" s="2" t="s">
        <v>599</v>
      </c>
      <c r="F40" s="2"/>
      <c r="G40" s="2"/>
      <c r="H40" s="2"/>
      <c r="I40" s="2"/>
    </row>
    <row r="41" s="1" customFormat="1" spans="2:9">
      <c r="B41" s="2"/>
      <c r="C41" s="2"/>
      <c r="D41" s="2"/>
      <c r="E41" s="2"/>
      <c r="F41" s="2"/>
      <c r="G41" s="2"/>
      <c r="H41" s="2"/>
      <c r="I41" s="2"/>
    </row>
    <row r="42" s="1" customFormat="1" spans="2:9">
      <c r="B42" s="2"/>
      <c r="C42" s="2"/>
      <c r="D42" s="2"/>
      <c r="E42" s="2"/>
      <c r="F42" s="2"/>
      <c r="G42" s="2"/>
      <c r="H42" s="2"/>
      <c r="I42" s="2"/>
    </row>
    <row r="43" s="1" customFormat="1" spans="2:9">
      <c r="B43" s="2"/>
      <c r="C43" s="2"/>
      <c r="D43" s="2"/>
      <c r="E43" s="2"/>
      <c r="F43" s="2"/>
      <c r="G43" s="2"/>
      <c r="H43" s="2"/>
      <c r="I43" s="2"/>
    </row>
    <row r="44" s="1" customFormat="1" spans="2:9">
      <c r="B44" s="2"/>
      <c r="C44" s="2"/>
      <c r="D44" s="2"/>
      <c r="E44" s="2"/>
      <c r="F44" s="2"/>
      <c r="G44" s="2"/>
      <c r="H44" s="2"/>
      <c r="I44" s="2"/>
    </row>
    <row r="45" s="1" customFormat="1" spans="2:9">
      <c r="B45" s="2"/>
      <c r="C45" s="2"/>
      <c r="D45" s="2"/>
      <c r="E45" s="2"/>
      <c r="F45" s="2"/>
      <c r="G45" s="2"/>
      <c r="H45" s="2"/>
      <c r="I45" s="2"/>
    </row>
    <row r="46" s="1" customFormat="1" spans="2:9">
      <c r="B46" s="2"/>
      <c r="C46" s="2"/>
      <c r="D46" s="2"/>
      <c r="E46" s="2"/>
      <c r="F46" s="2"/>
      <c r="G46" s="2"/>
      <c r="H46" s="2"/>
      <c r="I46" s="2"/>
    </row>
    <row r="47" s="1" customFormat="1" spans="3:5">
      <c r="C47" s="2"/>
      <c r="D47" s="2"/>
      <c r="E47" s="2"/>
    </row>
    <row r="56" s="1" customFormat="1" ht="14.5" spans="2:13">
      <c r="B56" s="16"/>
      <c r="C56" s="16"/>
      <c r="D56" s="16"/>
      <c r="E56" s="16"/>
      <c r="F56" s="16"/>
      <c r="G56" s="16"/>
      <c r="H56" s="16"/>
      <c r="I56" s="16"/>
      <c r="J56" s="16"/>
      <c r="K56" s="16"/>
      <c r="L56" s="16"/>
      <c r="M56" s="16"/>
    </row>
    <row r="57" s="1" customFormat="1" ht="15.25" spans="2:13">
      <c r="B57" s="16"/>
      <c r="C57" s="16"/>
      <c r="D57" s="16"/>
      <c r="E57" s="16"/>
      <c r="F57" s="16"/>
      <c r="G57" s="17"/>
      <c r="H57" s="17"/>
      <c r="I57" s="17"/>
      <c r="J57" s="17"/>
      <c r="K57" s="17"/>
      <c r="L57" s="17"/>
      <c r="M57" s="17"/>
    </row>
    <row r="58" s="1" customFormat="1" ht="15.5" spans="2:15">
      <c r="B58" s="16"/>
      <c r="C58" s="16"/>
      <c r="D58" s="16"/>
      <c r="E58" s="16"/>
      <c r="F58" s="18"/>
      <c r="G58" s="18"/>
      <c r="H58" s="18"/>
      <c r="I58" s="18"/>
      <c r="J58" s="18"/>
      <c r="K58" s="18"/>
      <c r="L58" s="18"/>
      <c r="M58" s="16"/>
      <c r="O58" s="22"/>
    </row>
    <row r="59" s="1" customFormat="1" ht="14.5" spans="2:13">
      <c r="B59" s="16"/>
      <c r="C59" s="16"/>
      <c r="D59" s="16"/>
      <c r="E59" s="16"/>
      <c r="F59" s="19"/>
      <c r="G59" s="19"/>
      <c r="H59" s="19"/>
      <c r="I59" s="19"/>
      <c r="J59" s="19"/>
      <c r="K59" s="19"/>
      <c r="L59" s="19"/>
      <c r="M59" s="19"/>
    </row>
    <row r="60" s="1" customFormat="1" ht="14.5" spans="2:13">
      <c r="B60" s="16"/>
      <c r="C60" s="20"/>
      <c r="D60" s="20"/>
      <c r="E60" s="20"/>
      <c r="F60" s="20"/>
      <c r="G60" s="20"/>
      <c r="H60" s="20"/>
      <c r="I60" s="20"/>
      <c r="J60" s="20"/>
      <c r="K60" s="20"/>
      <c r="L60" s="20"/>
      <c r="M60" s="20"/>
    </row>
    <row r="61" s="1" customFormat="1" ht="14.5" spans="2:13">
      <c r="B61" s="16"/>
      <c r="C61" s="16"/>
      <c r="D61" s="16"/>
      <c r="F61" s="18"/>
      <c r="G61" s="21"/>
      <c r="H61" s="21"/>
      <c r="I61" s="21"/>
      <c r="J61" s="21"/>
      <c r="K61" s="21"/>
      <c r="L61" s="21"/>
      <c r="M61" s="21"/>
    </row>
    <row r="62" s="1" customFormat="1" ht="14.5" spans="2:13">
      <c r="B62" s="16"/>
      <c r="C62" s="16"/>
      <c r="D62" s="16"/>
      <c r="E62" s="16"/>
      <c r="F62" s="16"/>
      <c r="G62" s="21"/>
      <c r="H62" s="21"/>
      <c r="I62" s="21"/>
      <c r="J62" s="21"/>
      <c r="K62" s="21"/>
      <c r="L62" s="21"/>
      <c r="M62" s="21"/>
    </row>
  </sheetData>
  <hyperlinks>
    <hyperlink ref="S8" r:id="rId3" display="Uranium and nuclear power facts (canada.ca)" tooltip="https://natural-resources.canada.ca/our-natural-resources/minerals-mining/mining-data-statistics-and-analysis/minerals-metals-facts/uranium-and-nuclear-power-facts/20070"/>
  </hyperlink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Y36"/>
  <sheetViews>
    <sheetView tabSelected="1" workbookViewId="0">
      <selection activeCell="C25" sqref="C25"/>
    </sheetView>
  </sheetViews>
  <sheetFormatPr defaultColWidth="8.72727272727273" defaultRowHeight="12.5"/>
  <cols>
    <col min="1" max="1" width="3.57272727272727" style="1" customWidth="1"/>
    <col min="2" max="2" width="17.1363636363636" style="1" customWidth="1"/>
    <col min="3" max="3" width="48" style="1"/>
    <col min="4" max="4" width="50.2727272727273" style="1" customWidth="1"/>
    <col min="5" max="5" width="11.2818181818182" style="1"/>
    <col min="6" max="7" width="8.72727272727273" style="1"/>
    <col min="8" max="8" width="13.2818181818182" style="1" customWidth="1"/>
    <col min="9" max="9" width="14" style="1" customWidth="1"/>
    <col min="10" max="11" width="9.28181818181818" style="1" customWidth="1"/>
    <col min="12" max="12" width="9.28181818181818" style="1"/>
    <col min="13" max="13" width="8.72727272727273" style="1"/>
    <col min="14" max="14" width="14.2818181818182" style="1" customWidth="1"/>
    <col min="15" max="22" width="8.72727272727273" style="1"/>
    <col min="23" max="23" width="12.8181818181818" style="1"/>
    <col min="24" max="16384" width="8.72727272727273" style="1"/>
  </cols>
  <sheetData>
    <row r="3" s="1" customFormat="1" spans="2:9">
      <c r="B3" s="2"/>
      <c r="C3" s="2"/>
      <c r="D3" s="2"/>
      <c r="E3" s="2"/>
      <c r="F3" s="2"/>
      <c r="G3" s="2"/>
      <c r="H3" s="2"/>
      <c r="I3" s="2"/>
    </row>
    <row r="4" s="1" customFormat="1" spans="2:9">
      <c r="B4" s="2"/>
      <c r="C4" s="2"/>
      <c r="D4" s="2"/>
      <c r="E4" s="2"/>
      <c r="F4" s="2"/>
      <c r="G4" s="2"/>
      <c r="H4" s="2"/>
      <c r="I4" s="2"/>
    </row>
    <row r="5" s="1" customFormat="1" spans="2:9">
      <c r="B5" s="2"/>
      <c r="C5" s="2"/>
      <c r="D5" s="2"/>
      <c r="E5" s="2"/>
      <c r="F5" s="2"/>
      <c r="G5" s="2"/>
      <c r="H5" s="2"/>
      <c r="I5" s="2"/>
    </row>
    <row r="6" s="1" customFormat="1" ht="13" spans="2:25">
      <c r="B6" s="3" t="s">
        <v>563</v>
      </c>
      <c r="C6" s="4"/>
      <c r="D6" s="5"/>
      <c r="E6" s="6"/>
      <c r="F6" s="6"/>
      <c r="G6" s="6"/>
      <c r="H6" s="6"/>
      <c r="I6" s="6"/>
      <c r="J6" s="5"/>
      <c r="T6" s="2"/>
      <c r="U6" s="2"/>
      <c r="V6" s="2"/>
      <c r="W6" s="2"/>
      <c r="X6" s="2"/>
      <c r="Y6" s="2"/>
    </row>
    <row r="7" s="1" customFormat="1" ht="13.75" spans="2:25">
      <c r="B7" s="7" t="s">
        <v>564</v>
      </c>
      <c r="C7" s="7" t="s">
        <v>565</v>
      </c>
      <c r="D7" s="8" t="s">
        <v>566</v>
      </c>
      <c r="E7" s="9" t="s">
        <v>552</v>
      </c>
      <c r="F7" s="9" t="s">
        <v>567</v>
      </c>
      <c r="G7" s="9" t="s">
        <v>568</v>
      </c>
      <c r="H7" s="9" t="s">
        <v>546</v>
      </c>
      <c r="I7" s="9" t="s">
        <v>569</v>
      </c>
      <c r="J7" s="9" t="s">
        <v>570</v>
      </c>
      <c r="T7" s="2"/>
      <c r="U7" s="2"/>
      <c r="V7" s="2"/>
      <c r="W7" s="2"/>
      <c r="X7" s="2"/>
      <c r="Y7" s="2"/>
    </row>
    <row r="8" ht="13" spans="2:10">
      <c r="B8" s="10" t="s">
        <v>40</v>
      </c>
      <c r="C8" s="10">
        <v>0</v>
      </c>
      <c r="D8" s="6"/>
      <c r="E8" s="6"/>
      <c r="F8" s="11"/>
      <c r="G8" s="6"/>
      <c r="H8" s="6"/>
      <c r="I8" s="6"/>
      <c r="J8" s="6"/>
    </row>
    <row r="9" s="1" customFormat="1" spans="2:9">
      <c r="B9" s="12" t="s">
        <v>582</v>
      </c>
      <c r="C9" s="2"/>
      <c r="D9" s="2"/>
      <c r="E9" s="2"/>
      <c r="F9" s="2"/>
      <c r="G9" s="2"/>
      <c r="H9" s="2"/>
      <c r="I9" s="13">
        <v>1</v>
      </c>
    </row>
    <row r="10" s="1" customFormat="1" spans="2:9">
      <c r="B10" s="1" t="s">
        <v>584</v>
      </c>
      <c r="C10" s="2"/>
      <c r="D10" s="2"/>
      <c r="E10" s="2"/>
      <c r="F10" s="2"/>
      <c r="G10" s="2"/>
      <c r="H10" s="13">
        <v>1</v>
      </c>
      <c r="I10" s="2"/>
    </row>
    <row r="11" s="1" customFormat="1" spans="2:9">
      <c r="B11" s="14" t="s">
        <v>586</v>
      </c>
      <c r="C11" s="2"/>
      <c r="D11" s="2"/>
      <c r="E11" s="2"/>
      <c r="F11" s="2"/>
      <c r="G11" s="2"/>
      <c r="H11" s="13">
        <v>1</v>
      </c>
      <c r="I11" s="2"/>
    </row>
    <row r="12" s="1" customFormat="1" spans="2:9">
      <c r="B12" s="14" t="s">
        <v>590</v>
      </c>
      <c r="C12" s="2"/>
      <c r="D12" s="2"/>
      <c r="E12" s="2"/>
      <c r="F12" s="2"/>
      <c r="G12" s="2"/>
      <c r="H12" s="13">
        <v>1</v>
      </c>
      <c r="I12" s="2"/>
    </row>
    <row r="13" s="1" customFormat="1" spans="2:9">
      <c r="B13" s="15" t="s">
        <v>592</v>
      </c>
      <c r="C13" s="2"/>
      <c r="D13" s="2"/>
      <c r="E13" s="2"/>
      <c r="F13" s="2"/>
      <c r="G13" s="2"/>
      <c r="H13" s="13">
        <v>1</v>
      </c>
      <c r="I13" s="2"/>
    </row>
    <row r="14" s="1" customFormat="1" spans="2:9">
      <c r="B14" s="2"/>
      <c r="C14" s="2"/>
      <c r="D14" s="2"/>
      <c r="E14" s="2"/>
      <c r="F14" s="2"/>
      <c r="G14" s="2"/>
      <c r="H14" s="2"/>
      <c r="I14" s="2"/>
    </row>
    <row r="15" s="1" customFormat="1" spans="2:9">
      <c r="B15" s="2"/>
      <c r="C15" s="2"/>
      <c r="D15" s="2"/>
      <c r="E15" s="2"/>
      <c r="F15" s="2"/>
      <c r="G15" s="2"/>
      <c r="H15" s="2"/>
      <c r="I15" s="2"/>
    </row>
    <row r="16" s="1" customFormat="1" spans="2:9">
      <c r="B16" s="2"/>
      <c r="C16" s="2"/>
      <c r="D16" s="2"/>
      <c r="E16" s="2"/>
      <c r="F16" s="2"/>
      <c r="G16" s="2"/>
      <c r="H16" s="2"/>
      <c r="I16" s="2"/>
    </row>
    <row r="17" s="1" customFormat="1" spans="2:9">
      <c r="B17" s="2"/>
      <c r="C17" s="2"/>
      <c r="D17" s="2"/>
      <c r="E17" s="2"/>
      <c r="F17" s="2"/>
      <c r="G17" s="2"/>
      <c r="H17" s="2"/>
      <c r="I17" s="2"/>
    </row>
    <row r="18" s="1" customFormat="1" spans="2:9">
      <c r="B18" s="2"/>
      <c r="C18" s="2"/>
      <c r="D18" s="2"/>
      <c r="E18" s="2"/>
      <c r="F18" s="2"/>
      <c r="G18" s="2"/>
      <c r="H18" s="2"/>
      <c r="I18" s="2"/>
    </row>
    <row r="19" s="1" customFormat="1" spans="2:9">
      <c r="B19" s="2"/>
      <c r="C19" s="2"/>
      <c r="D19" s="2"/>
      <c r="E19" s="2"/>
      <c r="F19" s="2"/>
      <c r="G19" s="2"/>
      <c r="H19" s="2"/>
      <c r="I19" s="2"/>
    </row>
    <row r="20" s="1" customFormat="1" spans="2:9">
      <c r="B20" s="2"/>
      <c r="C20" s="2"/>
      <c r="D20" s="2"/>
      <c r="E20" s="2"/>
      <c r="F20" s="2"/>
      <c r="G20" s="2"/>
      <c r="H20" s="2"/>
      <c r="I20" s="2"/>
    </row>
    <row r="21" s="1" customFormat="1" spans="3:5">
      <c r="C21" s="2"/>
      <c r="D21" s="2"/>
      <c r="E21" s="2"/>
    </row>
    <row r="30" s="1" customFormat="1" ht="14.5" spans="2:13">
      <c r="B30" s="16"/>
      <c r="C30" s="16"/>
      <c r="D30" s="16"/>
      <c r="E30" s="16"/>
      <c r="F30" s="16"/>
      <c r="G30" s="16"/>
      <c r="H30" s="16"/>
      <c r="I30" s="16"/>
      <c r="J30" s="16"/>
      <c r="K30" s="16"/>
      <c r="L30" s="16"/>
      <c r="M30" s="16"/>
    </row>
    <row r="31" s="1" customFormat="1" ht="15.25" spans="2:13">
      <c r="B31" s="16"/>
      <c r="C31" s="16"/>
      <c r="D31" s="16"/>
      <c r="E31" s="16"/>
      <c r="F31" s="16"/>
      <c r="G31" s="17"/>
      <c r="H31" s="17"/>
      <c r="I31" s="17"/>
      <c r="J31" s="17"/>
      <c r="K31" s="17"/>
      <c r="L31" s="17"/>
      <c r="M31" s="17"/>
    </row>
    <row r="32" s="1" customFormat="1" ht="15.5" spans="2:15">
      <c r="B32" s="16"/>
      <c r="C32" s="16"/>
      <c r="D32" s="16"/>
      <c r="E32" s="16"/>
      <c r="F32" s="18"/>
      <c r="G32" s="18"/>
      <c r="H32" s="18"/>
      <c r="I32" s="18"/>
      <c r="J32" s="18"/>
      <c r="K32" s="18"/>
      <c r="L32" s="18"/>
      <c r="M32" s="16"/>
      <c r="O32" s="22"/>
    </row>
    <row r="33" s="1" customFormat="1" ht="14.5" spans="2:13">
      <c r="B33" s="16"/>
      <c r="C33" s="16"/>
      <c r="D33" s="16"/>
      <c r="E33" s="16"/>
      <c r="F33" s="19"/>
      <c r="G33" s="19"/>
      <c r="H33" s="19"/>
      <c r="I33" s="19"/>
      <c r="J33" s="19"/>
      <c r="K33" s="19"/>
      <c r="L33" s="19"/>
      <c r="M33" s="19"/>
    </row>
    <row r="34" s="1" customFormat="1" ht="14.5" spans="2:13">
      <c r="B34" s="16"/>
      <c r="C34" s="20"/>
      <c r="D34" s="20"/>
      <c r="E34" s="20"/>
      <c r="F34" s="20"/>
      <c r="G34" s="20"/>
      <c r="H34" s="20"/>
      <c r="I34" s="20"/>
      <c r="J34" s="20"/>
      <c r="K34" s="20"/>
      <c r="L34" s="20"/>
      <c r="M34" s="20"/>
    </row>
    <row r="35" s="1" customFormat="1" ht="14.5" spans="2:13">
      <c r="B35" s="16"/>
      <c r="C35" s="16"/>
      <c r="D35" s="16"/>
      <c r="F35" s="18"/>
      <c r="G35" s="21"/>
      <c r="H35" s="21"/>
      <c r="I35" s="21"/>
      <c r="J35" s="21"/>
      <c r="K35" s="21"/>
      <c r="L35" s="21"/>
      <c r="M35" s="21"/>
    </row>
    <row r="36" s="1" customFormat="1" ht="14.5" spans="2:13">
      <c r="B36" s="16"/>
      <c r="C36" s="16"/>
      <c r="D36" s="16"/>
      <c r="E36" s="16"/>
      <c r="F36" s="16"/>
      <c r="G36" s="21"/>
      <c r="H36" s="21"/>
      <c r="I36" s="21"/>
      <c r="J36" s="21"/>
      <c r="K36" s="21"/>
      <c r="L36" s="21"/>
      <c r="M36" s="2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workbookViewId="0">
      <selection activeCell="J18" sqref="J18:J19"/>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t="s">
        <v>70</v>
      </c>
    </row>
    <row r="2" spans="5:8">
      <c r="E2" t="s">
        <v>71</v>
      </c>
      <c r="H2" t="s">
        <v>72</v>
      </c>
    </row>
    <row r="3" s="170" customFormat="1" spans="5:27">
      <c r="E3" s="171" t="s">
        <v>73</v>
      </c>
      <c r="S3" s="180" t="s">
        <v>74</v>
      </c>
      <c r="T3" s="180"/>
      <c r="U3" s="181"/>
      <c r="V3" s="181"/>
      <c r="W3" s="181"/>
      <c r="X3" s="181"/>
      <c r="Y3" s="181"/>
      <c r="Z3" s="181"/>
      <c r="AA3" s="181"/>
    </row>
    <row r="4" s="170" customFormat="1" ht="26.75" spans="3:27">
      <c r="C4" s="172" t="s">
        <v>3</v>
      </c>
      <c r="D4" s="172" t="s">
        <v>4</v>
      </c>
      <c r="E4" s="172" t="s">
        <v>5</v>
      </c>
      <c r="F4" s="173" t="s">
        <v>6</v>
      </c>
      <c r="G4" s="174" t="s">
        <v>7</v>
      </c>
      <c r="H4" s="174" t="s">
        <v>8</v>
      </c>
      <c r="I4" s="174" t="s">
        <v>9</v>
      </c>
      <c r="J4" s="174"/>
      <c r="K4" s="174" t="s">
        <v>10</v>
      </c>
      <c r="L4" s="174" t="s">
        <v>11</v>
      </c>
      <c r="M4" s="174" t="s">
        <v>13</v>
      </c>
      <c r="N4" s="174" t="s">
        <v>14</v>
      </c>
      <c r="O4" s="177" t="s">
        <v>16</v>
      </c>
      <c r="P4" s="177" t="s">
        <v>15</v>
      </c>
      <c r="S4" s="182" t="s">
        <v>18</v>
      </c>
      <c r="T4" s="183" t="s">
        <v>19</v>
      </c>
      <c r="U4" s="182" t="s">
        <v>3</v>
      </c>
      <c r="V4" s="182" t="s">
        <v>20</v>
      </c>
      <c r="W4" s="182" t="s">
        <v>21</v>
      </c>
      <c r="X4" s="182" t="s">
        <v>22</v>
      </c>
      <c r="Y4" s="182" t="s">
        <v>23</v>
      </c>
      <c r="Z4" s="182" t="s">
        <v>24</v>
      </c>
      <c r="AA4" s="182" t="s">
        <v>25</v>
      </c>
    </row>
    <row r="5" s="170" customFormat="1" ht="40.75" spans="3:27">
      <c r="C5" s="175" t="s">
        <v>75</v>
      </c>
      <c r="D5" s="175" t="s">
        <v>27</v>
      </c>
      <c r="E5" s="175" t="s">
        <v>76</v>
      </c>
      <c r="F5" s="170">
        <v>2020</v>
      </c>
      <c r="G5" s="176">
        <v>0.1692</v>
      </c>
      <c r="H5" s="170">
        <v>1</v>
      </c>
      <c r="I5" s="170">
        <v>1</v>
      </c>
      <c r="K5" s="178">
        <v>4000</v>
      </c>
      <c r="L5" s="178">
        <f>K5/100</f>
        <v>40</v>
      </c>
      <c r="M5" s="178">
        <v>4000</v>
      </c>
      <c r="N5" s="178">
        <f>M5/100</f>
        <v>40</v>
      </c>
      <c r="O5" s="178">
        <v>30</v>
      </c>
      <c r="P5" s="170">
        <v>1</v>
      </c>
      <c r="S5" s="184" t="s">
        <v>29</v>
      </c>
      <c r="T5" s="184" t="s">
        <v>30</v>
      </c>
      <c r="U5" s="184" t="s">
        <v>31</v>
      </c>
      <c r="V5" s="184" t="s">
        <v>32</v>
      </c>
      <c r="W5" s="184" t="s">
        <v>33</v>
      </c>
      <c r="X5" s="184" t="s">
        <v>34</v>
      </c>
      <c r="Y5" s="184" t="s">
        <v>35</v>
      </c>
      <c r="Z5" s="184" t="s">
        <v>36</v>
      </c>
      <c r="AA5" s="184" t="s">
        <v>37</v>
      </c>
    </row>
    <row r="6" s="170" customFormat="1" spans="3:27">
      <c r="C6" s="175" t="s">
        <v>77</v>
      </c>
      <c r="D6" s="175" t="s">
        <v>78</v>
      </c>
      <c r="E6" s="175" t="s">
        <v>79</v>
      </c>
      <c r="F6" s="170">
        <v>2020</v>
      </c>
      <c r="G6" s="176">
        <v>0.1692</v>
      </c>
      <c r="H6" s="170">
        <v>1</v>
      </c>
      <c r="I6" s="170">
        <v>1</v>
      </c>
      <c r="K6" s="178">
        <v>4000</v>
      </c>
      <c r="L6" s="178">
        <f t="shared" ref="L6:L12" si="0">K6/100</f>
        <v>40</v>
      </c>
      <c r="M6" s="178">
        <v>4000</v>
      </c>
      <c r="N6" s="178">
        <f t="shared" ref="N6:N9" si="1">M6/100</f>
        <v>40</v>
      </c>
      <c r="O6" s="178">
        <v>30</v>
      </c>
      <c r="P6" s="170">
        <v>1</v>
      </c>
      <c r="S6" s="185" t="s">
        <v>40</v>
      </c>
      <c r="T6" s="186"/>
      <c r="U6" s="186"/>
      <c r="V6" s="186"/>
      <c r="W6" s="186"/>
      <c r="X6" s="186"/>
      <c r="Y6" s="186"/>
      <c r="Z6" s="186"/>
      <c r="AA6" s="186"/>
    </row>
    <row r="7" s="170" customFormat="1" spans="3:27">
      <c r="C7" s="175" t="s">
        <v>80</v>
      </c>
      <c r="D7" s="175" t="s">
        <v>27</v>
      </c>
      <c r="E7" s="175" t="s">
        <v>81</v>
      </c>
      <c r="F7" s="170">
        <v>2020</v>
      </c>
      <c r="G7" s="176">
        <v>0.6251</v>
      </c>
      <c r="H7" s="170">
        <v>1</v>
      </c>
      <c r="I7" s="170">
        <v>1</v>
      </c>
      <c r="K7" s="178">
        <v>4000</v>
      </c>
      <c r="L7" s="178">
        <f t="shared" si="0"/>
        <v>40</v>
      </c>
      <c r="M7" s="178">
        <v>4000</v>
      </c>
      <c r="N7" s="178">
        <f t="shared" si="1"/>
        <v>40</v>
      </c>
      <c r="O7" s="178">
        <v>30</v>
      </c>
      <c r="P7" s="170">
        <v>1</v>
      </c>
      <c r="S7" s="187" t="s">
        <v>42</v>
      </c>
      <c r="T7" s="181"/>
      <c r="U7" s="175" t="s">
        <v>75</v>
      </c>
      <c r="V7" s="187"/>
      <c r="W7" s="181" t="s">
        <v>43</v>
      </c>
      <c r="X7" s="181" t="s">
        <v>82</v>
      </c>
      <c r="Y7" s="181"/>
      <c r="Z7" s="181" t="s">
        <v>45</v>
      </c>
      <c r="AA7" s="181"/>
    </row>
    <row r="8" s="170" customFormat="1" spans="3:27">
      <c r="C8" s="175" t="s">
        <v>83</v>
      </c>
      <c r="D8" s="175" t="s">
        <v>78</v>
      </c>
      <c r="E8" s="175" t="s">
        <v>84</v>
      </c>
      <c r="F8" s="170">
        <v>2020</v>
      </c>
      <c r="G8" s="176">
        <v>0.6251</v>
      </c>
      <c r="H8" s="170">
        <v>1</v>
      </c>
      <c r="I8" s="170">
        <v>1</v>
      </c>
      <c r="K8" s="178">
        <v>4000</v>
      </c>
      <c r="L8" s="178">
        <f t="shared" si="0"/>
        <v>40</v>
      </c>
      <c r="M8" s="178">
        <v>4000</v>
      </c>
      <c r="N8" s="178">
        <f t="shared" si="1"/>
        <v>40</v>
      </c>
      <c r="O8" s="178">
        <v>30</v>
      </c>
      <c r="P8" s="170">
        <v>1</v>
      </c>
      <c r="S8" s="181"/>
      <c r="T8" s="181"/>
      <c r="U8" s="175" t="s">
        <v>77</v>
      </c>
      <c r="V8" s="187"/>
      <c r="W8" s="181" t="s">
        <v>43</v>
      </c>
      <c r="X8" s="181" t="s">
        <v>82</v>
      </c>
      <c r="Y8" s="181"/>
      <c r="Z8" s="181" t="s">
        <v>45</v>
      </c>
      <c r="AA8" s="181"/>
    </row>
    <row r="9" s="170" customFormat="1" spans="3:27">
      <c r="C9" s="175" t="s">
        <v>85</v>
      </c>
      <c r="D9" s="175" t="s">
        <v>39</v>
      </c>
      <c r="E9" s="175" t="s">
        <v>86</v>
      </c>
      <c r="F9" s="170">
        <v>2020</v>
      </c>
      <c r="G9" s="170">
        <f>1/0.31</f>
        <v>3.2258064516129</v>
      </c>
      <c r="H9" s="170">
        <v>1</v>
      </c>
      <c r="I9" s="170">
        <v>1</v>
      </c>
      <c r="K9" s="178">
        <v>4000</v>
      </c>
      <c r="L9" s="178">
        <f t="shared" si="0"/>
        <v>40</v>
      </c>
      <c r="M9" s="178">
        <v>4000</v>
      </c>
      <c r="N9" s="178">
        <f t="shared" si="1"/>
        <v>40</v>
      </c>
      <c r="O9" s="178">
        <v>30</v>
      </c>
      <c r="P9" s="170">
        <v>1</v>
      </c>
      <c r="S9" s="181"/>
      <c r="T9" s="181"/>
      <c r="U9" s="175" t="s">
        <v>80</v>
      </c>
      <c r="V9" s="187"/>
      <c r="W9" s="181" t="s">
        <v>53</v>
      </c>
      <c r="X9" s="181" t="s">
        <v>87</v>
      </c>
      <c r="Y9" s="181"/>
      <c r="Z9" s="181" t="s">
        <v>45</v>
      </c>
      <c r="AA9" s="181"/>
    </row>
    <row r="10" s="170" customFormat="1" spans="3:27">
      <c r="C10" s="175"/>
      <c r="D10" s="175" t="s">
        <v>88</v>
      </c>
      <c r="E10" s="175"/>
      <c r="K10" s="178"/>
      <c r="L10" s="178"/>
      <c r="M10" s="178"/>
      <c r="N10" s="178"/>
      <c r="O10" s="178"/>
      <c r="S10" s="181"/>
      <c r="T10" s="181"/>
      <c r="U10" s="175" t="s">
        <v>83</v>
      </c>
      <c r="V10" s="187"/>
      <c r="W10" s="181" t="s">
        <v>53</v>
      </c>
      <c r="X10" s="181" t="s">
        <v>87</v>
      </c>
      <c r="Y10" s="181"/>
      <c r="Z10" s="181" t="s">
        <v>45</v>
      </c>
      <c r="AA10" s="181"/>
    </row>
    <row r="11" s="170" customFormat="1" spans="3:27">
      <c r="C11" s="175" t="s">
        <v>89</v>
      </c>
      <c r="D11" s="175" t="s">
        <v>39</v>
      </c>
      <c r="E11" s="175" t="s">
        <v>90</v>
      </c>
      <c r="F11" s="170">
        <v>2020</v>
      </c>
      <c r="G11" s="176">
        <v>0.04</v>
      </c>
      <c r="H11" s="170">
        <v>1</v>
      </c>
      <c r="I11" s="170">
        <v>1</v>
      </c>
      <c r="K11" s="178">
        <v>4000</v>
      </c>
      <c r="L11" s="178">
        <f t="shared" si="0"/>
        <v>40</v>
      </c>
      <c r="M11" s="178">
        <v>4000</v>
      </c>
      <c r="N11" s="178">
        <f t="shared" ref="N11:N12" si="2">M11/100</f>
        <v>40</v>
      </c>
      <c r="O11" s="178">
        <v>30</v>
      </c>
      <c r="P11" s="170">
        <v>1</v>
      </c>
      <c r="S11" s="181"/>
      <c r="T11" s="181"/>
      <c r="U11" s="175" t="s">
        <v>85</v>
      </c>
      <c r="V11" s="187"/>
      <c r="W11" s="181" t="s">
        <v>53</v>
      </c>
      <c r="X11" s="181" t="s">
        <v>87</v>
      </c>
      <c r="Y11" s="181"/>
      <c r="Z11" s="181" t="s">
        <v>45</v>
      </c>
      <c r="AA11" s="181"/>
    </row>
    <row r="12" s="170" customFormat="1" spans="3:27">
      <c r="C12" s="175" t="s">
        <v>91</v>
      </c>
      <c r="D12" s="175" t="s">
        <v>39</v>
      </c>
      <c r="E12" s="175" t="s">
        <v>92</v>
      </c>
      <c r="F12" s="170">
        <v>2020</v>
      </c>
      <c r="G12" s="176">
        <v>0.12</v>
      </c>
      <c r="H12" s="170">
        <v>1</v>
      </c>
      <c r="I12" s="170">
        <v>1</v>
      </c>
      <c r="K12" s="178">
        <v>4000</v>
      </c>
      <c r="L12" s="178">
        <f t="shared" si="0"/>
        <v>40</v>
      </c>
      <c r="M12" s="178">
        <v>4000</v>
      </c>
      <c r="N12" s="178">
        <f t="shared" si="2"/>
        <v>40</v>
      </c>
      <c r="O12" s="178">
        <v>30</v>
      </c>
      <c r="P12" s="170">
        <v>1</v>
      </c>
      <c r="S12" s="188"/>
      <c r="T12" s="188"/>
      <c r="U12" s="175" t="s">
        <v>89</v>
      </c>
      <c r="V12" s="189"/>
      <c r="W12" s="181" t="s">
        <v>53</v>
      </c>
      <c r="X12" s="181" t="s">
        <v>87</v>
      </c>
      <c r="Y12" s="181"/>
      <c r="Z12" s="181" t="s">
        <v>45</v>
      </c>
      <c r="AA12" s="188"/>
    </row>
    <row r="13" spans="3:27">
      <c r="C13" s="146"/>
      <c r="D13" s="146"/>
      <c r="H13" s="122"/>
      <c r="K13" s="133"/>
      <c r="L13" s="133"/>
      <c r="M13" s="133"/>
      <c r="N13" s="133"/>
      <c r="O13" s="133"/>
      <c r="T13" s="146"/>
      <c r="U13" s="146" t="s">
        <v>91</v>
      </c>
      <c r="V13" s="145"/>
      <c r="W13" s="138" t="s">
        <v>43</v>
      </c>
      <c r="X13" s="138" t="s">
        <v>82</v>
      </c>
      <c r="Y13" s="138"/>
      <c r="Z13" s="138" t="s">
        <v>45</v>
      </c>
      <c r="AA13" s="138"/>
    </row>
    <row r="14" spans="3:27">
      <c r="C14" s="146"/>
      <c r="D14" s="146"/>
      <c r="H14" s="122"/>
      <c r="K14" s="133"/>
      <c r="L14" s="133"/>
      <c r="M14" s="133"/>
      <c r="N14" s="133"/>
      <c r="O14" s="133"/>
      <c r="T14" s="146"/>
      <c r="U14" s="146"/>
      <c r="V14" s="145"/>
      <c r="W14" s="138"/>
      <c r="X14" s="138"/>
      <c r="Y14" s="138"/>
      <c r="Z14" s="138"/>
      <c r="AA14" s="138"/>
    </row>
    <row r="15" spans="3:27">
      <c r="C15" s="146"/>
      <c r="D15" s="146"/>
      <c r="H15" s="122"/>
      <c r="K15" s="133"/>
      <c r="L15" s="133"/>
      <c r="M15" s="133"/>
      <c r="N15" s="133"/>
      <c r="O15" s="133"/>
      <c r="T15" s="146"/>
      <c r="U15" s="146"/>
      <c r="V15" s="145"/>
      <c r="W15" s="138"/>
      <c r="X15" s="138"/>
      <c r="Y15" s="138"/>
      <c r="Z15" s="138"/>
      <c r="AA15" s="138"/>
    </row>
    <row r="16" spans="5:27">
      <c r="E16" s="108" t="s">
        <v>1</v>
      </c>
      <c r="T16" s="146"/>
      <c r="U16" s="146"/>
      <c r="V16" s="145"/>
      <c r="W16" s="138"/>
      <c r="X16" s="138"/>
      <c r="Y16" s="138"/>
      <c r="Z16" s="138"/>
      <c r="AA16" s="138"/>
    </row>
    <row r="17" ht="15.25" spans="3:25">
      <c r="C17" s="109" t="s">
        <v>3</v>
      </c>
      <c r="D17" s="109" t="s">
        <v>4</v>
      </c>
      <c r="E17" s="109" t="s">
        <v>5</v>
      </c>
      <c r="F17" s="110" t="s">
        <v>6</v>
      </c>
      <c r="G17" s="111" t="s">
        <v>7</v>
      </c>
      <c r="H17" s="111" t="s">
        <v>10</v>
      </c>
      <c r="I17" s="111" t="s">
        <v>11</v>
      </c>
      <c r="J17" s="111" t="s">
        <v>12</v>
      </c>
      <c r="K17" s="111" t="s">
        <v>13</v>
      </c>
      <c r="L17" s="111" t="s">
        <v>14</v>
      </c>
      <c r="M17" s="131" t="s">
        <v>16</v>
      </c>
      <c r="N17" s="131" t="s">
        <v>15</v>
      </c>
      <c r="Q17" s="138"/>
      <c r="R17" s="138"/>
      <c r="S17" s="146"/>
      <c r="T17" s="145"/>
      <c r="U17" s="138"/>
      <c r="V17" s="138"/>
      <c r="W17" s="138"/>
      <c r="X17" s="138"/>
      <c r="Y17" s="138"/>
    </row>
    <row r="18" spans="3:14">
      <c r="C18" s="146" t="s">
        <v>93</v>
      </c>
      <c r="D18" s="146" t="s">
        <v>62</v>
      </c>
      <c r="E18" s="146" t="s">
        <v>90</v>
      </c>
      <c r="F18">
        <v>2020</v>
      </c>
      <c r="G18" s="120">
        <v>0.04</v>
      </c>
      <c r="H18" s="133">
        <v>4000</v>
      </c>
      <c r="I18" s="133">
        <f>H18/100</f>
        <v>40</v>
      </c>
      <c r="J18" s="133">
        <f>H18*95%</f>
        <v>3800</v>
      </c>
      <c r="K18" s="133">
        <f>H18*90%</f>
        <v>3600</v>
      </c>
      <c r="L18" s="133">
        <f t="shared" ref="L18:L19" si="3">K18/100</f>
        <v>36</v>
      </c>
      <c r="M18" s="133">
        <v>30</v>
      </c>
      <c r="N18">
        <v>1</v>
      </c>
    </row>
    <row r="19" spans="3:14">
      <c r="C19" s="146" t="s">
        <v>94</v>
      </c>
      <c r="D19" s="146" t="s">
        <v>62</v>
      </c>
      <c r="E19" s="146" t="s">
        <v>92</v>
      </c>
      <c r="F19">
        <v>2020</v>
      </c>
      <c r="G19" s="120">
        <v>0.12</v>
      </c>
      <c r="H19" s="133">
        <v>4000</v>
      </c>
      <c r="I19" s="133">
        <f>H19/100</f>
        <v>40</v>
      </c>
      <c r="J19" s="133">
        <f>H19*95%</f>
        <v>3800</v>
      </c>
      <c r="K19" s="133">
        <f>H19*90%</f>
        <v>3600</v>
      </c>
      <c r="L19" s="133">
        <f t="shared" si="3"/>
        <v>36</v>
      </c>
      <c r="M19" s="133">
        <v>30</v>
      </c>
      <c r="N19">
        <v>1</v>
      </c>
    </row>
    <row r="20" spans="3:26">
      <c r="C20" s="146"/>
      <c r="D20" s="146"/>
      <c r="E20" s="146"/>
      <c r="G20" s="114"/>
      <c r="K20" s="133"/>
      <c r="L20" s="133"/>
      <c r="M20" s="133"/>
      <c r="N20" s="133"/>
      <c r="O20" s="133"/>
      <c r="U20" s="146"/>
      <c r="W20" s="138"/>
      <c r="X20" s="138"/>
      <c r="Z20" s="138"/>
    </row>
    <row r="21" spans="3:15">
      <c r="C21" s="146"/>
      <c r="D21" s="146"/>
      <c r="E21" s="146"/>
      <c r="G21" s="114"/>
      <c r="K21" s="133"/>
      <c r="L21" s="133"/>
      <c r="M21" s="133"/>
      <c r="N21" s="133"/>
      <c r="O21" s="133"/>
    </row>
    <row r="22" spans="3:15">
      <c r="C22" s="146"/>
      <c r="D22" s="146"/>
      <c r="E22" s="146"/>
      <c r="K22" s="133"/>
      <c r="L22" s="133"/>
      <c r="M22" s="133"/>
      <c r="N22" s="133"/>
      <c r="O22" s="133"/>
    </row>
    <row r="23" spans="3:15">
      <c r="C23" s="146"/>
      <c r="D23" s="146"/>
      <c r="E23" s="146"/>
      <c r="K23" s="133"/>
      <c r="L23" s="133"/>
      <c r="M23" s="133"/>
      <c r="N23" s="133"/>
      <c r="O23" s="133"/>
    </row>
    <row r="26" spans="3:15">
      <c r="C26" s="146"/>
      <c r="D26" s="146"/>
      <c r="H26" s="122"/>
      <c r="K26" s="133"/>
      <c r="L26" s="133"/>
      <c r="M26" s="133"/>
      <c r="N26" s="133"/>
      <c r="O26" s="133"/>
    </row>
    <row r="30" spans="3:10">
      <c r="C30" s="126" t="s">
        <v>2</v>
      </c>
      <c r="D30" s="151"/>
      <c r="E30" s="166"/>
      <c r="F30" s="166"/>
      <c r="G30" s="166"/>
      <c r="H30" s="166"/>
      <c r="I30" s="166"/>
      <c r="J30" s="166"/>
    </row>
    <row r="31" ht="15.25" spans="3:10">
      <c r="C31" s="167" t="s">
        <v>18</v>
      </c>
      <c r="D31" s="167" t="s">
        <v>3</v>
      </c>
      <c r="E31" s="167" t="s">
        <v>20</v>
      </c>
      <c r="F31" s="167" t="s">
        <v>21</v>
      </c>
      <c r="G31" s="167" t="s">
        <v>22</v>
      </c>
      <c r="H31" s="167" t="s">
        <v>23</v>
      </c>
      <c r="I31" s="167" t="s">
        <v>24</v>
      </c>
      <c r="J31" s="179"/>
    </row>
    <row r="32" spans="3:10">
      <c r="C32" s="168" t="s">
        <v>42</v>
      </c>
      <c r="D32" s="146" t="s">
        <v>94</v>
      </c>
      <c r="E32" s="168" t="s">
        <v>95</v>
      </c>
      <c r="F32" s="168" t="s">
        <v>96</v>
      </c>
      <c r="G32" s="168" t="s">
        <v>97</v>
      </c>
      <c r="H32" s="168"/>
      <c r="I32" s="168"/>
      <c r="J32" s="168"/>
    </row>
    <row r="33" spans="3:10">
      <c r="C33" s="168"/>
      <c r="D33" s="146" t="s">
        <v>93</v>
      </c>
      <c r="E33" s="168" t="s">
        <v>98</v>
      </c>
      <c r="F33" s="168" t="s">
        <v>99</v>
      </c>
      <c r="G33" s="168" t="s">
        <v>100</v>
      </c>
      <c r="H33" s="168"/>
      <c r="I33" s="168"/>
      <c r="J33" s="168"/>
    </row>
  </sheetData>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21"/>
  <sheetViews>
    <sheetView workbookViewId="0">
      <selection activeCell="L15" sqref="L15"/>
    </sheetView>
  </sheetViews>
  <sheetFormatPr defaultColWidth="9" defaultRowHeight="14.5"/>
  <cols>
    <col min="2" max="3" width="15.3636363636364" customWidth="1"/>
    <col min="8" max="8" width="14.7272727272727" customWidth="1"/>
    <col min="10" max="10" width="6.54545454545455" customWidth="1"/>
    <col min="11" max="11" width="15.2727272727273" customWidth="1"/>
    <col min="12" max="12" width="14" customWidth="1"/>
    <col min="13" max="13" width="11.6363636363636" customWidth="1"/>
    <col min="15" max="15" width="16.1818181818182" customWidth="1"/>
  </cols>
  <sheetData>
    <row r="1" ht="21" spans="5:5">
      <c r="E1" s="164" t="s">
        <v>101</v>
      </c>
    </row>
    <row r="2" spans="5:5">
      <c r="E2" s="165" t="s">
        <v>102</v>
      </c>
    </row>
    <row r="3" spans="4:4">
      <c r="D3" s="108" t="s">
        <v>1</v>
      </c>
    </row>
    <row r="4" ht="15.25" spans="2:15">
      <c r="B4" s="109" t="s">
        <v>3</v>
      </c>
      <c r="C4" s="109" t="s">
        <v>4</v>
      </c>
      <c r="D4" s="109" t="s">
        <v>5</v>
      </c>
      <c r="E4" s="110" t="s">
        <v>6</v>
      </c>
      <c r="F4" s="111" t="s">
        <v>7</v>
      </c>
      <c r="G4" s="111" t="s">
        <v>8</v>
      </c>
      <c r="H4" s="111" t="s">
        <v>9</v>
      </c>
      <c r="I4" s="111" t="s">
        <v>10</v>
      </c>
      <c r="J4" s="111" t="s">
        <v>11</v>
      </c>
      <c r="K4" s="111" t="s">
        <v>12</v>
      </c>
      <c r="L4" s="111" t="s">
        <v>13</v>
      </c>
      <c r="M4" s="111" t="s">
        <v>14</v>
      </c>
      <c r="N4" s="132" t="s">
        <v>15</v>
      </c>
      <c r="O4" s="132" t="s">
        <v>17</v>
      </c>
    </row>
    <row r="5" spans="2:14">
      <c r="B5" s="146" t="s">
        <v>103</v>
      </c>
      <c r="C5" t="s">
        <v>62</v>
      </c>
      <c r="D5" t="s">
        <v>51</v>
      </c>
      <c r="E5">
        <v>2020</v>
      </c>
      <c r="F5">
        <f>0.15*5.6</f>
        <v>0.84</v>
      </c>
      <c r="G5">
        <v>55</v>
      </c>
      <c r="H5">
        <v>19.78</v>
      </c>
      <c r="I5">
        <f>2100/1.229</f>
        <v>1708.70626525631</v>
      </c>
      <c r="J5">
        <f>I5/100</f>
        <v>17.0870626525631</v>
      </c>
      <c r="K5">
        <f>I5*95%</f>
        <v>1623.27095199349</v>
      </c>
      <c r="L5">
        <f>I5*90%</f>
        <v>1537.83563873068</v>
      </c>
      <c r="M5">
        <f>J5*90%</f>
        <v>15.3783563873068</v>
      </c>
      <c r="N5">
        <v>0.001</v>
      </c>
    </row>
    <row r="6" spans="2:15">
      <c r="B6" s="146" t="s">
        <v>104</v>
      </c>
      <c r="C6" t="s">
        <v>62</v>
      </c>
      <c r="D6" t="s">
        <v>51</v>
      </c>
      <c r="E6">
        <v>2020</v>
      </c>
      <c r="F6">
        <f t="shared" ref="F6" si="0">0.15*5.6</f>
        <v>0.84</v>
      </c>
      <c r="G6">
        <v>55</v>
      </c>
      <c r="H6">
        <v>19.78</v>
      </c>
      <c r="I6">
        <f>2100/1.229</f>
        <v>1708.70626525631</v>
      </c>
      <c r="J6">
        <f>I6/100</f>
        <v>17.0870626525631</v>
      </c>
      <c r="K6">
        <f>I6*95%</f>
        <v>1623.27095199349</v>
      </c>
      <c r="L6">
        <f t="shared" ref="L6:L8" si="1">I6*90%</f>
        <v>1537.83563873068</v>
      </c>
      <c r="M6">
        <f t="shared" ref="M6:M8" si="2">J6*90%</f>
        <v>15.3783563873068</v>
      </c>
      <c r="N6">
        <v>0.001</v>
      </c>
      <c r="O6" s="158">
        <v>0.9</v>
      </c>
    </row>
    <row r="7" spans="2:3">
      <c r="B7" s="146"/>
      <c r="C7" t="s">
        <v>27</v>
      </c>
    </row>
    <row r="8" spans="2:15">
      <c r="B8" s="146" t="s">
        <v>105</v>
      </c>
      <c r="C8" t="s">
        <v>62</v>
      </c>
      <c r="D8" t="s">
        <v>51</v>
      </c>
      <c r="E8">
        <v>2020</v>
      </c>
      <c r="F8">
        <f>0.15*3.3</f>
        <v>0.495</v>
      </c>
      <c r="G8">
        <v>55</v>
      </c>
      <c r="H8">
        <v>19.78</v>
      </c>
      <c r="I8">
        <f>I6</f>
        <v>1708.70626525631</v>
      </c>
      <c r="J8">
        <f>I8/100</f>
        <v>17.0870626525631</v>
      </c>
      <c r="K8">
        <f>I8*95%</f>
        <v>1623.27095199349</v>
      </c>
      <c r="L8">
        <f t="shared" si="1"/>
        <v>1537.83563873068</v>
      </c>
      <c r="M8">
        <f t="shared" si="2"/>
        <v>15.3783563873068</v>
      </c>
      <c r="N8">
        <v>0.001</v>
      </c>
      <c r="O8" s="158">
        <v>0.5</v>
      </c>
    </row>
    <row r="9" spans="3:3">
      <c r="C9" t="s">
        <v>27</v>
      </c>
    </row>
    <row r="10" spans="2:14">
      <c r="B10" s="146" t="s">
        <v>106</v>
      </c>
      <c r="C10" t="s">
        <v>62</v>
      </c>
      <c r="D10" s="155" t="s">
        <v>49</v>
      </c>
      <c r="E10">
        <v>2020</v>
      </c>
      <c r="F10">
        <f>5.6*0.114900266568618</f>
        <v>0.643441492784261</v>
      </c>
      <c r="G10">
        <v>5.33773673141234</v>
      </c>
      <c r="H10">
        <v>1.1</v>
      </c>
      <c r="I10" s="133">
        <f>14.5</f>
        <v>14.5</v>
      </c>
      <c r="J10" s="133">
        <f t="shared" ref="J10" si="3">I10/100</f>
        <v>0.145</v>
      </c>
      <c r="K10" s="133">
        <f>I10*95%</f>
        <v>13.775</v>
      </c>
      <c r="L10" s="133">
        <f t="shared" ref="L10" si="4">I10*90%</f>
        <v>13.05</v>
      </c>
      <c r="M10" s="133">
        <f t="shared" ref="M10" si="5">L10/100</f>
        <v>0.1305</v>
      </c>
      <c r="N10">
        <v>0.001</v>
      </c>
    </row>
    <row r="16" spans="2:8">
      <c r="B16" s="126" t="s">
        <v>2</v>
      </c>
      <c r="C16" s="151"/>
      <c r="D16" s="166"/>
      <c r="E16" s="166"/>
      <c r="F16" s="166"/>
      <c r="G16" s="166"/>
      <c r="H16" s="166"/>
    </row>
    <row r="17" ht="15.25" spans="2:8">
      <c r="B17" s="167" t="s">
        <v>18</v>
      </c>
      <c r="C17" s="167" t="s">
        <v>3</v>
      </c>
      <c r="D17" s="167" t="s">
        <v>20</v>
      </c>
      <c r="E17" s="167" t="s">
        <v>21</v>
      </c>
      <c r="F17" s="167" t="s">
        <v>22</v>
      </c>
      <c r="G17" s="167" t="s">
        <v>23</v>
      </c>
      <c r="H17" s="167" t="s">
        <v>24</v>
      </c>
    </row>
    <row r="18" spans="2:8">
      <c r="B18" s="168" t="s">
        <v>42</v>
      </c>
      <c r="C18" s="146" t="s">
        <v>103</v>
      </c>
      <c r="D18" s="169"/>
      <c r="E18" s="169" t="s">
        <v>107</v>
      </c>
      <c r="F18" s="169" t="s">
        <v>108</v>
      </c>
      <c r="G18" s="168"/>
      <c r="H18" s="168"/>
    </row>
    <row r="19" spans="2:8">
      <c r="B19" s="168"/>
      <c r="C19" s="146" t="s">
        <v>104</v>
      </c>
      <c r="D19" s="169"/>
      <c r="E19" s="169" t="s">
        <v>107</v>
      </c>
      <c r="F19" s="169" t="s">
        <v>108</v>
      </c>
      <c r="G19" s="168"/>
      <c r="H19" s="168"/>
    </row>
    <row r="20" spans="3:6">
      <c r="C20" s="146" t="s">
        <v>105</v>
      </c>
      <c r="D20" s="169"/>
      <c r="E20" s="169" t="s">
        <v>107</v>
      </c>
      <c r="F20" s="169" t="s">
        <v>108</v>
      </c>
    </row>
    <row r="21" spans="3:6">
      <c r="C21" s="146" t="s">
        <v>106</v>
      </c>
      <c r="E21" s="169" t="s">
        <v>107</v>
      </c>
      <c r="F21" s="169" t="s">
        <v>108</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AC126"/>
  <sheetViews>
    <sheetView topLeftCell="B1" workbookViewId="0">
      <pane ySplit="5" topLeftCell="A107" activePane="bottomLeft" state="frozen"/>
      <selection/>
      <selection pane="bottomLeft" activeCell="D121" sqref="D121"/>
    </sheetView>
  </sheetViews>
  <sheetFormatPr defaultColWidth="9" defaultRowHeight="14.5"/>
  <cols>
    <col min="3" max="3" width="35.1818181818182" customWidth="1"/>
    <col min="5" max="5" width="19" customWidth="1"/>
    <col min="8" max="8" width="12" customWidth="1"/>
    <col min="15" max="15" width="11" customWidth="1"/>
    <col min="19" max="19" width="29.7272727272727" customWidth="1"/>
    <col min="20" max="20" width="9.27272727272727" customWidth="1"/>
  </cols>
  <sheetData>
    <row r="2" spans="8:10">
      <c r="H2" s="130" t="s">
        <v>109</v>
      </c>
      <c r="J2" t="s">
        <v>110</v>
      </c>
    </row>
    <row r="4" spans="5:25">
      <c r="E4" s="108" t="s">
        <v>1</v>
      </c>
      <c r="R4" s="151" t="s">
        <v>2</v>
      </c>
      <c r="S4" s="151"/>
      <c r="T4" s="159"/>
      <c r="U4" s="159"/>
      <c r="V4" s="159"/>
      <c r="W4" s="159"/>
      <c r="X4" s="159"/>
      <c r="Y4" s="159"/>
    </row>
    <row r="5" ht="15.25" spans="3:25">
      <c r="C5" s="109" t="s">
        <v>3</v>
      </c>
      <c r="D5" s="109" t="s">
        <v>4</v>
      </c>
      <c r="E5" s="109" t="s">
        <v>5</v>
      </c>
      <c r="F5" s="110" t="s">
        <v>6</v>
      </c>
      <c r="G5" s="111" t="s">
        <v>7</v>
      </c>
      <c r="H5" s="111" t="s">
        <v>8</v>
      </c>
      <c r="I5" s="111" t="s">
        <v>10</v>
      </c>
      <c r="J5" s="111" t="s">
        <v>11</v>
      </c>
      <c r="K5" s="111" t="s">
        <v>13</v>
      </c>
      <c r="L5" s="111" t="s">
        <v>14</v>
      </c>
      <c r="M5" s="131" t="s">
        <v>16</v>
      </c>
      <c r="N5" s="131" t="s">
        <v>15</v>
      </c>
      <c r="O5" s="132" t="s">
        <v>111</v>
      </c>
      <c r="R5" s="160" t="s">
        <v>18</v>
      </c>
      <c r="S5" s="160" t="s">
        <v>3</v>
      </c>
      <c r="T5" s="160" t="s">
        <v>20</v>
      </c>
      <c r="U5" s="160" t="s">
        <v>21</v>
      </c>
      <c r="V5" s="160" t="s">
        <v>22</v>
      </c>
      <c r="W5" s="160" t="s">
        <v>23</v>
      </c>
      <c r="X5" s="160" t="s">
        <v>24</v>
      </c>
      <c r="Y5" s="160" t="s">
        <v>25</v>
      </c>
    </row>
    <row r="6" spans="3:25">
      <c r="C6" t="s">
        <v>112</v>
      </c>
      <c r="D6" t="s">
        <v>113</v>
      </c>
      <c r="E6" t="s">
        <v>114</v>
      </c>
      <c r="F6">
        <v>2020</v>
      </c>
      <c r="G6" s="154">
        <v>0.6</v>
      </c>
      <c r="H6">
        <v>1.91122946141536</v>
      </c>
      <c r="I6" s="130">
        <v>400</v>
      </c>
      <c r="J6" s="130">
        <v>20</v>
      </c>
      <c r="K6" s="130">
        <f>I6</f>
        <v>400</v>
      </c>
      <c r="L6" s="130">
        <f>J6</f>
        <v>20</v>
      </c>
      <c r="M6">
        <v>20</v>
      </c>
      <c r="N6" s="157">
        <v>31.54</v>
      </c>
      <c r="O6">
        <v>1</v>
      </c>
      <c r="R6" s="161" t="s">
        <v>42</v>
      </c>
      <c r="S6" t="s">
        <v>112</v>
      </c>
      <c r="T6" s="161"/>
      <c r="U6" s="161" t="s">
        <v>115</v>
      </c>
      <c r="V6" s="161" t="s">
        <v>116</v>
      </c>
      <c r="W6" s="161"/>
      <c r="X6" s="161"/>
      <c r="Y6" s="161" t="s">
        <v>117</v>
      </c>
    </row>
    <row r="7" spans="3:25">
      <c r="C7" t="s">
        <v>118</v>
      </c>
      <c r="D7" t="s">
        <v>113</v>
      </c>
      <c r="E7" t="s">
        <v>114</v>
      </c>
      <c r="F7">
        <v>2020</v>
      </c>
      <c r="G7" s="154">
        <v>0.78</v>
      </c>
      <c r="H7">
        <v>1.91122946141536</v>
      </c>
      <c r="I7" s="130">
        <v>400</v>
      </c>
      <c r="J7" s="130">
        <v>20</v>
      </c>
      <c r="K7" s="130">
        <f t="shared" ref="K7:K70" si="0">I7</f>
        <v>400</v>
      </c>
      <c r="L7" s="130">
        <f t="shared" ref="L7:L70" si="1">J7</f>
        <v>20</v>
      </c>
      <c r="M7">
        <v>20</v>
      </c>
      <c r="N7" s="157">
        <v>31.54</v>
      </c>
      <c r="O7">
        <v>1</v>
      </c>
      <c r="R7" s="161"/>
      <c r="S7" t="s">
        <v>118</v>
      </c>
      <c r="T7" s="161"/>
      <c r="U7" s="161" t="s">
        <v>115</v>
      </c>
      <c r="V7" s="161" t="s">
        <v>116</v>
      </c>
      <c r="W7" s="161"/>
      <c r="X7" s="161"/>
      <c r="Y7" s="161" t="s">
        <v>117</v>
      </c>
    </row>
    <row r="8" spans="3:25">
      <c r="C8" t="s">
        <v>119</v>
      </c>
      <c r="D8" t="s">
        <v>113</v>
      </c>
      <c r="E8" t="s">
        <v>114</v>
      </c>
      <c r="F8">
        <v>2020</v>
      </c>
      <c r="G8" s="154">
        <v>0.85</v>
      </c>
      <c r="H8">
        <v>1.91122946141536</v>
      </c>
      <c r="I8" s="130">
        <v>400</v>
      </c>
      <c r="J8" s="130">
        <v>20</v>
      </c>
      <c r="K8" s="130">
        <f t="shared" si="0"/>
        <v>400</v>
      </c>
      <c r="L8" s="130">
        <f t="shared" si="1"/>
        <v>20</v>
      </c>
      <c r="M8">
        <v>20</v>
      </c>
      <c r="N8" s="157">
        <v>31.54</v>
      </c>
      <c r="O8">
        <v>1</v>
      </c>
      <c r="R8" s="161"/>
      <c r="S8" t="s">
        <v>119</v>
      </c>
      <c r="T8" s="161"/>
      <c r="U8" s="161" t="s">
        <v>115</v>
      </c>
      <c r="V8" s="161" t="s">
        <v>116</v>
      </c>
      <c r="W8" s="161"/>
      <c r="X8" s="161"/>
      <c r="Y8" s="161" t="s">
        <v>117</v>
      </c>
    </row>
    <row r="9" spans="3:25">
      <c r="C9" t="s">
        <v>120</v>
      </c>
      <c r="D9" t="s">
        <v>121</v>
      </c>
      <c r="E9" t="s">
        <v>114</v>
      </c>
      <c r="F9">
        <v>2020</v>
      </c>
      <c r="G9" s="154">
        <v>0.62</v>
      </c>
      <c r="H9">
        <v>2.76441257319111</v>
      </c>
      <c r="I9" s="130">
        <v>400</v>
      </c>
      <c r="J9" s="130">
        <v>20</v>
      </c>
      <c r="K9" s="130">
        <f t="shared" si="0"/>
        <v>400</v>
      </c>
      <c r="L9" s="130">
        <f t="shared" si="1"/>
        <v>20</v>
      </c>
      <c r="M9">
        <v>20</v>
      </c>
      <c r="N9" s="157">
        <v>31.54</v>
      </c>
      <c r="O9">
        <v>1</v>
      </c>
      <c r="R9" s="161"/>
      <c r="S9" t="s">
        <v>120</v>
      </c>
      <c r="T9" s="161"/>
      <c r="U9" s="161" t="s">
        <v>115</v>
      </c>
      <c r="V9" s="161" t="s">
        <v>116</v>
      </c>
      <c r="W9" s="161"/>
      <c r="X9" s="161"/>
      <c r="Y9" s="161" t="s">
        <v>117</v>
      </c>
    </row>
    <row r="10" spans="3:25">
      <c r="C10" t="s">
        <v>122</v>
      </c>
      <c r="D10" t="s">
        <v>121</v>
      </c>
      <c r="E10" t="s">
        <v>114</v>
      </c>
      <c r="F10">
        <v>2020</v>
      </c>
      <c r="G10" s="154">
        <v>0.8</v>
      </c>
      <c r="H10">
        <v>2.76441257319111</v>
      </c>
      <c r="I10" s="130">
        <v>400</v>
      </c>
      <c r="J10" s="130">
        <v>20</v>
      </c>
      <c r="K10" s="130">
        <f t="shared" si="0"/>
        <v>400</v>
      </c>
      <c r="L10" s="130">
        <f t="shared" si="1"/>
        <v>20</v>
      </c>
      <c r="M10">
        <v>20</v>
      </c>
      <c r="N10" s="157">
        <v>31.54</v>
      </c>
      <c r="O10">
        <v>1</v>
      </c>
      <c r="R10" s="161"/>
      <c r="S10" t="s">
        <v>122</v>
      </c>
      <c r="T10" s="161"/>
      <c r="U10" s="161" t="s">
        <v>115</v>
      </c>
      <c r="V10" s="161" t="s">
        <v>116</v>
      </c>
      <c r="W10" s="161"/>
      <c r="X10" s="161"/>
      <c r="Y10" s="161" t="s">
        <v>117</v>
      </c>
    </row>
    <row r="11" spans="3:25">
      <c r="C11" t="s">
        <v>123</v>
      </c>
      <c r="D11" t="s">
        <v>121</v>
      </c>
      <c r="E11" t="s">
        <v>114</v>
      </c>
      <c r="F11">
        <v>2020</v>
      </c>
      <c r="G11" s="154">
        <v>0.9</v>
      </c>
      <c r="H11">
        <v>2.76441257319111</v>
      </c>
      <c r="I11" s="130">
        <v>400</v>
      </c>
      <c r="J11" s="130">
        <v>20</v>
      </c>
      <c r="K11" s="130">
        <f t="shared" si="0"/>
        <v>400</v>
      </c>
      <c r="L11" s="130">
        <f t="shared" si="1"/>
        <v>20</v>
      </c>
      <c r="M11">
        <v>20</v>
      </c>
      <c r="N11" s="157">
        <v>31.54</v>
      </c>
      <c r="O11">
        <v>1</v>
      </c>
      <c r="R11" s="161"/>
      <c r="S11" t="s">
        <v>123</v>
      </c>
      <c r="T11" s="161"/>
      <c r="U11" s="161" t="s">
        <v>115</v>
      </c>
      <c r="V11" s="161" t="s">
        <v>116</v>
      </c>
      <c r="W11" s="161"/>
      <c r="X11" s="161"/>
      <c r="Y11" s="161" t="s">
        <v>117</v>
      </c>
    </row>
    <row r="12" spans="3:25">
      <c r="C12" t="s">
        <v>124</v>
      </c>
      <c r="D12" t="s">
        <v>125</v>
      </c>
      <c r="E12" t="s">
        <v>114</v>
      </c>
      <c r="F12">
        <v>2020</v>
      </c>
      <c r="G12" s="154">
        <v>1</v>
      </c>
      <c r="H12">
        <v>2.47313988564565</v>
      </c>
      <c r="I12" s="130">
        <v>400</v>
      </c>
      <c r="J12" s="130">
        <v>20</v>
      </c>
      <c r="K12" s="130">
        <f t="shared" si="0"/>
        <v>400</v>
      </c>
      <c r="L12" s="130">
        <f t="shared" si="1"/>
        <v>20</v>
      </c>
      <c r="M12">
        <v>20</v>
      </c>
      <c r="N12" s="157">
        <v>31.54</v>
      </c>
      <c r="O12">
        <v>1</v>
      </c>
      <c r="R12" s="161"/>
      <c r="S12" t="s">
        <v>124</v>
      </c>
      <c r="T12" s="161"/>
      <c r="U12" s="161" t="s">
        <v>115</v>
      </c>
      <c r="V12" s="161" t="s">
        <v>116</v>
      </c>
      <c r="W12" s="161"/>
      <c r="X12" s="161"/>
      <c r="Y12" s="161" t="s">
        <v>117</v>
      </c>
    </row>
    <row r="13" spans="3:25">
      <c r="C13" t="s">
        <v>126</v>
      </c>
      <c r="D13" t="s">
        <v>127</v>
      </c>
      <c r="E13" t="s">
        <v>114</v>
      </c>
      <c r="F13">
        <v>2020</v>
      </c>
      <c r="G13" s="154">
        <v>1.9</v>
      </c>
      <c r="H13">
        <f>H12/2</f>
        <v>1.23656994282282</v>
      </c>
      <c r="I13" s="130">
        <v>400</v>
      </c>
      <c r="J13" s="130">
        <v>20</v>
      </c>
      <c r="K13" s="130">
        <f t="shared" si="0"/>
        <v>400</v>
      </c>
      <c r="L13" s="130">
        <f t="shared" si="1"/>
        <v>20</v>
      </c>
      <c r="M13">
        <v>20</v>
      </c>
      <c r="N13" s="157">
        <v>31.54</v>
      </c>
      <c r="O13">
        <v>1</v>
      </c>
      <c r="R13" s="161"/>
      <c r="S13" t="s">
        <v>126</v>
      </c>
      <c r="T13" s="161"/>
      <c r="U13" s="161" t="s">
        <v>115</v>
      </c>
      <c r="V13" s="161" t="s">
        <v>116</v>
      </c>
      <c r="W13" s="161"/>
      <c r="X13" s="161"/>
      <c r="Y13" s="161" t="s">
        <v>117</v>
      </c>
    </row>
    <row r="14" spans="3:25">
      <c r="C14" t="s">
        <v>128</v>
      </c>
      <c r="D14" t="s">
        <v>129</v>
      </c>
      <c r="E14" t="s">
        <v>114</v>
      </c>
      <c r="F14">
        <v>2020</v>
      </c>
      <c r="G14" s="154">
        <v>0.5</v>
      </c>
      <c r="H14">
        <v>3.2209180925706</v>
      </c>
      <c r="I14" s="130">
        <v>400</v>
      </c>
      <c r="J14" s="130">
        <v>20</v>
      </c>
      <c r="K14" s="130">
        <f t="shared" si="0"/>
        <v>400</v>
      </c>
      <c r="L14" s="130">
        <f t="shared" si="1"/>
        <v>20</v>
      </c>
      <c r="M14">
        <v>20</v>
      </c>
      <c r="N14" s="157">
        <v>31.54</v>
      </c>
      <c r="O14">
        <v>1</v>
      </c>
      <c r="R14" s="161"/>
      <c r="S14" t="s">
        <v>128</v>
      </c>
      <c r="T14" s="161"/>
      <c r="U14" s="161" t="s">
        <v>115</v>
      </c>
      <c r="V14" s="161" t="s">
        <v>116</v>
      </c>
      <c r="W14" s="161"/>
      <c r="X14" s="161"/>
      <c r="Y14" s="161" t="s">
        <v>117</v>
      </c>
    </row>
    <row r="15" spans="3:29">
      <c r="C15" t="s">
        <v>130</v>
      </c>
      <c r="D15" t="s">
        <v>131</v>
      </c>
      <c r="E15" t="s">
        <v>114</v>
      </c>
      <c r="F15">
        <v>2020</v>
      </c>
      <c r="G15" s="154">
        <v>0.5</v>
      </c>
      <c r="H15">
        <v>0.492984723712866</v>
      </c>
      <c r="I15" s="130">
        <v>400</v>
      </c>
      <c r="J15" s="130">
        <v>20</v>
      </c>
      <c r="K15" s="130">
        <f t="shared" si="0"/>
        <v>400</v>
      </c>
      <c r="L15" s="130">
        <f t="shared" si="1"/>
        <v>20</v>
      </c>
      <c r="M15">
        <v>20</v>
      </c>
      <c r="N15" s="157">
        <v>31.54</v>
      </c>
      <c r="O15">
        <v>1</v>
      </c>
      <c r="R15" s="161"/>
      <c r="S15" t="s">
        <v>130</v>
      </c>
      <c r="T15" s="161"/>
      <c r="U15" s="161" t="s">
        <v>115</v>
      </c>
      <c r="V15" s="161" t="s">
        <v>116</v>
      </c>
      <c r="W15" s="161"/>
      <c r="X15" s="161"/>
      <c r="Y15" s="161" t="s">
        <v>117</v>
      </c>
      <c r="AC15" s="154">
        <v>0.6</v>
      </c>
    </row>
    <row r="16" spans="3:29">
      <c r="C16" s="155" t="s">
        <v>132</v>
      </c>
      <c r="D16" s="155" t="s">
        <v>125</v>
      </c>
      <c r="E16" t="s">
        <v>114</v>
      </c>
      <c r="F16">
        <v>2020</v>
      </c>
      <c r="G16" s="156">
        <v>0.75</v>
      </c>
      <c r="H16" s="130">
        <v>0.1</v>
      </c>
      <c r="I16" s="130">
        <v>400</v>
      </c>
      <c r="J16" s="130">
        <v>20</v>
      </c>
      <c r="K16" s="130">
        <f t="shared" si="0"/>
        <v>400</v>
      </c>
      <c r="L16" s="130">
        <f t="shared" si="1"/>
        <v>20</v>
      </c>
      <c r="M16">
        <v>20</v>
      </c>
      <c r="N16" s="157">
        <v>31.54</v>
      </c>
      <c r="O16" s="158">
        <v>0.5</v>
      </c>
      <c r="R16" s="161"/>
      <c r="S16" s="155" t="s">
        <v>132</v>
      </c>
      <c r="T16" s="161"/>
      <c r="U16" s="161" t="s">
        <v>115</v>
      </c>
      <c r="V16" s="161" t="s">
        <v>116</v>
      </c>
      <c r="W16" s="161"/>
      <c r="X16" s="161"/>
      <c r="Y16" s="161" t="s">
        <v>117</v>
      </c>
      <c r="AC16" s="154">
        <v>0.78</v>
      </c>
    </row>
    <row r="17" spans="4:29">
      <c r="D17" s="155" t="s">
        <v>131</v>
      </c>
      <c r="G17" s="156"/>
      <c r="H17" s="130"/>
      <c r="I17" s="130"/>
      <c r="J17" s="130"/>
      <c r="K17" s="130"/>
      <c r="L17" s="130"/>
      <c r="N17" s="157"/>
      <c r="R17" s="161"/>
      <c r="S17" t="s">
        <v>40</v>
      </c>
      <c r="T17" s="161"/>
      <c r="U17" s="161"/>
      <c r="V17" s="161"/>
      <c r="W17" s="161"/>
      <c r="X17" s="161"/>
      <c r="Y17" s="161"/>
      <c r="AC17" s="154">
        <v>0.85</v>
      </c>
    </row>
    <row r="18" spans="3:29">
      <c r="C18" s="155" t="s">
        <v>133</v>
      </c>
      <c r="D18" s="155" t="s">
        <v>113</v>
      </c>
      <c r="E18" t="s">
        <v>114</v>
      </c>
      <c r="F18">
        <v>2020</v>
      </c>
      <c r="G18" s="156">
        <v>0.675</v>
      </c>
      <c r="H18" s="130">
        <v>0.1</v>
      </c>
      <c r="I18" s="130">
        <v>400</v>
      </c>
      <c r="J18" s="130">
        <v>20</v>
      </c>
      <c r="K18" s="130">
        <f t="shared" si="0"/>
        <v>400</v>
      </c>
      <c r="L18" s="130">
        <f t="shared" si="1"/>
        <v>20</v>
      </c>
      <c r="M18">
        <v>20</v>
      </c>
      <c r="N18" s="157">
        <v>31.54</v>
      </c>
      <c r="O18" s="158">
        <v>0.5</v>
      </c>
      <c r="R18" s="161"/>
      <c r="S18" s="155" t="s">
        <v>133</v>
      </c>
      <c r="T18" s="161"/>
      <c r="U18" s="161" t="s">
        <v>115</v>
      </c>
      <c r="V18" s="161" t="s">
        <v>116</v>
      </c>
      <c r="W18" s="161"/>
      <c r="X18" s="161"/>
      <c r="Y18" s="161" t="s">
        <v>117</v>
      </c>
      <c r="AC18" s="154">
        <v>0.62</v>
      </c>
    </row>
    <row r="19" spans="4:29">
      <c r="D19" s="155" t="s">
        <v>131</v>
      </c>
      <c r="G19" s="156"/>
      <c r="H19" s="130"/>
      <c r="I19" s="130"/>
      <c r="J19" s="130"/>
      <c r="K19" s="130"/>
      <c r="L19" s="130"/>
      <c r="N19" s="157"/>
      <c r="R19" s="161"/>
      <c r="S19" t="s">
        <v>40</v>
      </c>
      <c r="T19" s="161"/>
      <c r="U19" s="161"/>
      <c r="V19" s="161"/>
      <c r="W19" s="161"/>
      <c r="X19" s="161"/>
      <c r="Y19" s="161"/>
      <c r="AC19" s="154">
        <v>0.8</v>
      </c>
    </row>
    <row r="20" spans="3:29">
      <c r="C20" s="155" t="s">
        <v>134</v>
      </c>
      <c r="D20" s="155" t="s">
        <v>125</v>
      </c>
      <c r="E20" t="s">
        <v>114</v>
      </c>
      <c r="F20">
        <v>2020</v>
      </c>
      <c r="G20" s="156">
        <v>0.9</v>
      </c>
      <c r="H20" s="130">
        <v>0.1</v>
      </c>
      <c r="I20" s="130">
        <v>400</v>
      </c>
      <c r="J20" s="130">
        <v>20</v>
      </c>
      <c r="K20" s="130">
        <f t="shared" si="0"/>
        <v>400</v>
      </c>
      <c r="L20" s="130">
        <f t="shared" si="1"/>
        <v>20</v>
      </c>
      <c r="M20">
        <v>20</v>
      </c>
      <c r="N20" s="157">
        <v>31.54</v>
      </c>
      <c r="O20" s="158">
        <v>0.5</v>
      </c>
      <c r="R20" s="161"/>
      <c r="S20" s="155" t="s">
        <v>134</v>
      </c>
      <c r="T20" s="161"/>
      <c r="U20" s="161" t="s">
        <v>115</v>
      </c>
      <c r="V20" s="161" t="s">
        <v>116</v>
      </c>
      <c r="W20" s="161"/>
      <c r="X20" s="161"/>
      <c r="Y20" s="161" t="s">
        <v>117</v>
      </c>
      <c r="AC20" s="154">
        <v>0.9</v>
      </c>
    </row>
    <row r="21" spans="4:29">
      <c r="D21" s="155" t="s">
        <v>121</v>
      </c>
      <c r="G21" s="156"/>
      <c r="H21" s="130"/>
      <c r="I21" s="130"/>
      <c r="J21" s="130"/>
      <c r="K21" s="130"/>
      <c r="L21" s="130"/>
      <c r="N21" s="157"/>
      <c r="R21" s="161"/>
      <c r="S21" t="s">
        <v>40</v>
      </c>
      <c r="T21" s="161"/>
      <c r="U21" s="161"/>
      <c r="V21" s="161"/>
      <c r="W21" s="161"/>
      <c r="X21" s="161"/>
      <c r="Y21" s="161"/>
      <c r="AC21" s="154">
        <v>1</v>
      </c>
    </row>
    <row r="22" spans="3:29">
      <c r="C22" s="155" t="s">
        <v>135</v>
      </c>
      <c r="D22" s="155" t="s">
        <v>125</v>
      </c>
      <c r="E22" t="s">
        <v>114</v>
      </c>
      <c r="F22">
        <v>2020</v>
      </c>
      <c r="G22" s="156">
        <v>0.89</v>
      </c>
      <c r="H22" s="130">
        <v>0.1</v>
      </c>
      <c r="I22" s="130">
        <v>400</v>
      </c>
      <c r="J22" s="130">
        <v>20</v>
      </c>
      <c r="K22" s="130">
        <f t="shared" si="0"/>
        <v>400</v>
      </c>
      <c r="L22" s="130">
        <f t="shared" si="1"/>
        <v>20</v>
      </c>
      <c r="M22">
        <v>20</v>
      </c>
      <c r="N22" s="157">
        <v>31.54</v>
      </c>
      <c r="O22" s="158">
        <v>0.5</v>
      </c>
      <c r="R22" s="161"/>
      <c r="S22" s="155" t="s">
        <v>135</v>
      </c>
      <c r="T22" s="161"/>
      <c r="U22" s="161" t="s">
        <v>115</v>
      </c>
      <c r="V22" s="161" t="s">
        <v>116</v>
      </c>
      <c r="W22" s="161"/>
      <c r="X22" s="161"/>
      <c r="Y22" s="161" t="s">
        <v>117</v>
      </c>
      <c r="AC22" s="154">
        <v>1.9</v>
      </c>
    </row>
    <row r="23" spans="4:29">
      <c r="D23" s="155" t="s">
        <v>113</v>
      </c>
      <c r="K23" s="130"/>
      <c r="L23" s="130"/>
      <c r="R23" s="161"/>
      <c r="S23" t="s">
        <v>40</v>
      </c>
      <c r="T23" s="161"/>
      <c r="U23" s="161"/>
      <c r="V23" s="161"/>
      <c r="W23" s="161"/>
      <c r="X23" s="161"/>
      <c r="Y23" s="161"/>
      <c r="AC23" s="154">
        <v>0.5</v>
      </c>
    </row>
    <row r="24" spans="3:29">
      <c r="C24" t="s">
        <v>136</v>
      </c>
      <c r="D24" t="s">
        <v>113</v>
      </c>
      <c r="E24" t="s">
        <v>137</v>
      </c>
      <c r="F24">
        <v>2020</v>
      </c>
      <c r="G24" s="154">
        <v>0.6</v>
      </c>
      <c r="H24">
        <v>2.63853844230718</v>
      </c>
      <c r="I24">
        <v>400</v>
      </c>
      <c r="J24">
        <v>20</v>
      </c>
      <c r="K24" s="130">
        <f t="shared" si="0"/>
        <v>400</v>
      </c>
      <c r="L24" s="130">
        <f t="shared" si="1"/>
        <v>20</v>
      </c>
      <c r="M24">
        <v>20</v>
      </c>
      <c r="N24">
        <v>31.54</v>
      </c>
      <c r="O24">
        <v>1</v>
      </c>
      <c r="R24" s="161"/>
      <c r="S24" t="s">
        <v>136</v>
      </c>
      <c r="T24" s="161"/>
      <c r="U24" s="161" t="s">
        <v>115</v>
      </c>
      <c r="V24" s="161" t="s">
        <v>116</v>
      </c>
      <c r="W24" s="161"/>
      <c r="X24" s="161"/>
      <c r="Y24" s="161" t="s">
        <v>117</v>
      </c>
      <c r="AC24" s="154">
        <v>0.5</v>
      </c>
    </row>
    <row r="25" spans="3:29">
      <c r="C25" t="s">
        <v>138</v>
      </c>
      <c r="D25" t="s">
        <v>113</v>
      </c>
      <c r="E25" t="s">
        <v>137</v>
      </c>
      <c r="F25">
        <v>2020</v>
      </c>
      <c r="G25" s="154">
        <v>0.78</v>
      </c>
      <c r="H25">
        <v>2.63853844230718</v>
      </c>
      <c r="I25">
        <v>400</v>
      </c>
      <c r="J25">
        <v>20</v>
      </c>
      <c r="K25" s="130">
        <f t="shared" si="0"/>
        <v>400</v>
      </c>
      <c r="L25" s="130">
        <f t="shared" si="1"/>
        <v>20</v>
      </c>
      <c r="M25">
        <v>20</v>
      </c>
      <c r="N25">
        <v>31.54</v>
      </c>
      <c r="O25">
        <v>1</v>
      </c>
      <c r="R25" s="161"/>
      <c r="S25" t="s">
        <v>138</v>
      </c>
      <c r="T25" s="161"/>
      <c r="U25" s="161" t="s">
        <v>115</v>
      </c>
      <c r="V25" s="161" t="s">
        <v>116</v>
      </c>
      <c r="W25" s="161"/>
      <c r="X25" s="161"/>
      <c r="Y25" s="161" t="s">
        <v>117</v>
      </c>
      <c r="AC25" s="156">
        <v>0.75</v>
      </c>
    </row>
    <row r="26" spans="3:29">
      <c r="C26" t="s">
        <v>139</v>
      </c>
      <c r="D26" t="s">
        <v>113</v>
      </c>
      <c r="E26" t="s">
        <v>137</v>
      </c>
      <c r="F26">
        <v>2020</v>
      </c>
      <c r="G26" s="154">
        <v>0.85</v>
      </c>
      <c r="H26">
        <v>2.63853844230718</v>
      </c>
      <c r="I26">
        <v>400</v>
      </c>
      <c r="J26">
        <v>20</v>
      </c>
      <c r="K26" s="130">
        <f t="shared" si="0"/>
        <v>400</v>
      </c>
      <c r="L26" s="130">
        <f t="shared" si="1"/>
        <v>20</v>
      </c>
      <c r="M26">
        <v>20</v>
      </c>
      <c r="N26">
        <v>31.54</v>
      </c>
      <c r="O26">
        <v>1</v>
      </c>
      <c r="R26" s="161"/>
      <c r="S26" t="s">
        <v>139</v>
      </c>
      <c r="T26" s="161"/>
      <c r="U26" s="161" t="s">
        <v>115</v>
      </c>
      <c r="V26" s="161" t="s">
        <v>116</v>
      </c>
      <c r="W26" s="161"/>
      <c r="X26" s="161"/>
      <c r="Y26" s="161" t="s">
        <v>117</v>
      </c>
      <c r="AC26" s="156"/>
    </row>
    <row r="27" spans="3:29">
      <c r="C27" t="s">
        <v>140</v>
      </c>
      <c r="D27" t="s">
        <v>121</v>
      </c>
      <c r="E27" t="s">
        <v>137</v>
      </c>
      <c r="F27">
        <v>2020</v>
      </c>
      <c r="G27" s="154">
        <v>0.62</v>
      </c>
      <c r="H27">
        <v>0.590125899436826</v>
      </c>
      <c r="I27">
        <v>400</v>
      </c>
      <c r="J27">
        <v>20</v>
      </c>
      <c r="K27" s="130">
        <f t="shared" si="0"/>
        <v>400</v>
      </c>
      <c r="L27" s="130">
        <f t="shared" si="1"/>
        <v>20</v>
      </c>
      <c r="M27">
        <v>20</v>
      </c>
      <c r="N27">
        <v>31.54</v>
      </c>
      <c r="O27">
        <v>1</v>
      </c>
      <c r="R27" s="161"/>
      <c r="S27" t="s">
        <v>140</v>
      </c>
      <c r="T27" s="161"/>
      <c r="U27" s="161" t="s">
        <v>115</v>
      </c>
      <c r="V27" s="161" t="s">
        <v>116</v>
      </c>
      <c r="W27" s="161"/>
      <c r="X27" s="161"/>
      <c r="Y27" s="161" t="s">
        <v>117</v>
      </c>
      <c r="AC27" s="156">
        <v>0.675</v>
      </c>
    </row>
    <row r="28" spans="3:29">
      <c r="C28" t="s">
        <v>141</v>
      </c>
      <c r="D28" t="s">
        <v>121</v>
      </c>
      <c r="E28" t="s">
        <v>137</v>
      </c>
      <c r="F28">
        <v>2020</v>
      </c>
      <c r="G28" s="154">
        <v>0.8</v>
      </c>
      <c r="H28">
        <v>0.590125899436826</v>
      </c>
      <c r="I28">
        <v>400</v>
      </c>
      <c r="J28">
        <v>20</v>
      </c>
      <c r="K28" s="130">
        <f t="shared" si="0"/>
        <v>400</v>
      </c>
      <c r="L28" s="130">
        <f t="shared" si="1"/>
        <v>20</v>
      </c>
      <c r="M28">
        <v>20</v>
      </c>
      <c r="N28">
        <v>31.54</v>
      </c>
      <c r="O28">
        <v>1</v>
      </c>
      <c r="R28" s="161"/>
      <c r="S28" t="s">
        <v>141</v>
      </c>
      <c r="T28" s="161"/>
      <c r="U28" s="161" t="s">
        <v>115</v>
      </c>
      <c r="V28" s="161" t="s">
        <v>116</v>
      </c>
      <c r="W28" s="161"/>
      <c r="X28" s="161"/>
      <c r="Y28" s="161" t="s">
        <v>117</v>
      </c>
      <c r="AC28" s="156"/>
    </row>
    <row r="29" spans="3:29">
      <c r="C29" t="s">
        <v>142</v>
      </c>
      <c r="D29" t="s">
        <v>121</v>
      </c>
      <c r="E29" t="s">
        <v>137</v>
      </c>
      <c r="F29">
        <v>2020</v>
      </c>
      <c r="G29" s="154">
        <v>0.9</v>
      </c>
      <c r="H29">
        <v>0.590125899436826</v>
      </c>
      <c r="I29">
        <v>400</v>
      </c>
      <c r="J29">
        <v>20</v>
      </c>
      <c r="K29" s="130">
        <f t="shared" si="0"/>
        <v>400</v>
      </c>
      <c r="L29" s="130">
        <f t="shared" si="1"/>
        <v>20</v>
      </c>
      <c r="M29">
        <v>20</v>
      </c>
      <c r="N29">
        <v>31.54</v>
      </c>
      <c r="O29">
        <v>1</v>
      </c>
      <c r="R29" s="161"/>
      <c r="S29" t="s">
        <v>142</v>
      </c>
      <c r="T29" s="161"/>
      <c r="U29" s="161" t="s">
        <v>115</v>
      </c>
      <c r="V29" s="161" t="s">
        <v>116</v>
      </c>
      <c r="W29" s="161"/>
      <c r="X29" s="161"/>
      <c r="Y29" s="161" t="s">
        <v>117</v>
      </c>
      <c r="AC29" s="156">
        <v>0.9</v>
      </c>
    </row>
    <row r="30" spans="3:29">
      <c r="C30" t="s">
        <v>143</v>
      </c>
      <c r="D30" t="s">
        <v>125</v>
      </c>
      <c r="E30" t="s">
        <v>137</v>
      </c>
      <c r="F30">
        <v>2020</v>
      </c>
      <c r="G30" s="154">
        <v>1</v>
      </c>
      <c r="H30">
        <v>1.01879202925254</v>
      </c>
      <c r="I30">
        <v>400</v>
      </c>
      <c r="J30">
        <v>20</v>
      </c>
      <c r="K30" s="130">
        <f t="shared" si="0"/>
        <v>400</v>
      </c>
      <c r="L30" s="130">
        <f t="shared" si="1"/>
        <v>20</v>
      </c>
      <c r="M30">
        <v>20</v>
      </c>
      <c r="N30">
        <v>31.54</v>
      </c>
      <c r="O30">
        <v>1</v>
      </c>
      <c r="R30" s="161"/>
      <c r="S30" t="s">
        <v>143</v>
      </c>
      <c r="T30" s="161"/>
      <c r="U30" s="161" t="s">
        <v>115</v>
      </c>
      <c r="V30" s="161" t="s">
        <v>116</v>
      </c>
      <c r="W30" s="161"/>
      <c r="X30" s="161"/>
      <c r="Y30" s="161" t="s">
        <v>117</v>
      </c>
      <c r="AC30" s="156"/>
    </row>
    <row r="31" spans="3:29">
      <c r="C31" t="s">
        <v>144</v>
      </c>
      <c r="D31" t="s">
        <v>127</v>
      </c>
      <c r="E31" t="s">
        <v>137</v>
      </c>
      <c r="F31">
        <v>2020</v>
      </c>
      <c r="G31" s="154">
        <v>1.9</v>
      </c>
      <c r="H31">
        <f>H30/2</f>
        <v>0.50939601462627</v>
      </c>
      <c r="I31">
        <v>400</v>
      </c>
      <c r="J31">
        <v>20</v>
      </c>
      <c r="K31" s="130">
        <f t="shared" si="0"/>
        <v>400</v>
      </c>
      <c r="L31" s="130">
        <f t="shared" si="1"/>
        <v>20</v>
      </c>
      <c r="M31">
        <v>20</v>
      </c>
      <c r="N31">
        <v>31.54</v>
      </c>
      <c r="O31">
        <v>1</v>
      </c>
      <c r="R31" s="161"/>
      <c r="S31" t="s">
        <v>144</v>
      </c>
      <c r="T31" s="161"/>
      <c r="U31" s="161" t="s">
        <v>115</v>
      </c>
      <c r="V31" s="161" t="s">
        <v>116</v>
      </c>
      <c r="W31" s="161"/>
      <c r="X31" s="161"/>
      <c r="Y31" s="161" t="s">
        <v>117</v>
      </c>
      <c r="AC31" s="156">
        <v>0.89</v>
      </c>
    </row>
    <row r="32" spans="3:25">
      <c r="C32" t="s">
        <v>145</v>
      </c>
      <c r="D32" t="s">
        <v>129</v>
      </c>
      <c r="E32" t="s">
        <v>137</v>
      </c>
      <c r="F32">
        <v>2020</v>
      </c>
      <c r="G32" s="154">
        <v>0.5</v>
      </c>
      <c r="H32">
        <v>0.991881995438332</v>
      </c>
      <c r="I32">
        <v>400</v>
      </c>
      <c r="J32">
        <v>20</v>
      </c>
      <c r="K32" s="130">
        <f t="shared" si="0"/>
        <v>400</v>
      </c>
      <c r="L32" s="130">
        <f t="shared" si="1"/>
        <v>20</v>
      </c>
      <c r="M32">
        <v>20</v>
      </c>
      <c r="N32">
        <v>31.54</v>
      </c>
      <c r="O32">
        <v>1</v>
      </c>
      <c r="R32" s="161"/>
      <c r="S32" t="s">
        <v>145</v>
      </c>
      <c r="T32" s="161"/>
      <c r="U32" s="161" t="s">
        <v>115</v>
      </c>
      <c r="V32" s="161" t="s">
        <v>116</v>
      </c>
      <c r="W32" s="161"/>
      <c r="X32" s="161"/>
      <c r="Y32" s="161" t="s">
        <v>117</v>
      </c>
    </row>
    <row r="33" spans="3:29">
      <c r="C33" t="s">
        <v>146</v>
      </c>
      <c r="D33" t="s">
        <v>131</v>
      </c>
      <c r="E33" t="s">
        <v>137</v>
      </c>
      <c r="F33">
        <v>2020</v>
      </c>
      <c r="G33" s="154">
        <v>0.5</v>
      </c>
      <c r="H33">
        <v>0.0515259603400463</v>
      </c>
      <c r="I33">
        <v>400</v>
      </c>
      <c r="J33">
        <v>20</v>
      </c>
      <c r="K33" s="130">
        <f t="shared" si="0"/>
        <v>400</v>
      </c>
      <c r="L33" s="130">
        <f t="shared" si="1"/>
        <v>20</v>
      </c>
      <c r="M33">
        <v>20</v>
      </c>
      <c r="N33">
        <v>31.54</v>
      </c>
      <c r="O33">
        <v>1</v>
      </c>
      <c r="R33" s="161"/>
      <c r="S33" t="s">
        <v>146</v>
      </c>
      <c r="T33" s="161"/>
      <c r="U33" s="161" t="s">
        <v>115</v>
      </c>
      <c r="V33" s="161" t="s">
        <v>116</v>
      </c>
      <c r="W33" s="161"/>
      <c r="X33" s="161"/>
      <c r="Y33" s="161" t="s">
        <v>117</v>
      </c>
      <c r="AC33" s="154">
        <v>0.6</v>
      </c>
    </row>
    <row r="34" spans="3:29">
      <c r="C34" s="155" t="s">
        <v>147</v>
      </c>
      <c r="D34" s="155" t="s">
        <v>125</v>
      </c>
      <c r="E34" t="s">
        <v>137</v>
      </c>
      <c r="F34">
        <v>2020</v>
      </c>
      <c r="G34" s="154">
        <v>0.75</v>
      </c>
      <c r="H34">
        <v>0.1</v>
      </c>
      <c r="I34">
        <v>400</v>
      </c>
      <c r="J34">
        <v>20</v>
      </c>
      <c r="K34" s="130">
        <f t="shared" si="0"/>
        <v>400</v>
      </c>
      <c r="L34" s="130">
        <f t="shared" si="1"/>
        <v>20</v>
      </c>
      <c r="M34">
        <v>20</v>
      </c>
      <c r="N34">
        <v>31.54</v>
      </c>
      <c r="O34">
        <v>0.5</v>
      </c>
      <c r="R34" s="161"/>
      <c r="S34" s="155" t="s">
        <v>147</v>
      </c>
      <c r="T34" s="161"/>
      <c r="U34" s="161" t="s">
        <v>115</v>
      </c>
      <c r="V34" s="161" t="s">
        <v>116</v>
      </c>
      <c r="W34" s="161"/>
      <c r="X34" s="161"/>
      <c r="Y34" s="161" t="s">
        <v>117</v>
      </c>
      <c r="AC34" s="154">
        <v>0.78</v>
      </c>
    </row>
    <row r="35" spans="4:29">
      <c r="D35" s="155" t="s">
        <v>131</v>
      </c>
      <c r="G35" s="154"/>
      <c r="K35" s="130"/>
      <c r="L35" s="130"/>
      <c r="R35" s="161"/>
      <c r="S35" t="s">
        <v>40</v>
      </c>
      <c r="T35" s="161"/>
      <c r="U35" s="161"/>
      <c r="V35" s="161"/>
      <c r="W35" s="161"/>
      <c r="X35" s="161"/>
      <c r="Y35" s="161"/>
      <c r="AC35" s="154">
        <v>0.85</v>
      </c>
    </row>
    <row r="36" spans="3:29">
      <c r="C36" s="155" t="s">
        <v>148</v>
      </c>
      <c r="D36" s="155" t="s">
        <v>113</v>
      </c>
      <c r="E36" t="s">
        <v>137</v>
      </c>
      <c r="F36">
        <v>2020</v>
      </c>
      <c r="G36" s="154">
        <v>0.675</v>
      </c>
      <c r="H36">
        <v>0.1</v>
      </c>
      <c r="I36">
        <v>400</v>
      </c>
      <c r="J36">
        <v>20</v>
      </c>
      <c r="K36" s="130">
        <f t="shared" si="0"/>
        <v>400</v>
      </c>
      <c r="L36" s="130">
        <f t="shared" si="1"/>
        <v>20</v>
      </c>
      <c r="M36">
        <v>20</v>
      </c>
      <c r="N36">
        <v>31.54</v>
      </c>
      <c r="O36">
        <v>0.5</v>
      </c>
      <c r="R36" s="161"/>
      <c r="S36" s="155" t="s">
        <v>148</v>
      </c>
      <c r="T36" s="161"/>
      <c r="U36" s="161" t="s">
        <v>115</v>
      </c>
      <c r="V36" s="161" t="s">
        <v>116</v>
      </c>
      <c r="W36" s="161"/>
      <c r="X36" s="161"/>
      <c r="Y36" s="161" t="s">
        <v>117</v>
      </c>
      <c r="AC36" s="154">
        <v>0.62</v>
      </c>
    </row>
    <row r="37" spans="4:29">
      <c r="D37" s="155" t="s">
        <v>131</v>
      </c>
      <c r="G37" s="154"/>
      <c r="K37" s="130"/>
      <c r="L37" s="130"/>
      <c r="R37" s="161"/>
      <c r="S37" t="s">
        <v>40</v>
      </c>
      <c r="T37" s="161"/>
      <c r="U37" s="161"/>
      <c r="V37" s="161"/>
      <c r="W37" s="161"/>
      <c r="X37" s="161"/>
      <c r="Y37" s="161"/>
      <c r="AC37" s="154">
        <v>0.8</v>
      </c>
    </row>
    <row r="38" spans="3:29">
      <c r="C38" s="155" t="s">
        <v>149</v>
      </c>
      <c r="D38" s="155" t="s">
        <v>125</v>
      </c>
      <c r="E38" t="s">
        <v>137</v>
      </c>
      <c r="F38">
        <v>2020</v>
      </c>
      <c r="G38" s="154">
        <v>0.9</v>
      </c>
      <c r="H38">
        <v>0.1</v>
      </c>
      <c r="I38">
        <v>400</v>
      </c>
      <c r="J38">
        <v>20</v>
      </c>
      <c r="K38" s="130">
        <f t="shared" si="0"/>
        <v>400</v>
      </c>
      <c r="L38" s="130">
        <f t="shared" si="1"/>
        <v>20</v>
      </c>
      <c r="M38">
        <v>20</v>
      </c>
      <c r="N38">
        <v>31.54</v>
      </c>
      <c r="O38">
        <v>0.5</v>
      </c>
      <c r="R38" s="161"/>
      <c r="S38" s="155" t="s">
        <v>149</v>
      </c>
      <c r="T38" s="161"/>
      <c r="U38" s="161" t="s">
        <v>115</v>
      </c>
      <c r="V38" s="161" t="s">
        <v>116</v>
      </c>
      <c r="W38" s="161"/>
      <c r="X38" s="161"/>
      <c r="Y38" s="161" t="s">
        <v>117</v>
      </c>
      <c r="AC38" s="154">
        <v>0.9</v>
      </c>
    </row>
    <row r="39" spans="4:29">
      <c r="D39" s="155" t="s">
        <v>121</v>
      </c>
      <c r="G39" s="154"/>
      <c r="K39" s="130"/>
      <c r="L39" s="130"/>
      <c r="R39" s="161"/>
      <c r="S39" t="s">
        <v>40</v>
      </c>
      <c r="T39" s="161"/>
      <c r="U39" s="161"/>
      <c r="V39" s="161"/>
      <c r="W39" s="161"/>
      <c r="X39" s="161"/>
      <c r="Y39" s="161"/>
      <c r="AC39" s="154">
        <v>1</v>
      </c>
    </row>
    <row r="40" spans="3:29">
      <c r="C40" s="155" t="s">
        <v>150</v>
      </c>
      <c r="D40" s="155" t="s">
        <v>125</v>
      </c>
      <c r="E40" t="s">
        <v>137</v>
      </c>
      <c r="F40">
        <v>2020</v>
      </c>
      <c r="G40" s="154">
        <v>0.89</v>
      </c>
      <c r="H40">
        <v>0.1</v>
      </c>
      <c r="I40">
        <v>400</v>
      </c>
      <c r="J40">
        <v>20</v>
      </c>
      <c r="K40" s="130">
        <f t="shared" si="0"/>
        <v>400</v>
      </c>
      <c r="L40" s="130">
        <f t="shared" si="1"/>
        <v>20</v>
      </c>
      <c r="M40">
        <v>20</v>
      </c>
      <c r="N40">
        <v>31.54</v>
      </c>
      <c r="O40">
        <v>0.5</v>
      </c>
      <c r="R40" s="161"/>
      <c r="S40" s="155" t="s">
        <v>150</v>
      </c>
      <c r="T40" s="161"/>
      <c r="U40" s="161" t="s">
        <v>115</v>
      </c>
      <c r="V40" s="161" t="s">
        <v>116</v>
      </c>
      <c r="W40" s="161"/>
      <c r="X40" s="161"/>
      <c r="Y40" s="161" t="s">
        <v>117</v>
      </c>
      <c r="AC40" s="154">
        <v>1.9</v>
      </c>
    </row>
    <row r="41" spans="4:29">
      <c r="D41" s="155" t="s">
        <v>113</v>
      </c>
      <c r="K41" s="130"/>
      <c r="L41" s="130"/>
      <c r="R41" s="161"/>
      <c r="S41" t="s">
        <v>40</v>
      </c>
      <c r="T41" s="161"/>
      <c r="U41" s="161"/>
      <c r="V41" s="161"/>
      <c r="W41" s="161"/>
      <c r="X41" s="161"/>
      <c r="Y41" s="161"/>
      <c r="AC41" s="154">
        <v>0.5</v>
      </c>
    </row>
    <row r="42" spans="3:29">
      <c r="C42" t="s">
        <v>151</v>
      </c>
      <c r="D42" t="s">
        <v>113</v>
      </c>
      <c r="E42" t="s">
        <v>152</v>
      </c>
      <c r="F42">
        <v>2020</v>
      </c>
      <c r="G42">
        <v>0.6</v>
      </c>
      <c r="H42">
        <v>0.57346278208808</v>
      </c>
      <c r="I42">
        <v>400</v>
      </c>
      <c r="J42">
        <v>20</v>
      </c>
      <c r="K42" s="130">
        <f t="shared" si="0"/>
        <v>400</v>
      </c>
      <c r="L42" s="130">
        <f t="shared" si="1"/>
        <v>20</v>
      </c>
      <c r="M42">
        <v>20</v>
      </c>
      <c r="N42">
        <v>31.54</v>
      </c>
      <c r="O42">
        <v>1</v>
      </c>
      <c r="R42" s="161"/>
      <c r="S42" t="s">
        <v>151</v>
      </c>
      <c r="T42" s="161"/>
      <c r="U42" s="161" t="s">
        <v>115</v>
      </c>
      <c r="V42" s="161" t="s">
        <v>116</v>
      </c>
      <c r="W42" s="161"/>
      <c r="X42" s="161"/>
      <c r="Y42" s="161" t="s">
        <v>117</v>
      </c>
      <c r="AC42" s="154">
        <v>0.5</v>
      </c>
    </row>
    <row r="43" spans="3:29">
      <c r="C43" t="s">
        <v>153</v>
      </c>
      <c r="D43" t="s">
        <v>113</v>
      </c>
      <c r="E43" t="s">
        <v>152</v>
      </c>
      <c r="F43">
        <v>2020</v>
      </c>
      <c r="G43">
        <v>0.78</v>
      </c>
      <c r="H43">
        <v>0.57346278208808</v>
      </c>
      <c r="I43">
        <v>400</v>
      </c>
      <c r="J43">
        <v>20</v>
      </c>
      <c r="K43" s="130">
        <f t="shared" si="0"/>
        <v>400</v>
      </c>
      <c r="L43" s="130">
        <f t="shared" si="1"/>
        <v>20</v>
      </c>
      <c r="M43">
        <v>20</v>
      </c>
      <c r="N43">
        <v>31.54</v>
      </c>
      <c r="O43">
        <v>1</v>
      </c>
      <c r="R43" s="161"/>
      <c r="S43" t="s">
        <v>153</v>
      </c>
      <c r="T43" s="161"/>
      <c r="U43" s="161" t="s">
        <v>115</v>
      </c>
      <c r="V43" s="161" t="s">
        <v>116</v>
      </c>
      <c r="W43" s="161"/>
      <c r="X43" s="161"/>
      <c r="Y43" s="161" t="s">
        <v>117</v>
      </c>
      <c r="AC43" s="154">
        <v>0.75</v>
      </c>
    </row>
    <row r="44" spans="3:29">
      <c r="C44" t="s">
        <v>154</v>
      </c>
      <c r="D44" t="s">
        <v>113</v>
      </c>
      <c r="E44" t="s">
        <v>152</v>
      </c>
      <c r="F44">
        <v>2020</v>
      </c>
      <c r="G44">
        <v>0.85</v>
      </c>
      <c r="H44">
        <v>0.57346278208808</v>
      </c>
      <c r="I44">
        <v>400</v>
      </c>
      <c r="J44">
        <v>20</v>
      </c>
      <c r="K44" s="130">
        <f t="shared" si="0"/>
        <v>400</v>
      </c>
      <c r="L44" s="130">
        <f t="shared" si="1"/>
        <v>20</v>
      </c>
      <c r="M44">
        <v>20</v>
      </c>
      <c r="N44">
        <v>31.54</v>
      </c>
      <c r="O44">
        <v>1</v>
      </c>
      <c r="R44" s="161"/>
      <c r="S44" t="s">
        <v>154</v>
      </c>
      <c r="T44" s="161"/>
      <c r="U44" s="161" t="s">
        <v>115</v>
      </c>
      <c r="V44" s="161" t="s">
        <v>116</v>
      </c>
      <c r="W44" s="161"/>
      <c r="X44" s="161"/>
      <c r="Y44" s="161" t="s">
        <v>117</v>
      </c>
      <c r="AC44" s="154"/>
    </row>
    <row r="45" spans="3:29">
      <c r="C45" t="s">
        <v>155</v>
      </c>
      <c r="D45" t="s">
        <v>121</v>
      </c>
      <c r="E45" t="s">
        <v>152</v>
      </c>
      <c r="F45">
        <v>2020</v>
      </c>
      <c r="G45">
        <v>0.62</v>
      </c>
      <c r="H45">
        <v>0.945038616349249</v>
      </c>
      <c r="I45">
        <v>400</v>
      </c>
      <c r="J45">
        <v>20</v>
      </c>
      <c r="K45" s="130">
        <f t="shared" si="0"/>
        <v>400</v>
      </c>
      <c r="L45" s="130">
        <f t="shared" si="1"/>
        <v>20</v>
      </c>
      <c r="M45">
        <v>20</v>
      </c>
      <c r="N45">
        <v>31.54</v>
      </c>
      <c r="O45">
        <v>1</v>
      </c>
      <c r="R45" s="161"/>
      <c r="S45" t="s">
        <v>155</v>
      </c>
      <c r="T45" s="161"/>
      <c r="U45" s="161" t="s">
        <v>115</v>
      </c>
      <c r="V45" s="161" t="s">
        <v>116</v>
      </c>
      <c r="W45" s="161"/>
      <c r="X45" s="161"/>
      <c r="Y45" s="161" t="s">
        <v>117</v>
      </c>
      <c r="AC45" s="154">
        <v>0.675</v>
      </c>
    </row>
    <row r="46" spans="3:29">
      <c r="C46" t="s">
        <v>156</v>
      </c>
      <c r="D46" t="s">
        <v>121</v>
      </c>
      <c r="E46" t="s">
        <v>152</v>
      </c>
      <c r="F46">
        <v>2020</v>
      </c>
      <c r="G46">
        <v>0.8</v>
      </c>
      <c r="H46">
        <v>0.945038616349249</v>
      </c>
      <c r="I46">
        <v>400</v>
      </c>
      <c r="J46">
        <v>20</v>
      </c>
      <c r="K46" s="130">
        <f t="shared" si="0"/>
        <v>400</v>
      </c>
      <c r="L46" s="130">
        <f t="shared" si="1"/>
        <v>20</v>
      </c>
      <c r="M46">
        <v>20</v>
      </c>
      <c r="N46">
        <v>31.54</v>
      </c>
      <c r="O46">
        <v>1</v>
      </c>
      <c r="R46" s="161"/>
      <c r="S46" t="s">
        <v>156</v>
      </c>
      <c r="T46" s="161"/>
      <c r="U46" s="161" t="s">
        <v>115</v>
      </c>
      <c r="V46" s="161" t="s">
        <v>116</v>
      </c>
      <c r="W46" s="161"/>
      <c r="X46" s="161"/>
      <c r="Y46" s="161" t="s">
        <v>117</v>
      </c>
      <c r="AC46" s="154"/>
    </row>
    <row r="47" spans="3:29">
      <c r="C47" t="s">
        <v>157</v>
      </c>
      <c r="D47" t="s">
        <v>121</v>
      </c>
      <c r="E47" t="s">
        <v>152</v>
      </c>
      <c r="F47">
        <v>2020</v>
      </c>
      <c r="G47">
        <v>0.9</v>
      </c>
      <c r="H47">
        <v>0.945038616349249</v>
      </c>
      <c r="I47">
        <v>400</v>
      </c>
      <c r="J47">
        <v>20</v>
      </c>
      <c r="K47" s="130">
        <f t="shared" si="0"/>
        <v>400</v>
      </c>
      <c r="L47" s="130">
        <f t="shared" si="1"/>
        <v>20</v>
      </c>
      <c r="M47">
        <v>20</v>
      </c>
      <c r="N47">
        <v>31.54</v>
      </c>
      <c r="O47">
        <v>1</v>
      </c>
      <c r="R47" s="161"/>
      <c r="S47" t="s">
        <v>157</v>
      </c>
      <c r="T47" s="161"/>
      <c r="U47" s="161" t="s">
        <v>115</v>
      </c>
      <c r="V47" s="161" t="s">
        <v>116</v>
      </c>
      <c r="W47" s="161"/>
      <c r="X47" s="161"/>
      <c r="Y47" s="161" t="s">
        <v>117</v>
      </c>
      <c r="AC47" s="154">
        <v>0.9</v>
      </c>
    </row>
    <row r="48" spans="3:29">
      <c r="C48" t="s">
        <v>158</v>
      </c>
      <c r="D48" t="s">
        <v>125</v>
      </c>
      <c r="E48" t="s">
        <v>152</v>
      </c>
      <c r="F48">
        <v>2020</v>
      </c>
      <c r="G48">
        <v>1</v>
      </c>
      <c r="H48">
        <v>0.715173008352386</v>
      </c>
      <c r="I48">
        <v>400</v>
      </c>
      <c r="J48">
        <v>20</v>
      </c>
      <c r="K48" s="130">
        <f t="shared" si="0"/>
        <v>400</v>
      </c>
      <c r="L48" s="130">
        <f t="shared" si="1"/>
        <v>20</v>
      </c>
      <c r="M48">
        <v>20</v>
      </c>
      <c r="N48">
        <v>31.54</v>
      </c>
      <c r="O48">
        <v>1</v>
      </c>
      <c r="R48" s="161"/>
      <c r="S48" t="s">
        <v>158</v>
      </c>
      <c r="T48" s="161"/>
      <c r="U48" s="161" t="s">
        <v>115</v>
      </c>
      <c r="V48" s="161" t="s">
        <v>116</v>
      </c>
      <c r="W48" s="161"/>
      <c r="X48" s="161"/>
      <c r="Y48" s="161" t="s">
        <v>117</v>
      </c>
      <c r="AC48" s="154"/>
    </row>
    <row r="49" spans="3:29">
      <c r="C49" t="s">
        <v>159</v>
      </c>
      <c r="D49" t="s">
        <v>127</v>
      </c>
      <c r="E49" t="s">
        <v>152</v>
      </c>
      <c r="F49">
        <v>2020</v>
      </c>
      <c r="G49">
        <v>1.9</v>
      </c>
      <c r="H49">
        <f>H48/2</f>
        <v>0.357586504176193</v>
      </c>
      <c r="I49">
        <v>400</v>
      </c>
      <c r="J49">
        <v>20</v>
      </c>
      <c r="K49" s="130">
        <f t="shared" si="0"/>
        <v>400</v>
      </c>
      <c r="L49" s="130">
        <f t="shared" si="1"/>
        <v>20</v>
      </c>
      <c r="M49">
        <v>20</v>
      </c>
      <c r="N49">
        <v>31.54</v>
      </c>
      <c r="O49">
        <v>1</v>
      </c>
      <c r="R49" s="161"/>
      <c r="S49" t="s">
        <v>159</v>
      </c>
      <c r="T49" s="161"/>
      <c r="U49" s="161" t="s">
        <v>115</v>
      </c>
      <c r="V49" s="161" t="s">
        <v>116</v>
      </c>
      <c r="W49" s="161"/>
      <c r="X49" s="161"/>
      <c r="Y49" s="161" t="s">
        <v>117</v>
      </c>
      <c r="AC49" s="154">
        <v>0.89</v>
      </c>
    </row>
    <row r="50" spans="3:25">
      <c r="C50" t="s">
        <v>160</v>
      </c>
      <c r="D50" t="s">
        <v>129</v>
      </c>
      <c r="E50" t="s">
        <v>152</v>
      </c>
      <c r="F50">
        <v>2020</v>
      </c>
      <c r="G50">
        <v>0.5</v>
      </c>
      <c r="H50">
        <v>1.09918336251243</v>
      </c>
      <c r="I50">
        <v>400</v>
      </c>
      <c r="J50">
        <v>20</v>
      </c>
      <c r="K50" s="130">
        <f t="shared" si="0"/>
        <v>400</v>
      </c>
      <c r="L50" s="130">
        <f t="shared" si="1"/>
        <v>20</v>
      </c>
      <c r="M50">
        <v>20</v>
      </c>
      <c r="N50">
        <v>31.54</v>
      </c>
      <c r="O50">
        <v>1</v>
      </c>
      <c r="R50" s="161"/>
      <c r="S50" t="s">
        <v>160</v>
      </c>
      <c r="T50" s="161"/>
      <c r="U50" s="161" t="s">
        <v>115</v>
      </c>
      <c r="V50" s="161" t="s">
        <v>116</v>
      </c>
      <c r="W50" s="161"/>
      <c r="X50" s="161"/>
      <c r="Y50" s="161" t="s">
        <v>117</v>
      </c>
    </row>
    <row r="51" spans="3:29">
      <c r="C51" t="s">
        <v>161</v>
      </c>
      <c r="D51" t="s">
        <v>131</v>
      </c>
      <c r="E51" t="s">
        <v>152</v>
      </c>
      <c r="F51">
        <v>2020</v>
      </c>
      <c r="G51">
        <v>0.5</v>
      </c>
      <c r="H51">
        <v>0.141564047836952</v>
      </c>
      <c r="I51">
        <v>400</v>
      </c>
      <c r="J51">
        <v>20</v>
      </c>
      <c r="K51" s="130">
        <f t="shared" si="0"/>
        <v>400</v>
      </c>
      <c r="L51" s="130">
        <f t="shared" si="1"/>
        <v>20</v>
      </c>
      <c r="M51">
        <v>20</v>
      </c>
      <c r="N51">
        <v>31.54</v>
      </c>
      <c r="O51">
        <v>1</v>
      </c>
      <c r="R51" s="161"/>
      <c r="S51" t="s">
        <v>161</v>
      </c>
      <c r="T51" s="161"/>
      <c r="U51" s="161" t="s">
        <v>115</v>
      </c>
      <c r="V51" s="161" t="s">
        <v>116</v>
      </c>
      <c r="W51" s="161"/>
      <c r="X51" s="161"/>
      <c r="Y51" s="161" t="s">
        <v>117</v>
      </c>
      <c r="AC51">
        <v>0.6</v>
      </c>
    </row>
    <row r="52" spans="3:29">
      <c r="C52" s="155" t="s">
        <v>162</v>
      </c>
      <c r="D52" s="155" t="s">
        <v>125</v>
      </c>
      <c r="E52" t="s">
        <v>152</v>
      </c>
      <c r="F52">
        <v>2020</v>
      </c>
      <c r="G52">
        <v>0.75</v>
      </c>
      <c r="H52">
        <v>0.1</v>
      </c>
      <c r="I52">
        <v>400</v>
      </c>
      <c r="J52">
        <v>20</v>
      </c>
      <c r="K52" s="130">
        <f t="shared" si="0"/>
        <v>400</v>
      </c>
      <c r="L52" s="130">
        <f t="shared" si="1"/>
        <v>20</v>
      </c>
      <c r="M52">
        <v>20</v>
      </c>
      <c r="N52">
        <v>31.54</v>
      </c>
      <c r="O52">
        <v>0.5</v>
      </c>
      <c r="R52" s="161"/>
      <c r="S52" s="155" t="s">
        <v>162</v>
      </c>
      <c r="T52" s="161"/>
      <c r="U52" s="161" t="s">
        <v>115</v>
      </c>
      <c r="V52" s="161" t="s">
        <v>116</v>
      </c>
      <c r="W52" s="161"/>
      <c r="X52" s="161"/>
      <c r="Y52" s="161" t="s">
        <v>117</v>
      </c>
      <c r="AC52">
        <v>0.78</v>
      </c>
    </row>
    <row r="53" spans="4:29">
      <c r="D53" s="155" t="s">
        <v>131</v>
      </c>
      <c r="K53" s="130"/>
      <c r="L53" s="130"/>
      <c r="R53" s="161"/>
      <c r="S53" t="s">
        <v>40</v>
      </c>
      <c r="T53" s="161"/>
      <c r="U53" s="161"/>
      <c r="V53" s="161"/>
      <c r="W53" s="161"/>
      <c r="X53" s="161"/>
      <c r="Y53" s="161"/>
      <c r="AC53">
        <v>0.85</v>
      </c>
    </row>
    <row r="54" spans="3:29">
      <c r="C54" s="155" t="s">
        <v>163</v>
      </c>
      <c r="D54" s="155" t="s">
        <v>113</v>
      </c>
      <c r="E54" t="s">
        <v>152</v>
      </c>
      <c r="F54">
        <v>2020</v>
      </c>
      <c r="G54">
        <v>0.675</v>
      </c>
      <c r="H54">
        <v>0.1</v>
      </c>
      <c r="I54">
        <v>400</v>
      </c>
      <c r="J54">
        <v>20</v>
      </c>
      <c r="K54" s="130">
        <f t="shared" si="0"/>
        <v>400</v>
      </c>
      <c r="L54" s="130">
        <f t="shared" si="1"/>
        <v>20</v>
      </c>
      <c r="M54">
        <v>20</v>
      </c>
      <c r="N54">
        <v>31.54</v>
      </c>
      <c r="O54">
        <v>0.5</v>
      </c>
      <c r="R54" s="161"/>
      <c r="S54" s="155" t="s">
        <v>163</v>
      </c>
      <c r="T54" s="161"/>
      <c r="U54" s="161" t="s">
        <v>115</v>
      </c>
      <c r="V54" s="161" t="s">
        <v>116</v>
      </c>
      <c r="W54" s="161"/>
      <c r="X54" s="161"/>
      <c r="Y54" s="161" t="s">
        <v>117</v>
      </c>
      <c r="AC54">
        <v>0.62</v>
      </c>
    </row>
    <row r="55" spans="4:29">
      <c r="D55" s="155" t="s">
        <v>131</v>
      </c>
      <c r="K55" s="130"/>
      <c r="L55" s="130"/>
      <c r="R55" s="161"/>
      <c r="S55" t="s">
        <v>40</v>
      </c>
      <c r="T55" s="161"/>
      <c r="U55" s="161"/>
      <c r="V55" s="161"/>
      <c r="W55" s="161"/>
      <c r="X55" s="161"/>
      <c r="Y55" s="161"/>
      <c r="AC55">
        <v>0.8</v>
      </c>
    </row>
    <row r="56" spans="3:29">
      <c r="C56" s="155" t="s">
        <v>164</v>
      </c>
      <c r="D56" s="155" t="s">
        <v>125</v>
      </c>
      <c r="E56" t="s">
        <v>152</v>
      </c>
      <c r="F56">
        <v>2020</v>
      </c>
      <c r="G56">
        <v>0.9</v>
      </c>
      <c r="H56">
        <v>0.1</v>
      </c>
      <c r="I56">
        <v>400</v>
      </c>
      <c r="J56">
        <v>20</v>
      </c>
      <c r="K56" s="130">
        <f t="shared" si="0"/>
        <v>400</v>
      </c>
      <c r="L56" s="130">
        <f t="shared" si="1"/>
        <v>20</v>
      </c>
      <c r="M56">
        <v>20</v>
      </c>
      <c r="N56">
        <v>31.54</v>
      </c>
      <c r="O56">
        <v>0.5</v>
      </c>
      <c r="R56" s="161"/>
      <c r="S56" s="155" t="s">
        <v>164</v>
      </c>
      <c r="T56" s="161"/>
      <c r="U56" s="161" t="s">
        <v>115</v>
      </c>
      <c r="V56" s="161" t="s">
        <v>116</v>
      </c>
      <c r="W56" s="161"/>
      <c r="X56" s="161"/>
      <c r="Y56" s="161" t="s">
        <v>117</v>
      </c>
      <c r="AC56">
        <v>0.9</v>
      </c>
    </row>
    <row r="57" spans="4:29">
      <c r="D57" s="155" t="s">
        <v>121</v>
      </c>
      <c r="K57" s="130"/>
      <c r="L57" s="130"/>
      <c r="R57" s="161"/>
      <c r="S57" t="s">
        <v>40</v>
      </c>
      <c r="T57" s="161"/>
      <c r="U57" s="161"/>
      <c r="V57" s="161"/>
      <c r="W57" s="161"/>
      <c r="X57" s="161"/>
      <c r="Y57" s="161"/>
      <c r="AC57">
        <v>1</v>
      </c>
    </row>
    <row r="58" spans="3:29">
      <c r="C58" s="155" t="s">
        <v>165</v>
      </c>
      <c r="D58" s="155" t="s">
        <v>125</v>
      </c>
      <c r="E58" t="s">
        <v>152</v>
      </c>
      <c r="F58">
        <v>2020</v>
      </c>
      <c r="G58">
        <v>0.89</v>
      </c>
      <c r="H58">
        <v>0.1</v>
      </c>
      <c r="I58">
        <v>400</v>
      </c>
      <c r="J58">
        <v>20</v>
      </c>
      <c r="K58" s="130">
        <f t="shared" si="0"/>
        <v>400</v>
      </c>
      <c r="L58" s="130">
        <f t="shared" si="1"/>
        <v>20</v>
      </c>
      <c r="M58">
        <v>20</v>
      </c>
      <c r="N58">
        <v>31.54</v>
      </c>
      <c r="O58">
        <v>0.5</v>
      </c>
      <c r="R58" s="161"/>
      <c r="S58" s="155" t="s">
        <v>165</v>
      </c>
      <c r="T58" s="161"/>
      <c r="U58" s="161" t="s">
        <v>115</v>
      </c>
      <c r="V58" s="161" t="s">
        <v>116</v>
      </c>
      <c r="W58" s="161"/>
      <c r="X58" s="161"/>
      <c r="Y58" s="161" t="s">
        <v>117</v>
      </c>
      <c r="AC58">
        <v>1.9</v>
      </c>
    </row>
    <row r="59" spans="4:29">
      <c r="D59" s="155" t="s">
        <v>113</v>
      </c>
      <c r="K59" s="130"/>
      <c r="L59" s="130"/>
      <c r="R59" s="161"/>
      <c r="S59" t="s">
        <v>40</v>
      </c>
      <c r="T59" s="161"/>
      <c r="U59" s="161"/>
      <c r="V59" s="161"/>
      <c r="W59" s="161"/>
      <c r="X59" s="161"/>
      <c r="Y59" s="161"/>
      <c r="AC59">
        <v>0.5</v>
      </c>
    </row>
    <row r="60" spans="3:29">
      <c r="C60" t="s">
        <v>166</v>
      </c>
      <c r="D60" t="s">
        <v>113</v>
      </c>
      <c r="E60" t="s">
        <v>167</v>
      </c>
      <c r="F60">
        <v>2020</v>
      </c>
      <c r="G60">
        <v>0.6</v>
      </c>
      <c r="H60">
        <v>1.43446950593208</v>
      </c>
      <c r="I60">
        <v>400</v>
      </c>
      <c r="J60">
        <v>20</v>
      </c>
      <c r="K60" s="130">
        <f t="shared" si="0"/>
        <v>400</v>
      </c>
      <c r="L60" s="130">
        <f t="shared" si="1"/>
        <v>20</v>
      </c>
      <c r="M60">
        <v>20</v>
      </c>
      <c r="N60">
        <v>31.54</v>
      </c>
      <c r="O60">
        <v>1</v>
      </c>
      <c r="R60" s="161"/>
      <c r="S60" t="s">
        <v>166</v>
      </c>
      <c r="T60" s="161"/>
      <c r="U60" s="161" t="s">
        <v>115</v>
      </c>
      <c r="V60" s="161" t="s">
        <v>116</v>
      </c>
      <c r="W60" s="161"/>
      <c r="X60" s="161"/>
      <c r="Y60" s="161" t="s">
        <v>117</v>
      </c>
      <c r="AC60">
        <v>0.5</v>
      </c>
    </row>
    <row r="61" spans="3:29">
      <c r="C61" t="s">
        <v>168</v>
      </c>
      <c r="D61" t="s">
        <v>113</v>
      </c>
      <c r="E61" t="s">
        <v>167</v>
      </c>
      <c r="F61">
        <v>2020</v>
      </c>
      <c r="G61">
        <v>0.78</v>
      </c>
      <c r="H61">
        <v>1.43446950593208</v>
      </c>
      <c r="I61">
        <v>400</v>
      </c>
      <c r="J61">
        <v>20</v>
      </c>
      <c r="K61" s="130">
        <f t="shared" si="0"/>
        <v>400</v>
      </c>
      <c r="L61" s="130">
        <f t="shared" si="1"/>
        <v>20</v>
      </c>
      <c r="M61">
        <v>20</v>
      </c>
      <c r="N61">
        <v>31.54</v>
      </c>
      <c r="O61">
        <v>1</v>
      </c>
      <c r="R61" s="161"/>
      <c r="S61" t="s">
        <v>168</v>
      </c>
      <c r="T61" s="161"/>
      <c r="U61" s="161" t="s">
        <v>115</v>
      </c>
      <c r="V61" s="161" t="s">
        <v>116</v>
      </c>
      <c r="W61" s="161"/>
      <c r="X61" s="161"/>
      <c r="Y61" s="161" t="s">
        <v>117</v>
      </c>
      <c r="AC61">
        <v>0.75</v>
      </c>
    </row>
    <row r="62" spans="3:25">
      <c r="C62" t="s">
        <v>169</v>
      </c>
      <c r="D62" t="s">
        <v>113</v>
      </c>
      <c r="E62" t="s">
        <v>167</v>
      </c>
      <c r="F62">
        <v>2020</v>
      </c>
      <c r="G62">
        <v>0.85</v>
      </c>
      <c r="H62">
        <v>1.43446950593208</v>
      </c>
      <c r="I62">
        <v>400</v>
      </c>
      <c r="J62">
        <v>20</v>
      </c>
      <c r="K62" s="130">
        <f t="shared" si="0"/>
        <v>400</v>
      </c>
      <c r="L62" s="130">
        <f t="shared" si="1"/>
        <v>20</v>
      </c>
      <c r="M62">
        <v>20</v>
      </c>
      <c r="N62">
        <v>31.54</v>
      </c>
      <c r="O62">
        <v>1</v>
      </c>
      <c r="R62" s="161"/>
      <c r="S62" t="s">
        <v>169</v>
      </c>
      <c r="T62" s="161"/>
      <c r="U62" s="161" t="s">
        <v>115</v>
      </c>
      <c r="V62" s="161" t="s">
        <v>116</v>
      </c>
      <c r="W62" s="161"/>
      <c r="X62" s="161"/>
      <c r="Y62" s="161" t="s">
        <v>117</v>
      </c>
    </row>
    <row r="63" spans="3:29">
      <c r="C63" t="s">
        <v>170</v>
      </c>
      <c r="D63" t="s">
        <v>121</v>
      </c>
      <c r="E63" t="s">
        <v>167</v>
      </c>
      <c r="F63">
        <v>2020</v>
      </c>
      <c r="G63">
        <v>0.62</v>
      </c>
      <c r="H63">
        <v>2.71332817610788</v>
      </c>
      <c r="I63">
        <v>400</v>
      </c>
      <c r="J63">
        <v>20</v>
      </c>
      <c r="K63" s="130">
        <f t="shared" si="0"/>
        <v>400</v>
      </c>
      <c r="L63" s="130">
        <f t="shared" si="1"/>
        <v>20</v>
      </c>
      <c r="M63">
        <v>20</v>
      </c>
      <c r="N63">
        <v>31.54</v>
      </c>
      <c r="O63">
        <v>1</v>
      </c>
      <c r="R63" s="161"/>
      <c r="S63" t="s">
        <v>170</v>
      </c>
      <c r="T63" s="161"/>
      <c r="U63" s="161" t="s">
        <v>115</v>
      </c>
      <c r="V63" s="161" t="s">
        <v>116</v>
      </c>
      <c r="W63" s="161"/>
      <c r="X63" s="161"/>
      <c r="Y63" s="161" t="s">
        <v>117</v>
      </c>
      <c r="AC63">
        <v>0.675</v>
      </c>
    </row>
    <row r="64" spans="3:25">
      <c r="C64" t="s">
        <v>171</v>
      </c>
      <c r="D64" t="s">
        <v>121</v>
      </c>
      <c r="E64" t="s">
        <v>167</v>
      </c>
      <c r="F64">
        <v>2020</v>
      </c>
      <c r="G64">
        <v>0.8</v>
      </c>
      <c r="H64">
        <v>2.71332817610788</v>
      </c>
      <c r="I64">
        <v>400</v>
      </c>
      <c r="J64">
        <v>20</v>
      </c>
      <c r="K64" s="130">
        <f t="shared" si="0"/>
        <v>400</v>
      </c>
      <c r="L64" s="130">
        <f t="shared" si="1"/>
        <v>20</v>
      </c>
      <c r="M64">
        <v>20</v>
      </c>
      <c r="N64">
        <v>31.54</v>
      </c>
      <c r="O64">
        <v>1</v>
      </c>
      <c r="R64" s="161"/>
      <c r="S64" t="s">
        <v>171</v>
      </c>
      <c r="T64" s="161"/>
      <c r="U64" s="161" t="s">
        <v>115</v>
      </c>
      <c r="V64" s="161" t="s">
        <v>116</v>
      </c>
      <c r="W64" s="161"/>
      <c r="X64" s="161"/>
      <c r="Y64" s="161" t="s">
        <v>117</v>
      </c>
    </row>
    <row r="65" spans="3:29">
      <c r="C65" t="s">
        <v>172</v>
      </c>
      <c r="D65" t="s">
        <v>121</v>
      </c>
      <c r="E65" t="s">
        <v>167</v>
      </c>
      <c r="F65">
        <v>2020</v>
      </c>
      <c r="G65">
        <v>0.9</v>
      </c>
      <c r="H65">
        <v>2.71332817610788</v>
      </c>
      <c r="I65">
        <v>400</v>
      </c>
      <c r="J65">
        <v>20</v>
      </c>
      <c r="K65" s="130">
        <f t="shared" si="0"/>
        <v>400</v>
      </c>
      <c r="L65" s="130">
        <f t="shared" si="1"/>
        <v>20</v>
      </c>
      <c r="M65">
        <v>20</v>
      </c>
      <c r="N65">
        <v>31.54</v>
      </c>
      <c r="O65">
        <v>1</v>
      </c>
      <c r="R65" s="161"/>
      <c r="S65" t="s">
        <v>172</v>
      </c>
      <c r="T65" s="161"/>
      <c r="U65" s="161" t="s">
        <v>115</v>
      </c>
      <c r="V65" s="161" t="s">
        <v>116</v>
      </c>
      <c r="W65" s="161"/>
      <c r="X65" s="161"/>
      <c r="Y65" s="161" t="s">
        <v>117</v>
      </c>
      <c r="AC65">
        <v>0.9</v>
      </c>
    </row>
    <row r="66" spans="3:25">
      <c r="C66" t="s">
        <v>173</v>
      </c>
      <c r="D66" t="s">
        <v>125</v>
      </c>
      <c r="E66" t="s">
        <v>167</v>
      </c>
      <c r="F66">
        <v>2020</v>
      </c>
      <c r="G66">
        <v>1</v>
      </c>
      <c r="H66">
        <v>2.18799548586976</v>
      </c>
      <c r="I66">
        <v>400</v>
      </c>
      <c r="J66">
        <v>20</v>
      </c>
      <c r="K66" s="130">
        <f t="shared" si="0"/>
        <v>400</v>
      </c>
      <c r="L66" s="130">
        <f t="shared" si="1"/>
        <v>20</v>
      </c>
      <c r="M66">
        <v>20</v>
      </c>
      <c r="N66">
        <v>31.54</v>
      </c>
      <c r="O66">
        <v>1</v>
      </c>
      <c r="R66" s="161"/>
      <c r="S66" t="s">
        <v>173</v>
      </c>
      <c r="T66" s="161"/>
      <c r="U66" s="161" t="s">
        <v>115</v>
      </c>
      <c r="V66" s="161" t="s">
        <v>116</v>
      </c>
      <c r="W66" s="161"/>
      <c r="X66" s="161"/>
      <c r="Y66" s="161" t="s">
        <v>117</v>
      </c>
    </row>
    <row r="67" spans="3:29">
      <c r="C67" t="s">
        <v>174</v>
      </c>
      <c r="D67" t="s">
        <v>127</v>
      </c>
      <c r="E67" t="s">
        <v>167</v>
      </c>
      <c r="F67">
        <v>2020</v>
      </c>
      <c r="G67">
        <v>1.9</v>
      </c>
      <c r="H67">
        <f>H66/2</f>
        <v>1.09399774293488</v>
      </c>
      <c r="I67">
        <v>400</v>
      </c>
      <c r="J67">
        <v>20</v>
      </c>
      <c r="K67" s="130">
        <f t="shared" si="0"/>
        <v>400</v>
      </c>
      <c r="L67" s="130">
        <f t="shared" si="1"/>
        <v>20</v>
      </c>
      <c r="M67">
        <v>20</v>
      </c>
      <c r="N67">
        <v>31.54</v>
      </c>
      <c r="O67">
        <v>1</v>
      </c>
      <c r="R67" s="161"/>
      <c r="S67" t="s">
        <v>174</v>
      </c>
      <c r="T67" s="161"/>
      <c r="U67" s="161" t="s">
        <v>115</v>
      </c>
      <c r="V67" s="161" t="s">
        <v>116</v>
      </c>
      <c r="W67" s="161"/>
      <c r="X67" s="161"/>
      <c r="Y67" s="161" t="s">
        <v>117</v>
      </c>
      <c r="AC67">
        <v>0.89</v>
      </c>
    </row>
    <row r="68" spans="3:25">
      <c r="C68" t="s">
        <v>175</v>
      </c>
      <c r="D68" t="s">
        <v>129</v>
      </c>
      <c r="E68" t="s">
        <v>167</v>
      </c>
      <c r="F68">
        <v>2020</v>
      </c>
      <c r="G68">
        <v>0.5</v>
      </c>
      <c r="H68">
        <v>2.32698296092683</v>
      </c>
      <c r="I68">
        <v>400</v>
      </c>
      <c r="J68">
        <v>20</v>
      </c>
      <c r="K68" s="130">
        <f t="shared" si="0"/>
        <v>400</v>
      </c>
      <c r="L68" s="130">
        <f t="shared" si="1"/>
        <v>20</v>
      </c>
      <c r="M68">
        <v>20</v>
      </c>
      <c r="N68">
        <v>31.54</v>
      </c>
      <c r="O68">
        <v>1</v>
      </c>
      <c r="R68" s="161"/>
      <c r="S68" t="s">
        <v>175</v>
      </c>
      <c r="T68" s="161"/>
      <c r="U68" s="161" t="s">
        <v>115</v>
      </c>
      <c r="V68" s="161" t="s">
        <v>116</v>
      </c>
      <c r="W68" s="161"/>
      <c r="X68" s="161"/>
      <c r="Y68" s="161" t="s">
        <v>117</v>
      </c>
    </row>
    <row r="69" spans="3:29">
      <c r="C69" t="s">
        <v>176</v>
      </c>
      <c r="D69" t="s">
        <v>131</v>
      </c>
      <c r="E69" t="s">
        <v>167</v>
      </c>
      <c r="F69">
        <v>2020</v>
      </c>
      <c r="G69">
        <v>0.5</v>
      </c>
      <c r="H69">
        <v>0.0146099085878195</v>
      </c>
      <c r="I69">
        <v>400</v>
      </c>
      <c r="J69">
        <v>20</v>
      </c>
      <c r="K69" s="130">
        <f t="shared" si="0"/>
        <v>400</v>
      </c>
      <c r="L69" s="130">
        <f t="shared" si="1"/>
        <v>20</v>
      </c>
      <c r="M69">
        <v>20</v>
      </c>
      <c r="N69">
        <v>31.54</v>
      </c>
      <c r="O69">
        <v>1</v>
      </c>
      <c r="R69" s="161"/>
      <c r="S69" t="s">
        <v>176</v>
      </c>
      <c r="T69" s="161"/>
      <c r="U69" s="161" t="s">
        <v>115</v>
      </c>
      <c r="V69" s="161" t="s">
        <v>116</v>
      </c>
      <c r="W69" s="161"/>
      <c r="X69" s="161"/>
      <c r="Y69" s="161" t="s">
        <v>117</v>
      </c>
      <c r="AC69">
        <v>0.6</v>
      </c>
    </row>
    <row r="70" spans="3:29">
      <c r="C70" s="155" t="s">
        <v>177</v>
      </c>
      <c r="D70" s="155" t="s">
        <v>125</v>
      </c>
      <c r="E70" t="s">
        <v>167</v>
      </c>
      <c r="F70">
        <v>2020</v>
      </c>
      <c r="G70">
        <v>0.75</v>
      </c>
      <c r="H70">
        <v>0.1</v>
      </c>
      <c r="I70">
        <v>400</v>
      </c>
      <c r="J70">
        <v>20</v>
      </c>
      <c r="K70" s="130">
        <f t="shared" si="0"/>
        <v>400</v>
      </c>
      <c r="L70" s="130">
        <f t="shared" si="1"/>
        <v>20</v>
      </c>
      <c r="M70">
        <v>20</v>
      </c>
      <c r="N70">
        <v>31.54</v>
      </c>
      <c r="O70">
        <v>0.5</v>
      </c>
      <c r="R70" s="161"/>
      <c r="S70" s="155" t="s">
        <v>177</v>
      </c>
      <c r="T70" s="161"/>
      <c r="U70" s="161" t="s">
        <v>115</v>
      </c>
      <c r="V70" s="161" t="s">
        <v>116</v>
      </c>
      <c r="W70" s="161"/>
      <c r="X70" s="161"/>
      <c r="Y70" s="161" t="s">
        <v>117</v>
      </c>
      <c r="AC70">
        <v>0.78</v>
      </c>
    </row>
    <row r="71" spans="4:29">
      <c r="D71" s="155" t="s">
        <v>131</v>
      </c>
      <c r="K71" s="130"/>
      <c r="L71" s="130"/>
      <c r="R71" s="161"/>
      <c r="S71" t="s">
        <v>40</v>
      </c>
      <c r="T71" s="161"/>
      <c r="U71" s="161"/>
      <c r="V71" s="161"/>
      <c r="W71" s="161"/>
      <c r="X71" s="161"/>
      <c r="Y71" s="161"/>
      <c r="AC71">
        <v>0.85</v>
      </c>
    </row>
    <row r="72" spans="3:29">
      <c r="C72" s="155" t="s">
        <v>178</v>
      </c>
      <c r="D72" s="155" t="s">
        <v>113</v>
      </c>
      <c r="E72" t="s">
        <v>167</v>
      </c>
      <c r="F72">
        <v>2020</v>
      </c>
      <c r="G72">
        <v>0.675</v>
      </c>
      <c r="H72">
        <v>0.1</v>
      </c>
      <c r="I72">
        <v>400</v>
      </c>
      <c r="J72">
        <v>20</v>
      </c>
      <c r="K72" s="130">
        <f t="shared" ref="K72:K117" si="2">I72</f>
        <v>400</v>
      </c>
      <c r="L72" s="130">
        <f t="shared" ref="L72:L117" si="3">J72</f>
        <v>20</v>
      </c>
      <c r="M72">
        <v>20</v>
      </c>
      <c r="N72">
        <v>31.54</v>
      </c>
      <c r="O72">
        <v>0.5</v>
      </c>
      <c r="R72" s="161"/>
      <c r="S72" s="155" t="s">
        <v>178</v>
      </c>
      <c r="T72" s="161"/>
      <c r="U72" s="161" t="s">
        <v>115</v>
      </c>
      <c r="V72" s="161" t="s">
        <v>116</v>
      </c>
      <c r="W72" s="161"/>
      <c r="X72" s="161"/>
      <c r="Y72" s="161" t="s">
        <v>117</v>
      </c>
      <c r="AC72">
        <v>0.62</v>
      </c>
    </row>
    <row r="73" spans="4:29">
      <c r="D73" s="155" t="s">
        <v>131</v>
      </c>
      <c r="K73" s="130"/>
      <c r="L73" s="130"/>
      <c r="R73" s="161"/>
      <c r="S73" t="s">
        <v>40</v>
      </c>
      <c r="T73" s="161"/>
      <c r="U73" s="161"/>
      <c r="V73" s="161"/>
      <c r="W73" s="161"/>
      <c r="X73" s="161"/>
      <c r="Y73" s="161"/>
      <c r="AC73">
        <v>0.8</v>
      </c>
    </row>
    <row r="74" spans="3:29">
      <c r="C74" s="155" t="s">
        <v>179</v>
      </c>
      <c r="D74" s="155" t="s">
        <v>125</v>
      </c>
      <c r="E74" t="s">
        <v>167</v>
      </c>
      <c r="F74">
        <v>2020</v>
      </c>
      <c r="G74">
        <v>0.9</v>
      </c>
      <c r="H74">
        <v>0.1</v>
      </c>
      <c r="I74">
        <v>400</v>
      </c>
      <c r="J74">
        <v>20</v>
      </c>
      <c r="K74" s="130">
        <f t="shared" si="2"/>
        <v>400</v>
      </c>
      <c r="L74" s="130">
        <f t="shared" si="3"/>
        <v>20</v>
      </c>
      <c r="M74">
        <v>20</v>
      </c>
      <c r="N74">
        <v>31.54</v>
      </c>
      <c r="O74">
        <v>0.5</v>
      </c>
      <c r="R74" s="161"/>
      <c r="S74" s="155" t="s">
        <v>179</v>
      </c>
      <c r="T74" s="161"/>
      <c r="U74" s="161" t="s">
        <v>115</v>
      </c>
      <c r="V74" s="161" t="s">
        <v>116</v>
      </c>
      <c r="W74" s="161"/>
      <c r="X74" s="161"/>
      <c r="Y74" s="161" t="s">
        <v>117</v>
      </c>
      <c r="AC74">
        <v>0.9</v>
      </c>
    </row>
    <row r="75" spans="4:29">
      <c r="D75" s="155" t="s">
        <v>121</v>
      </c>
      <c r="K75" s="130"/>
      <c r="L75" s="130"/>
      <c r="R75" s="161"/>
      <c r="S75" t="s">
        <v>40</v>
      </c>
      <c r="T75" s="161"/>
      <c r="U75" s="161"/>
      <c r="V75" s="161"/>
      <c r="W75" s="161"/>
      <c r="X75" s="161"/>
      <c r="Y75" s="161"/>
      <c r="AC75">
        <v>1</v>
      </c>
    </row>
    <row r="76" spans="3:29">
      <c r="C76" s="155" t="s">
        <v>180</v>
      </c>
      <c r="D76" s="155" t="s">
        <v>125</v>
      </c>
      <c r="E76" t="s">
        <v>167</v>
      </c>
      <c r="F76">
        <v>2020</v>
      </c>
      <c r="G76">
        <v>0.89</v>
      </c>
      <c r="H76">
        <v>0.1</v>
      </c>
      <c r="I76">
        <v>400</v>
      </c>
      <c r="J76">
        <v>20</v>
      </c>
      <c r="K76" s="130">
        <f t="shared" si="2"/>
        <v>400</v>
      </c>
      <c r="L76" s="130">
        <f t="shared" si="3"/>
        <v>20</v>
      </c>
      <c r="M76">
        <v>20</v>
      </c>
      <c r="N76">
        <v>31.54</v>
      </c>
      <c r="O76">
        <v>0.5</v>
      </c>
      <c r="R76" s="161"/>
      <c r="S76" s="155" t="s">
        <v>180</v>
      </c>
      <c r="T76" s="161"/>
      <c r="U76" s="161" t="s">
        <v>115</v>
      </c>
      <c r="V76" s="161" t="s">
        <v>116</v>
      </c>
      <c r="W76" s="161"/>
      <c r="X76" s="161"/>
      <c r="Y76" s="161" t="s">
        <v>117</v>
      </c>
      <c r="AC76">
        <v>1.9</v>
      </c>
    </row>
    <row r="77" spans="4:29">
      <c r="D77" s="155" t="s">
        <v>113</v>
      </c>
      <c r="K77" s="130"/>
      <c r="L77" s="130"/>
      <c r="R77" s="161"/>
      <c r="S77" t="s">
        <v>40</v>
      </c>
      <c r="T77" s="161"/>
      <c r="U77" s="161"/>
      <c r="V77" s="161"/>
      <c r="W77" s="161"/>
      <c r="X77" s="161"/>
      <c r="Y77" s="161"/>
      <c r="AC77">
        <v>0.5</v>
      </c>
    </row>
    <row r="78" spans="3:29">
      <c r="C78" s="155" t="s">
        <v>181</v>
      </c>
      <c r="D78" s="155" t="s">
        <v>125</v>
      </c>
      <c r="E78" s="155" t="s">
        <v>182</v>
      </c>
      <c r="F78">
        <v>2020</v>
      </c>
      <c r="G78" s="154">
        <v>0.124</v>
      </c>
      <c r="H78">
        <v>0.0231112496140292</v>
      </c>
      <c r="I78">
        <v>400</v>
      </c>
      <c r="J78">
        <v>20</v>
      </c>
      <c r="K78" s="130">
        <f t="shared" si="2"/>
        <v>400</v>
      </c>
      <c r="L78" s="130">
        <f t="shared" si="3"/>
        <v>20</v>
      </c>
      <c r="M78">
        <v>20</v>
      </c>
      <c r="N78">
        <v>31.54</v>
      </c>
      <c r="O78">
        <v>1</v>
      </c>
      <c r="R78" s="161"/>
      <c r="S78" s="155" t="s">
        <v>181</v>
      </c>
      <c r="T78" s="161"/>
      <c r="U78" s="161" t="s">
        <v>115</v>
      </c>
      <c r="V78" s="161" t="s">
        <v>116</v>
      </c>
      <c r="W78" s="161"/>
      <c r="X78" s="161"/>
      <c r="Y78" s="161" t="s">
        <v>117</v>
      </c>
      <c r="AC78">
        <v>0.5</v>
      </c>
    </row>
    <row r="79" spans="3:29">
      <c r="C79" s="155" t="s">
        <v>40</v>
      </c>
      <c r="D79" s="155"/>
      <c r="E79" s="155"/>
      <c r="G79" s="154"/>
      <c r="K79" s="130"/>
      <c r="L79" s="130"/>
      <c r="R79" s="161"/>
      <c r="S79" s="155" t="s">
        <v>40</v>
      </c>
      <c r="T79" s="161"/>
      <c r="U79" s="161"/>
      <c r="V79" s="161"/>
      <c r="W79" s="161"/>
      <c r="X79" s="161"/>
      <c r="Y79" s="161"/>
      <c r="AC79">
        <v>0.75</v>
      </c>
    </row>
    <row r="80" spans="3:25">
      <c r="C80" s="155" t="s">
        <v>183</v>
      </c>
      <c r="D80" s="155" t="s">
        <v>125</v>
      </c>
      <c r="E80" s="155" t="s">
        <v>184</v>
      </c>
      <c r="F80">
        <v>2020</v>
      </c>
      <c r="G80" s="154">
        <v>0.124</v>
      </c>
      <c r="H80">
        <v>0.0231112496140292</v>
      </c>
      <c r="I80">
        <v>400</v>
      </c>
      <c r="J80">
        <v>20</v>
      </c>
      <c r="K80" s="130">
        <f t="shared" si="2"/>
        <v>400</v>
      </c>
      <c r="L80" s="130">
        <f t="shared" si="3"/>
        <v>20</v>
      </c>
      <c r="M80">
        <v>20</v>
      </c>
      <c r="N80">
        <v>31.54</v>
      </c>
      <c r="O80">
        <v>1</v>
      </c>
      <c r="R80" s="161"/>
      <c r="S80" s="155" t="s">
        <v>183</v>
      </c>
      <c r="T80" s="161"/>
      <c r="U80" s="161" t="s">
        <v>115</v>
      </c>
      <c r="V80" s="161" t="s">
        <v>116</v>
      </c>
      <c r="W80" s="161"/>
      <c r="X80" s="161"/>
      <c r="Y80" s="161" t="s">
        <v>117</v>
      </c>
    </row>
    <row r="81" spans="3:29">
      <c r="C81" s="155" t="s">
        <v>40</v>
      </c>
      <c r="D81" s="155"/>
      <c r="E81" s="155"/>
      <c r="G81" s="154"/>
      <c r="K81" s="130"/>
      <c r="L81" s="130"/>
      <c r="R81" s="161"/>
      <c r="S81" s="155" t="s">
        <v>40</v>
      </c>
      <c r="T81" s="161"/>
      <c r="U81" s="161"/>
      <c r="V81" s="161"/>
      <c r="W81" s="161"/>
      <c r="X81" s="161"/>
      <c r="Y81" s="161"/>
      <c r="AC81">
        <v>0.675</v>
      </c>
    </row>
    <row r="82" spans="3:25">
      <c r="C82" s="155" t="s">
        <v>185</v>
      </c>
      <c r="D82" s="155" t="s">
        <v>125</v>
      </c>
      <c r="E82" s="155" t="s">
        <v>186</v>
      </c>
      <c r="F82">
        <v>2020</v>
      </c>
      <c r="G82" s="154">
        <v>0.124</v>
      </c>
      <c r="H82">
        <v>0.0231112496140292</v>
      </c>
      <c r="I82">
        <v>400</v>
      </c>
      <c r="J82">
        <v>20</v>
      </c>
      <c r="K82" s="130">
        <f t="shared" si="2"/>
        <v>400</v>
      </c>
      <c r="L82" s="130">
        <f t="shared" si="3"/>
        <v>20</v>
      </c>
      <c r="M82">
        <v>20</v>
      </c>
      <c r="N82">
        <v>31.54</v>
      </c>
      <c r="O82">
        <v>1</v>
      </c>
      <c r="R82" s="161"/>
      <c r="S82" s="155" t="s">
        <v>185</v>
      </c>
      <c r="T82" s="161"/>
      <c r="U82" s="161" t="s">
        <v>115</v>
      </c>
      <c r="V82" s="161" t="s">
        <v>116</v>
      </c>
      <c r="W82" s="161"/>
      <c r="X82" s="161"/>
      <c r="Y82" s="161" t="s">
        <v>117</v>
      </c>
    </row>
    <row r="83" spans="3:29">
      <c r="C83" s="155" t="s">
        <v>40</v>
      </c>
      <c r="D83" s="155"/>
      <c r="E83" s="155"/>
      <c r="G83" s="154"/>
      <c r="K83" s="130"/>
      <c r="L83" s="130"/>
      <c r="R83" s="161"/>
      <c r="S83" s="155" t="s">
        <v>40</v>
      </c>
      <c r="T83" s="161"/>
      <c r="U83" s="161"/>
      <c r="V83" s="161"/>
      <c r="W83" s="161"/>
      <c r="X83" s="161"/>
      <c r="Y83" s="161"/>
      <c r="AC83">
        <v>0.9</v>
      </c>
    </row>
    <row r="84" spans="3:25">
      <c r="C84" s="155" t="s">
        <v>187</v>
      </c>
      <c r="D84" s="155" t="s">
        <v>125</v>
      </c>
      <c r="E84" s="155" t="s">
        <v>188</v>
      </c>
      <c r="F84">
        <v>2020</v>
      </c>
      <c r="G84" s="154">
        <v>0.124</v>
      </c>
      <c r="H84">
        <v>0.0231112496140292</v>
      </c>
      <c r="I84">
        <v>400</v>
      </c>
      <c r="J84">
        <v>20</v>
      </c>
      <c r="K84" s="130">
        <f t="shared" si="2"/>
        <v>400</v>
      </c>
      <c r="L84" s="130">
        <f t="shared" si="3"/>
        <v>20</v>
      </c>
      <c r="M84">
        <v>20</v>
      </c>
      <c r="N84">
        <v>31.54</v>
      </c>
      <c r="O84">
        <v>1</v>
      </c>
      <c r="R84" s="161"/>
      <c r="S84" s="155" t="s">
        <v>187</v>
      </c>
      <c r="T84" s="161"/>
      <c r="U84" s="161" t="s">
        <v>115</v>
      </c>
      <c r="V84" s="161" t="s">
        <v>116</v>
      </c>
      <c r="W84" s="161"/>
      <c r="X84" s="161"/>
      <c r="Y84" s="161" t="s">
        <v>117</v>
      </c>
    </row>
    <row r="85" spans="3:29">
      <c r="C85" s="155" t="s">
        <v>40</v>
      </c>
      <c r="D85" s="155"/>
      <c r="E85" s="155"/>
      <c r="G85" s="154"/>
      <c r="K85" s="130"/>
      <c r="L85" s="130"/>
      <c r="R85" s="161"/>
      <c r="S85" s="155" t="s">
        <v>40</v>
      </c>
      <c r="T85" s="161"/>
      <c r="U85" s="161"/>
      <c r="V85" s="161"/>
      <c r="W85" s="161"/>
      <c r="X85" s="161"/>
      <c r="Y85" s="161"/>
      <c r="AC85">
        <v>0.89</v>
      </c>
    </row>
    <row r="86" spans="3:25">
      <c r="C86" s="155" t="s">
        <v>189</v>
      </c>
      <c r="D86" s="155" t="s">
        <v>125</v>
      </c>
      <c r="E86" s="155" t="s">
        <v>190</v>
      </c>
      <c r="F86">
        <v>2020</v>
      </c>
      <c r="G86">
        <v>0.65</v>
      </c>
      <c r="H86">
        <v>0.171767776689682</v>
      </c>
      <c r="I86">
        <v>400</v>
      </c>
      <c r="J86">
        <v>20</v>
      </c>
      <c r="K86" s="130">
        <f t="shared" si="2"/>
        <v>400</v>
      </c>
      <c r="L86" s="130">
        <f t="shared" si="3"/>
        <v>20</v>
      </c>
      <c r="M86">
        <v>20</v>
      </c>
      <c r="N86">
        <v>31.54</v>
      </c>
      <c r="O86">
        <v>1</v>
      </c>
      <c r="R86" s="161"/>
      <c r="S86" s="155" t="s">
        <v>189</v>
      </c>
      <c r="T86" s="161"/>
      <c r="U86" s="161" t="s">
        <v>115</v>
      </c>
      <c r="V86" s="161" t="s">
        <v>116</v>
      </c>
      <c r="W86" s="161"/>
      <c r="X86" s="161"/>
      <c r="Y86" s="161" t="s">
        <v>117</v>
      </c>
    </row>
    <row r="87" spans="3:29">
      <c r="C87" s="155" t="s">
        <v>191</v>
      </c>
      <c r="D87" s="155" t="s">
        <v>121</v>
      </c>
      <c r="E87" s="155" t="s">
        <v>190</v>
      </c>
      <c r="F87">
        <v>2020</v>
      </c>
      <c r="G87">
        <v>0.65</v>
      </c>
      <c r="H87">
        <v>0.436692238879344</v>
      </c>
      <c r="I87">
        <v>400</v>
      </c>
      <c r="J87">
        <v>20</v>
      </c>
      <c r="K87" s="130">
        <f t="shared" si="2"/>
        <v>400</v>
      </c>
      <c r="L87" s="130">
        <f t="shared" si="3"/>
        <v>20</v>
      </c>
      <c r="M87">
        <v>20</v>
      </c>
      <c r="N87">
        <v>31.54</v>
      </c>
      <c r="O87">
        <v>1</v>
      </c>
      <c r="R87" s="161"/>
      <c r="S87" s="155" t="s">
        <v>191</v>
      </c>
      <c r="T87" s="161"/>
      <c r="U87" s="161" t="s">
        <v>115</v>
      </c>
      <c r="V87" s="161" t="s">
        <v>116</v>
      </c>
      <c r="W87" s="161"/>
      <c r="X87" s="161"/>
      <c r="Y87" s="161" t="s">
        <v>117</v>
      </c>
      <c r="AC87" s="154">
        <v>0.124</v>
      </c>
    </row>
    <row r="88" spans="3:29">
      <c r="C88" s="155" t="s">
        <v>192</v>
      </c>
      <c r="D88" s="155" t="s">
        <v>113</v>
      </c>
      <c r="E88" s="155" t="s">
        <v>190</v>
      </c>
      <c r="F88">
        <v>2020</v>
      </c>
      <c r="G88">
        <v>0.65</v>
      </c>
      <c r="H88">
        <v>0.146564546538015</v>
      </c>
      <c r="I88">
        <v>400</v>
      </c>
      <c r="J88">
        <v>20</v>
      </c>
      <c r="K88" s="130">
        <f t="shared" si="2"/>
        <v>400</v>
      </c>
      <c r="L88" s="130">
        <f t="shared" si="3"/>
        <v>20</v>
      </c>
      <c r="M88">
        <v>20</v>
      </c>
      <c r="N88">
        <v>31.54</v>
      </c>
      <c r="O88">
        <v>1</v>
      </c>
      <c r="R88" s="161"/>
      <c r="S88" s="155" t="s">
        <v>192</v>
      </c>
      <c r="T88" s="161"/>
      <c r="U88" s="161" t="s">
        <v>115</v>
      </c>
      <c r="V88" s="161" t="s">
        <v>116</v>
      </c>
      <c r="W88" s="161"/>
      <c r="X88" s="161"/>
      <c r="Y88" s="161" t="s">
        <v>117</v>
      </c>
      <c r="AC88" s="154"/>
    </row>
    <row r="89" spans="3:29">
      <c r="C89" s="155" t="s">
        <v>193</v>
      </c>
      <c r="D89" s="155" t="s">
        <v>194</v>
      </c>
      <c r="E89" s="155" t="s">
        <v>190</v>
      </c>
      <c r="F89">
        <v>2020</v>
      </c>
      <c r="G89">
        <v>0.65</v>
      </c>
      <c r="H89">
        <v>0.315287923478673</v>
      </c>
      <c r="I89">
        <v>400</v>
      </c>
      <c r="J89">
        <v>20</v>
      </c>
      <c r="K89" s="130">
        <f t="shared" si="2"/>
        <v>400</v>
      </c>
      <c r="L89" s="130">
        <f t="shared" si="3"/>
        <v>20</v>
      </c>
      <c r="M89">
        <v>20</v>
      </c>
      <c r="N89">
        <v>31.54</v>
      </c>
      <c r="O89">
        <v>1</v>
      </c>
      <c r="R89" s="161"/>
      <c r="S89" s="155" t="s">
        <v>193</v>
      </c>
      <c r="T89" s="161"/>
      <c r="U89" s="161" t="s">
        <v>115</v>
      </c>
      <c r="V89" s="161" t="s">
        <v>116</v>
      </c>
      <c r="W89" s="161"/>
      <c r="X89" s="161"/>
      <c r="Y89" s="161" t="s">
        <v>117</v>
      </c>
      <c r="AC89" s="154">
        <v>0.124</v>
      </c>
    </row>
    <row r="90" spans="3:29">
      <c r="C90" s="155" t="s">
        <v>195</v>
      </c>
      <c r="D90" s="155" t="s">
        <v>129</v>
      </c>
      <c r="E90" s="155" t="s">
        <v>190</v>
      </c>
      <c r="F90">
        <v>2020</v>
      </c>
      <c r="G90">
        <v>0.65</v>
      </c>
      <c r="H90">
        <v>0.821415055286326</v>
      </c>
      <c r="I90">
        <v>400</v>
      </c>
      <c r="J90">
        <v>20</v>
      </c>
      <c r="K90" s="130">
        <f t="shared" si="2"/>
        <v>400</v>
      </c>
      <c r="L90" s="130">
        <f t="shared" si="3"/>
        <v>20</v>
      </c>
      <c r="M90">
        <v>20</v>
      </c>
      <c r="N90">
        <v>31.54</v>
      </c>
      <c r="O90">
        <v>1</v>
      </c>
      <c r="R90" s="161"/>
      <c r="S90" s="155" t="s">
        <v>195</v>
      </c>
      <c r="T90" s="161"/>
      <c r="U90" s="161" t="s">
        <v>115</v>
      </c>
      <c r="V90" s="161" t="s">
        <v>116</v>
      </c>
      <c r="W90" s="161"/>
      <c r="X90" s="161"/>
      <c r="Y90" s="161" t="s">
        <v>117</v>
      </c>
      <c r="AC90" s="154"/>
    </row>
    <row r="91" spans="3:29">
      <c r="C91" s="155" t="s">
        <v>196</v>
      </c>
      <c r="D91" s="155" t="s">
        <v>131</v>
      </c>
      <c r="E91" s="155" t="s">
        <v>190</v>
      </c>
      <c r="F91">
        <v>2020</v>
      </c>
      <c r="G91">
        <v>0.65</v>
      </c>
      <c r="H91">
        <v>0.1</v>
      </c>
      <c r="I91">
        <v>400</v>
      </c>
      <c r="J91">
        <v>20</v>
      </c>
      <c r="K91" s="130">
        <f t="shared" si="2"/>
        <v>400</v>
      </c>
      <c r="L91" s="130">
        <f t="shared" si="3"/>
        <v>20</v>
      </c>
      <c r="M91">
        <v>20</v>
      </c>
      <c r="N91">
        <v>31.54</v>
      </c>
      <c r="O91">
        <v>1</v>
      </c>
      <c r="R91" s="161"/>
      <c r="S91" s="155" t="s">
        <v>196</v>
      </c>
      <c r="T91" s="161"/>
      <c r="U91" s="161" t="s">
        <v>115</v>
      </c>
      <c r="V91" s="161" t="s">
        <v>116</v>
      </c>
      <c r="W91" s="161"/>
      <c r="X91" s="161"/>
      <c r="Y91" s="161" t="s">
        <v>117</v>
      </c>
      <c r="AC91" s="154">
        <v>0.124</v>
      </c>
    </row>
    <row r="92" spans="3:29">
      <c r="C92" s="155" t="s">
        <v>197</v>
      </c>
      <c r="D92" s="155" t="s">
        <v>125</v>
      </c>
      <c r="E92" s="155" t="s">
        <v>198</v>
      </c>
      <c r="F92">
        <v>2020</v>
      </c>
      <c r="G92">
        <v>0.65</v>
      </c>
      <c r="H92">
        <v>0.138117250646714</v>
      </c>
      <c r="I92">
        <v>400</v>
      </c>
      <c r="J92">
        <v>20</v>
      </c>
      <c r="K92" s="130">
        <f t="shared" si="2"/>
        <v>400</v>
      </c>
      <c r="L92" s="130">
        <f t="shared" si="3"/>
        <v>20</v>
      </c>
      <c r="M92">
        <v>20</v>
      </c>
      <c r="N92">
        <v>31.54</v>
      </c>
      <c r="O92">
        <v>1</v>
      </c>
      <c r="R92" s="161"/>
      <c r="S92" s="155" t="s">
        <v>197</v>
      </c>
      <c r="T92" s="161"/>
      <c r="U92" s="161" t="s">
        <v>115</v>
      </c>
      <c r="V92" s="161" t="s">
        <v>116</v>
      </c>
      <c r="W92" s="161"/>
      <c r="X92" s="161"/>
      <c r="Y92" s="161" t="s">
        <v>117</v>
      </c>
      <c r="AC92" s="154"/>
    </row>
    <row r="93" spans="3:29">
      <c r="C93" s="155" t="s">
        <v>199</v>
      </c>
      <c r="D93" s="155" t="s">
        <v>121</v>
      </c>
      <c r="E93" s="155" t="s">
        <v>198</v>
      </c>
      <c r="F93">
        <v>2020</v>
      </c>
      <c r="G93">
        <v>0.65</v>
      </c>
      <c r="H93">
        <v>0.354678591350925</v>
      </c>
      <c r="I93">
        <v>400</v>
      </c>
      <c r="J93">
        <v>20</v>
      </c>
      <c r="K93" s="130">
        <f t="shared" si="2"/>
        <v>400</v>
      </c>
      <c r="L93" s="130">
        <f t="shared" si="3"/>
        <v>20</v>
      </c>
      <c r="M93">
        <v>20</v>
      </c>
      <c r="N93">
        <v>31.54</v>
      </c>
      <c r="O93">
        <v>1</v>
      </c>
      <c r="R93" s="161"/>
      <c r="S93" s="155" t="s">
        <v>199</v>
      </c>
      <c r="T93" s="161"/>
      <c r="U93" s="161" t="s">
        <v>115</v>
      </c>
      <c r="V93" s="161" t="s">
        <v>116</v>
      </c>
      <c r="W93" s="161"/>
      <c r="X93" s="161"/>
      <c r="Y93" s="161" t="s">
        <v>117</v>
      </c>
      <c r="AC93" s="154">
        <v>0.124</v>
      </c>
    </row>
    <row r="94" spans="3:29">
      <c r="C94" s="155" t="s">
        <v>200</v>
      </c>
      <c r="D94" s="155" t="s">
        <v>113</v>
      </c>
      <c r="E94" s="155" t="s">
        <v>198</v>
      </c>
      <c r="F94">
        <v>2020</v>
      </c>
      <c r="G94">
        <v>0.65</v>
      </c>
      <c r="H94">
        <v>0.132783850326185</v>
      </c>
      <c r="I94">
        <v>400</v>
      </c>
      <c r="J94">
        <v>20</v>
      </c>
      <c r="K94" s="130">
        <f t="shared" si="2"/>
        <v>400</v>
      </c>
      <c r="L94" s="130">
        <f t="shared" si="3"/>
        <v>20</v>
      </c>
      <c r="M94">
        <v>20</v>
      </c>
      <c r="N94">
        <v>31.54</v>
      </c>
      <c r="O94">
        <v>1</v>
      </c>
      <c r="R94" s="161"/>
      <c r="S94" s="155" t="s">
        <v>200</v>
      </c>
      <c r="T94" s="161"/>
      <c r="U94" s="161" t="s">
        <v>115</v>
      </c>
      <c r="V94" s="161" t="s">
        <v>116</v>
      </c>
      <c r="W94" s="161"/>
      <c r="X94" s="161"/>
      <c r="Y94" s="161" t="s">
        <v>117</v>
      </c>
      <c r="AC94" s="154"/>
    </row>
    <row r="95" spans="3:29">
      <c r="C95" s="155" t="s">
        <v>201</v>
      </c>
      <c r="D95" s="155" t="s">
        <v>194</v>
      </c>
      <c r="E95" s="155" t="s">
        <v>198</v>
      </c>
      <c r="F95">
        <v>2020</v>
      </c>
      <c r="G95">
        <v>0.65</v>
      </c>
      <c r="H95">
        <v>0.209532473451036</v>
      </c>
      <c r="I95">
        <v>400</v>
      </c>
      <c r="J95">
        <v>20</v>
      </c>
      <c r="K95" s="130">
        <f t="shared" si="2"/>
        <v>400</v>
      </c>
      <c r="L95" s="130">
        <f t="shared" si="3"/>
        <v>20</v>
      </c>
      <c r="M95">
        <v>20</v>
      </c>
      <c r="N95">
        <v>31.54</v>
      </c>
      <c r="O95">
        <v>1</v>
      </c>
      <c r="R95" s="161"/>
      <c r="S95" s="155" t="s">
        <v>201</v>
      </c>
      <c r="T95" s="161"/>
      <c r="U95" s="161" t="s">
        <v>115</v>
      </c>
      <c r="V95" s="161" t="s">
        <v>116</v>
      </c>
      <c r="W95" s="161"/>
      <c r="X95" s="161"/>
      <c r="Y95" s="161" t="s">
        <v>117</v>
      </c>
      <c r="AC95">
        <v>0.65</v>
      </c>
    </row>
    <row r="96" spans="3:29">
      <c r="C96" s="155" t="s">
        <v>202</v>
      </c>
      <c r="D96" s="155" t="s">
        <v>129</v>
      </c>
      <c r="E96" s="155" t="s">
        <v>198</v>
      </c>
      <c r="F96">
        <v>2020</v>
      </c>
      <c r="G96">
        <v>0.65</v>
      </c>
      <c r="H96">
        <v>0.404827071490822</v>
      </c>
      <c r="I96">
        <v>400</v>
      </c>
      <c r="J96">
        <v>20</v>
      </c>
      <c r="K96" s="130">
        <f t="shared" si="2"/>
        <v>400</v>
      </c>
      <c r="L96" s="130">
        <f t="shared" si="3"/>
        <v>20</v>
      </c>
      <c r="M96">
        <v>20</v>
      </c>
      <c r="N96">
        <v>31.54</v>
      </c>
      <c r="O96">
        <v>1</v>
      </c>
      <c r="R96" s="161"/>
      <c r="S96" s="155" t="s">
        <v>202</v>
      </c>
      <c r="T96" s="161"/>
      <c r="U96" s="161" t="s">
        <v>115</v>
      </c>
      <c r="V96" s="161" t="s">
        <v>116</v>
      </c>
      <c r="W96" s="161"/>
      <c r="X96" s="161"/>
      <c r="Y96" s="161" t="s">
        <v>117</v>
      </c>
      <c r="AC96">
        <v>0.65</v>
      </c>
    </row>
    <row r="97" spans="3:29">
      <c r="C97" s="155" t="s">
        <v>203</v>
      </c>
      <c r="D97" s="155" t="s">
        <v>131</v>
      </c>
      <c r="E97" s="155" t="s">
        <v>198</v>
      </c>
      <c r="F97">
        <v>2020</v>
      </c>
      <c r="G97">
        <v>0.65</v>
      </c>
      <c r="H97">
        <v>0.102969889154817</v>
      </c>
      <c r="I97">
        <v>400</v>
      </c>
      <c r="J97">
        <v>20</v>
      </c>
      <c r="K97" s="130">
        <f t="shared" si="2"/>
        <v>400</v>
      </c>
      <c r="L97" s="130">
        <f t="shared" si="3"/>
        <v>20</v>
      </c>
      <c r="M97">
        <v>20</v>
      </c>
      <c r="N97">
        <v>31.54</v>
      </c>
      <c r="O97">
        <v>1</v>
      </c>
      <c r="R97" s="161"/>
      <c r="S97" s="155" t="s">
        <v>203</v>
      </c>
      <c r="T97" s="161"/>
      <c r="U97" s="161" t="s">
        <v>115</v>
      </c>
      <c r="V97" s="161" t="s">
        <v>116</v>
      </c>
      <c r="W97" s="161"/>
      <c r="X97" s="161"/>
      <c r="Y97" s="161" t="s">
        <v>117</v>
      </c>
      <c r="AC97">
        <v>0.65</v>
      </c>
    </row>
    <row r="98" spans="3:29">
      <c r="C98" s="155" t="s">
        <v>204</v>
      </c>
      <c r="D98" s="155" t="s">
        <v>125</v>
      </c>
      <c r="E98" s="155" t="s">
        <v>205</v>
      </c>
      <c r="F98">
        <v>2020</v>
      </c>
      <c r="G98">
        <v>0.65</v>
      </c>
      <c r="H98">
        <v>0.101179774061464</v>
      </c>
      <c r="I98">
        <v>400</v>
      </c>
      <c r="J98">
        <v>20</v>
      </c>
      <c r="K98" s="130">
        <f t="shared" si="2"/>
        <v>400</v>
      </c>
      <c r="L98" s="130">
        <f t="shared" si="3"/>
        <v>20</v>
      </c>
      <c r="M98">
        <v>20</v>
      </c>
      <c r="N98">
        <v>31.54</v>
      </c>
      <c r="O98">
        <v>1</v>
      </c>
      <c r="R98" s="161"/>
      <c r="S98" s="155" t="s">
        <v>204</v>
      </c>
      <c r="T98" s="161"/>
      <c r="U98" s="161" t="s">
        <v>115</v>
      </c>
      <c r="V98" s="161" t="s">
        <v>116</v>
      </c>
      <c r="W98" s="161"/>
      <c r="X98" s="161"/>
      <c r="Y98" s="161" t="s">
        <v>117</v>
      </c>
      <c r="AC98">
        <v>0.65</v>
      </c>
    </row>
    <row r="99" spans="3:29">
      <c r="C99" s="155" t="s">
        <v>206</v>
      </c>
      <c r="D99" s="155" t="s">
        <v>121</v>
      </c>
      <c r="E99" s="155" t="s">
        <v>205</v>
      </c>
      <c r="F99">
        <v>2020</v>
      </c>
      <c r="G99">
        <v>0.65</v>
      </c>
      <c r="H99">
        <v>0.24860663198917</v>
      </c>
      <c r="I99">
        <v>400</v>
      </c>
      <c r="J99">
        <v>20</v>
      </c>
      <c r="K99" s="130">
        <f t="shared" si="2"/>
        <v>400</v>
      </c>
      <c r="L99" s="130">
        <f t="shared" si="3"/>
        <v>20</v>
      </c>
      <c r="M99">
        <v>20</v>
      </c>
      <c r="N99">
        <v>31.54</v>
      </c>
      <c r="O99">
        <v>1</v>
      </c>
      <c r="R99" s="161"/>
      <c r="S99" s="155" t="s">
        <v>206</v>
      </c>
      <c r="T99" s="161"/>
      <c r="U99" s="161" t="s">
        <v>115</v>
      </c>
      <c r="V99" s="161" t="s">
        <v>116</v>
      </c>
      <c r="W99" s="161"/>
      <c r="X99" s="161"/>
      <c r="Y99" s="161" t="s">
        <v>117</v>
      </c>
      <c r="AC99">
        <v>0.65</v>
      </c>
    </row>
    <row r="100" spans="3:29">
      <c r="C100" s="155" t="s">
        <v>207</v>
      </c>
      <c r="D100" s="155" t="s">
        <v>113</v>
      </c>
      <c r="E100" s="155" t="s">
        <v>205</v>
      </c>
      <c r="F100">
        <v>2020</v>
      </c>
      <c r="G100">
        <v>0.65</v>
      </c>
      <c r="H100">
        <v>0.0885606517857261</v>
      </c>
      <c r="I100">
        <v>400</v>
      </c>
      <c r="J100">
        <v>20</v>
      </c>
      <c r="K100" s="130">
        <f t="shared" si="2"/>
        <v>400</v>
      </c>
      <c r="L100" s="130">
        <f t="shared" si="3"/>
        <v>20</v>
      </c>
      <c r="M100">
        <v>20</v>
      </c>
      <c r="N100">
        <v>31.54</v>
      </c>
      <c r="O100">
        <v>1</v>
      </c>
      <c r="R100" s="161"/>
      <c r="S100" s="155" t="s">
        <v>207</v>
      </c>
      <c r="T100" s="161"/>
      <c r="U100" s="161" t="s">
        <v>115</v>
      </c>
      <c r="V100" s="161" t="s">
        <v>116</v>
      </c>
      <c r="W100" s="161"/>
      <c r="X100" s="161"/>
      <c r="Y100" s="161" t="s">
        <v>117</v>
      </c>
      <c r="AC100">
        <v>0.65</v>
      </c>
    </row>
    <row r="101" spans="3:29">
      <c r="C101" s="155" t="s">
        <v>208</v>
      </c>
      <c r="D101" s="155" t="s">
        <v>194</v>
      </c>
      <c r="E101" s="155" t="s">
        <v>205</v>
      </c>
      <c r="F101">
        <v>2020</v>
      </c>
      <c r="G101">
        <v>0.65</v>
      </c>
      <c r="H101">
        <v>0.143923107198767</v>
      </c>
      <c r="I101">
        <v>400</v>
      </c>
      <c r="J101">
        <v>20</v>
      </c>
      <c r="K101" s="130">
        <f t="shared" si="2"/>
        <v>400</v>
      </c>
      <c r="L101" s="130">
        <f t="shared" si="3"/>
        <v>20</v>
      </c>
      <c r="M101">
        <v>20</v>
      </c>
      <c r="N101">
        <v>31.54</v>
      </c>
      <c r="O101">
        <v>1</v>
      </c>
      <c r="R101" s="162"/>
      <c r="S101" s="155" t="s">
        <v>208</v>
      </c>
      <c r="T101" s="163"/>
      <c r="U101" s="162" t="s">
        <v>115</v>
      </c>
      <c r="V101" s="162" t="s">
        <v>116</v>
      </c>
      <c r="W101" s="162"/>
      <c r="X101" s="162"/>
      <c r="Y101" s="162" t="s">
        <v>117</v>
      </c>
      <c r="AC101">
        <v>0.65</v>
      </c>
    </row>
    <row r="102" spans="3:29">
      <c r="C102" s="155" t="s">
        <v>209</v>
      </c>
      <c r="D102" s="155" t="s">
        <v>129</v>
      </c>
      <c r="E102" s="155" t="s">
        <v>205</v>
      </c>
      <c r="F102">
        <v>2020</v>
      </c>
      <c r="G102">
        <v>0.65</v>
      </c>
      <c r="H102">
        <v>0.281268478157475</v>
      </c>
      <c r="I102">
        <v>400</v>
      </c>
      <c r="J102">
        <v>20</v>
      </c>
      <c r="K102" s="130">
        <f t="shared" si="2"/>
        <v>400</v>
      </c>
      <c r="L102" s="130">
        <f t="shared" si="3"/>
        <v>20</v>
      </c>
      <c r="M102">
        <v>20</v>
      </c>
      <c r="N102">
        <v>31.54</v>
      </c>
      <c r="O102">
        <v>1</v>
      </c>
      <c r="S102" s="155" t="s">
        <v>209</v>
      </c>
      <c r="U102" s="162" t="s">
        <v>115</v>
      </c>
      <c r="V102" s="162" t="s">
        <v>116</v>
      </c>
      <c r="W102" s="162"/>
      <c r="X102" s="162"/>
      <c r="Y102" s="162" t="s">
        <v>117</v>
      </c>
      <c r="AC102">
        <v>0.65</v>
      </c>
    </row>
    <row r="103" spans="3:29">
      <c r="C103" s="155" t="s">
        <v>210</v>
      </c>
      <c r="D103" s="155" t="s">
        <v>131</v>
      </c>
      <c r="E103" s="155" t="s">
        <v>205</v>
      </c>
      <c r="F103">
        <v>2020</v>
      </c>
      <c r="G103">
        <v>0.65</v>
      </c>
      <c r="H103">
        <v>0.1</v>
      </c>
      <c r="I103">
        <v>400</v>
      </c>
      <c r="J103">
        <v>20</v>
      </c>
      <c r="K103" s="130">
        <f t="shared" si="2"/>
        <v>400</v>
      </c>
      <c r="L103" s="130">
        <f t="shared" si="3"/>
        <v>20</v>
      </c>
      <c r="M103">
        <v>20</v>
      </c>
      <c r="N103">
        <v>31.54</v>
      </c>
      <c r="O103">
        <v>1</v>
      </c>
      <c r="S103" s="155" t="s">
        <v>210</v>
      </c>
      <c r="U103" s="162" t="s">
        <v>115</v>
      </c>
      <c r="V103" s="162" t="s">
        <v>116</v>
      </c>
      <c r="W103" s="162"/>
      <c r="X103" s="162"/>
      <c r="Y103" s="162" t="s">
        <v>117</v>
      </c>
      <c r="AC103">
        <v>0.65</v>
      </c>
    </row>
    <row r="104" spans="3:29">
      <c r="C104" s="155" t="s">
        <v>211</v>
      </c>
      <c r="D104" s="155" t="s">
        <v>125</v>
      </c>
      <c r="E104" s="155" t="s">
        <v>212</v>
      </c>
      <c r="F104">
        <v>2020</v>
      </c>
      <c r="G104">
        <v>0.65</v>
      </c>
      <c r="H104">
        <v>0.0964593420357701</v>
      </c>
      <c r="I104">
        <v>400</v>
      </c>
      <c r="J104">
        <v>20</v>
      </c>
      <c r="K104" s="130">
        <f t="shared" si="2"/>
        <v>400</v>
      </c>
      <c r="L104" s="130">
        <f t="shared" si="3"/>
        <v>20</v>
      </c>
      <c r="M104">
        <v>20</v>
      </c>
      <c r="N104">
        <v>31.54</v>
      </c>
      <c r="O104">
        <v>1</v>
      </c>
      <c r="S104" s="155" t="s">
        <v>211</v>
      </c>
      <c r="U104" s="162" t="s">
        <v>115</v>
      </c>
      <c r="V104" s="162" t="s">
        <v>116</v>
      </c>
      <c r="W104" s="162"/>
      <c r="X104" s="162"/>
      <c r="Y104" s="162" t="s">
        <v>117</v>
      </c>
      <c r="AC104">
        <v>0.65</v>
      </c>
    </row>
    <row r="105" spans="3:29">
      <c r="C105" s="155" t="s">
        <v>213</v>
      </c>
      <c r="D105" s="155" t="s">
        <v>121</v>
      </c>
      <c r="E105" s="155" t="s">
        <v>212</v>
      </c>
      <c r="F105">
        <v>2020</v>
      </c>
      <c r="G105">
        <v>0.65</v>
      </c>
      <c r="H105">
        <v>0.238284635968276</v>
      </c>
      <c r="I105">
        <v>400</v>
      </c>
      <c r="J105">
        <v>20</v>
      </c>
      <c r="K105" s="130">
        <f t="shared" si="2"/>
        <v>400</v>
      </c>
      <c r="L105" s="130">
        <f t="shared" si="3"/>
        <v>20</v>
      </c>
      <c r="M105">
        <v>20</v>
      </c>
      <c r="N105">
        <v>31.54</v>
      </c>
      <c r="O105">
        <v>1</v>
      </c>
      <c r="S105" s="155" t="s">
        <v>213</v>
      </c>
      <c r="U105" s="162" t="s">
        <v>115</v>
      </c>
      <c r="V105" s="162" t="s">
        <v>116</v>
      </c>
      <c r="W105" s="162"/>
      <c r="X105" s="162"/>
      <c r="Y105" s="162" t="s">
        <v>117</v>
      </c>
      <c r="AC105">
        <v>0.65</v>
      </c>
    </row>
    <row r="106" spans="3:29">
      <c r="C106" s="155" t="s">
        <v>214</v>
      </c>
      <c r="D106" s="155" t="s">
        <v>113</v>
      </c>
      <c r="E106" s="155" t="s">
        <v>212</v>
      </c>
      <c r="F106">
        <v>2020</v>
      </c>
      <c r="G106">
        <v>0.65</v>
      </c>
      <c r="H106">
        <v>0.0970861518499944</v>
      </c>
      <c r="I106">
        <v>400</v>
      </c>
      <c r="J106">
        <v>20</v>
      </c>
      <c r="K106" s="130">
        <f t="shared" si="2"/>
        <v>400</v>
      </c>
      <c r="L106" s="130">
        <f t="shared" si="3"/>
        <v>20</v>
      </c>
      <c r="M106">
        <v>20</v>
      </c>
      <c r="N106">
        <v>31.54</v>
      </c>
      <c r="O106">
        <v>1</v>
      </c>
      <c r="S106" s="155" t="s">
        <v>214</v>
      </c>
      <c r="U106" s="162" t="s">
        <v>115</v>
      </c>
      <c r="V106" s="162" t="s">
        <v>116</v>
      </c>
      <c r="W106" s="162"/>
      <c r="X106" s="162"/>
      <c r="Y106" s="162" t="s">
        <v>117</v>
      </c>
      <c r="AC106">
        <v>0.65</v>
      </c>
    </row>
    <row r="107" spans="3:29">
      <c r="C107" s="155" t="s">
        <v>215</v>
      </c>
      <c r="D107" s="155" t="s">
        <v>194</v>
      </c>
      <c r="E107" s="155" t="s">
        <v>212</v>
      </c>
      <c r="F107">
        <v>2020</v>
      </c>
      <c r="G107">
        <v>0.65</v>
      </c>
      <c r="H107">
        <v>0.156352937048249</v>
      </c>
      <c r="I107">
        <v>400</v>
      </c>
      <c r="J107">
        <v>20</v>
      </c>
      <c r="K107" s="130">
        <f t="shared" si="2"/>
        <v>400</v>
      </c>
      <c r="L107" s="130">
        <f t="shared" si="3"/>
        <v>20</v>
      </c>
      <c r="M107">
        <v>20</v>
      </c>
      <c r="N107">
        <v>31.54</v>
      </c>
      <c r="O107">
        <v>1</v>
      </c>
      <c r="S107" s="155" t="s">
        <v>215</v>
      </c>
      <c r="U107" s="162" t="s">
        <v>115</v>
      </c>
      <c r="V107" s="162" t="s">
        <v>116</v>
      </c>
      <c r="W107" s="162"/>
      <c r="X107" s="162"/>
      <c r="Y107" s="162" t="s">
        <v>117</v>
      </c>
      <c r="AC107">
        <v>0.65</v>
      </c>
    </row>
    <row r="108" spans="3:29">
      <c r="C108" s="155" t="s">
        <v>216</v>
      </c>
      <c r="D108" s="155" t="s">
        <v>129</v>
      </c>
      <c r="E108" s="155" t="s">
        <v>212</v>
      </c>
      <c r="F108">
        <v>2020</v>
      </c>
      <c r="G108">
        <v>0.65</v>
      </c>
      <c r="H108">
        <v>0.308140357277919</v>
      </c>
      <c r="I108">
        <v>400</v>
      </c>
      <c r="J108">
        <v>20</v>
      </c>
      <c r="K108" s="130">
        <f t="shared" si="2"/>
        <v>400</v>
      </c>
      <c r="L108" s="130">
        <f t="shared" si="3"/>
        <v>20</v>
      </c>
      <c r="M108">
        <v>20</v>
      </c>
      <c r="N108">
        <v>31.54</v>
      </c>
      <c r="O108">
        <v>1</v>
      </c>
      <c r="S108" s="155" t="s">
        <v>216</v>
      </c>
      <c r="U108" s="162" t="s">
        <v>115</v>
      </c>
      <c r="V108" s="162" t="s">
        <v>116</v>
      </c>
      <c r="W108" s="162"/>
      <c r="X108" s="162"/>
      <c r="Y108" s="162" t="s">
        <v>117</v>
      </c>
      <c r="AC108">
        <v>0.65</v>
      </c>
    </row>
    <row r="109" spans="3:29">
      <c r="C109" s="155" t="s">
        <v>217</v>
      </c>
      <c r="D109" s="155" t="s">
        <v>131</v>
      </c>
      <c r="E109" s="155" t="s">
        <v>212</v>
      </c>
      <c r="F109">
        <v>2020</v>
      </c>
      <c r="G109">
        <v>0.65</v>
      </c>
      <c r="H109">
        <v>0.0989370552521446</v>
      </c>
      <c r="I109">
        <v>400</v>
      </c>
      <c r="J109">
        <v>20</v>
      </c>
      <c r="K109" s="130">
        <f t="shared" si="2"/>
        <v>400</v>
      </c>
      <c r="L109" s="130">
        <f t="shared" si="3"/>
        <v>20</v>
      </c>
      <c r="M109">
        <v>20</v>
      </c>
      <c r="N109">
        <v>31.54</v>
      </c>
      <c r="O109">
        <v>1</v>
      </c>
      <c r="S109" s="155" t="s">
        <v>217</v>
      </c>
      <c r="U109" s="162" t="s">
        <v>115</v>
      </c>
      <c r="V109" s="162" t="s">
        <v>116</v>
      </c>
      <c r="W109" s="162"/>
      <c r="X109" s="162"/>
      <c r="Y109" s="162" t="s">
        <v>117</v>
      </c>
      <c r="AC109">
        <v>0.65</v>
      </c>
    </row>
    <row r="110" spans="3:29">
      <c r="C110" s="155" t="s">
        <v>218</v>
      </c>
      <c r="D110" s="155" t="s">
        <v>125</v>
      </c>
      <c r="E110" s="155" t="s">
        <v>219</v>
      </c>
      <c r="F110">
        <v>2020</v>
      </c>
      <c r="G110">
        <v>0.8</v>
      </c>
      <c r="H110">
        <v>0.0454585176842925</v>
      </c>
      <c r="I110">
        <v>400</v>
      </c>
      <c r="J110">
        <v>20</v>
      </c>
      <c r="K110" s="130">
        <f t="shared" si="2"/>
        <v>400</v>
      </c>
      <c r="L110" s="130">
        <f t="shared" si="3"/>
        <v>20</v>
      </c>
      <c r="M110">
        <v>20</v>
      </c>
      <c r="N110">
        <v>31.54</v>
      </c>
      <c r="O110">
        <v>1</v>
      </c>
      <c r="S110" s="155" t="s">
        <v>218</v>
      </c>
      <c r="U110" s="162" t="s">
        <v>115</v>
      </c>
      <c r="V110" s="162" t="s">
        <v>116</v>
      </c>
      <c r="W110" s="162"/>
      <c r="X110" s="162"/>
      <c r="Y110" s="162" t="s">
        <v>117</v>
      </c>
      <c r="AC110">
        <v>0.65</v>
      </c>
    </row>
    <row r="111" spans="3:29">
      <c r="C111" s="155" t="s">
        <v>220</v>
      </c>
      <c r="D111" s="155" t="s">
        <v>125</v>
      </c>
      <c r="E111" s="155" t="s">
        <v>221</v>
      </c>
      <c r="F111">
        <v>2020</v>
      </c>
      <c r="G111">
        <v>0.8</v>
      </c>
      <c r="H111">
        <v>0.0454585176842925</v>
      </c>
      <c r="I111">
        <v>400</v>
      </c>
      <c r="J111">
        <v>20</v>
      </c>
      <c r="K111" s="130">
        <f t="shared" si="2"/>
        <v>400</v>
      </c>
      <c r="L111" s="130">
        <f t="shared" si="3"/>
        <v>20</v>
      </c>
      <c r="M111">
        <v>20</v>
      </c>
      <c r="N111">
        <v>31.54</v>
      </c>
      <c r="O111">
        <v>1</v>
      </c>
      <c r="S111" s="155" t="s">
        <v>220</v>
      </c>
      <c r="U111" s="162" t="s">
        <v>115</v>
      </c>
      <c r="V111" s="162" t="s">
        <v>116</v>
      </c>
      <c r="W111" s="162"/>
      <c r="X111" s="162"/>
      <c r="Y111" s="162" t="s">
        <v>117</v>
      </c>
      <c r="AC111">
        <v>0.65</v>
      </c>
    </row>
    <row r="112" spans="3:29">
      <c r="C112" s="155" t="s">
        <v>222</v>
      </c>
      <c r="D112" s="155" t="s">
        <v>125</v>
      </c>
      <c r="E112" s="155" t="s">
        <v>223</v>
      </c>
      <c r="F112">
        <v>2020</v>
      </c>
      <c r="G112">
        <v>0.8</v>
      </c>
      <c r="H112">
        <v>0.0454585176842925</v>
      </c>
      <c r="I112">
        <v>400</v>
      </c>
      <c r="J112">
        <v>20</v>
      </c>
      <c r="K112" s="130">
        <f t="shared" si="2"/>
        <v>400</v>
      </c>
      <c r="L112" s="130">
        <f t="shared" si="3"/>
        <v>20</v>
      </c>
      <c r="M112">
        <v>20</v>
      </c>
      <c r="N112">
        <v>31.54</v>
      </c>
      <c r="O112">
        <v>1</v>
      </c>
      <c r="S112" s="155" t="s">
        <v>222</v>
      </c>
      <c r="U112" s="162" t="s">
        <v>115</v>
      </c>
      <c r="V112" s="162" t="s">
        <v>116</v>
      </c>
      <c r="W112" s="162"/>
      <c r="X112" s="162"/>
      <c r="Y112" s="162" t="s">
        <v>117</v>
      </c>
      <c r="AC112">
        <v>0.65</v>
      </c>
    </row>
    <row r="113" spans="3:29">
      <c r="C113" s="155" t="s">
        <v>224</v>
      </c>
      <c r="D113" s="155" t="s">
        <v>125</v>
      </c>
      <c r="E113" s="155" t="s">
        <v>225</v>
      </c>
      <c r="F113">
        <v>2020</v>
      </c>
      <c r="G113">
        <v>0.8</v>
      </c>
      <c r="H113">
        <v>0.0454585176842925</v>
      </c>
      <c r="I113">
        <v>400</v>
      </c>
      <c r="J113">
        <v>20</v>
      </c>
      <c r="K113" s="130">
        <f t="shared" si="2"/>
        <v>400</v>
      </c>
      <c r="L113" s="130">
        <f t="shared" si="3"/>
        <v>20</v>
      </c>
      <c r="M113">
        <v>20</v>
      </c>
      <c r="N113">
        <v>31.54</v>
      </c>
      <c r="O113">
        <v>1</v>
      </c>
      <c r="S113" s="155" t="s">
        <v>224</v>
      </c>
      <c r="U113" s="162" t="s">
        <v>115</v>
      </c>
      <c r="V113" s="162" t="s">
        <v>116</v>
      </c>
      <c r="W113" s="162"/>
      <c r="X113" s="162"/>
      <c r="Y113" s="162" t="s">
        <v>117</v>
      </c>
      <c r="AC113">
        <v>0.65</v>
      </c>
    </row>
    <row r="114" spans="3:29">
      <c r="C114" s="155" t="s">
        <v>226</v>
      </c>
      <c r="D114" s="155" t="s">
        <v>125</v>
      </c>
      <c r="E114" s="155" t="s">
        <v>227</v>
      </c>
      <c r="F114">
        <v>2020</v>
      </c>
      <c r="G114">
        <v>0.8</v>
      </c>
      <c r="H114">
        <v>0.0454585176842925</v>
      </c>
      <c r="I114">
        <v>400</v>
      </c>
      <c r="J114">
        <v>20</v>
      </c>
      <c r="K114" s="130">
        <f t="shared" si="2"/>
        <v>400</v>
      </c>
      <c r="L114" s="130">
        <f t="shared" si="3"/>
        <v>20</v>
      </c>
      <c r="M114">
        <v>20</v>
      </c>
      <c r="N114">
        <v>31.54</v>
      </c>
      <c r="O114">
        <v>1</v>
      </c>
      <c r="S114" s="155" t="s">
        <v>226</v>
      </c>
      <c r="U114" s="162" t="s">
        <v>115</v>
      </c>
      <c r="V114" s="162" t="s">
        <v>116</v>
      </c>
      <c r="W114" s="162"/>
      <c r="X114" s="162"/>
      <c r="Y114" s="162" t="s">
        <v>117</v>
      </c>
      <c r="AC114">
        <v>0.65</v>
      </c>
    </row>
    <row r="115" spans="3:29">
      <c r="C115" s="155" t="s">
        <v>228</v>
      </c>
      <c r="D115" s="155" t="s">
        <v>125</v>
      </c>
      <c r="E115" s="155" t="s">
        <v>229</v>
      </c>
      <c r="F115">
        <v>2020</v>
      </c>
      <c r="G115">
        <v>0.8</v>
      </c>
      <c r="H115">
        <v>0.0454585176842925</v>
      </c>
      <c r="I115">
        <v>400</v>
      </c>
      <c r="J115">
        <v>20</v>
      </c>
      <c r="K115" s="130">
        <f t="shared" si="2"/>
        <v>400</v>
      </c>
      <c r="L115" s="130">
        <f t="shared" si="3"/>
        <v>20</v>
      </c>
      <c r="M115">
        <v>20</v>
      </c>
      <c r="N115">
        <v>31.54</v>
      </c>
      <c r="O115">
        <v>1</v>
      </c>
      <c r="S115" s="155" t="s">
        <v>228</v>
      </c>
      <c r="U115" s="162" t="s">
        <v>115</v>
      </c>
      <c r="V115" s="162" t="s">
        <v>116</v>
      </c>
      <c r="W115" s="162"/>
      <c r="X115" s="162"/>
      <c r="Y115" s="162" t="s">
        <v>117</v>
      </c>
      <c r="AC115">
        <v>0.65</v>
      </c>
    </row>
    <row r="116" spans="3:29">
      <c r="C116" s="155" t="s">
        <v>230</v>
      </c>
      <c r="D116" s="155" t="s">
        <v>125</v>
      </c>
      <c r="E116" s="155" t="s">
        <v>231</v>
      </c>
      <c r="F116">
        <v>2020</v>
      </c>
      <c r="G116">
        <v>0.8</v>
      </c>
      <c r="H116">
        <v>0.0454585176842925</v>
      </c>
      <c r="I116">
        <v>400</v>
      </c>
      <c r="J116">
        <v>20</v>
      </c>
      <c r="K116" s="130">
        <f t="shared" si="2"/>
        <v>400</v>
      </c>
      <c r="L116" s="130">
        <f t="shared" si="3"/>
        <v>20</v>
      </c>
      <c r="M116">
        <v>20</v>
      </c>
      <c r="N116">
        <v>31.54</v>
      </c>
      <c r="O116">
        <v>1</v>
      </c>
      <c r="S116" s="155" t="s">
        <v>230</v>
      </c>
      <c r="U116" s="162" t="s">
        <v>115</v>
      </c>
      <c r="V116" s="162" t="s">
        <v>116</v>
      </c>
      <c r="W116" s="162"/>
      <c r="X116" s="162"/>
      <c r="Y116" s="162" t="s">
        <v>117</v>
      </c>
      <c r="AC116">
        <v>0.65</v>
      </c>
    </row>
    <row r="117" spans="3:29">
      <c r="C117" s="155" t="s">
        <v>232</v>
      </c>
      <c r="D117" s="155" t="s">
        <v>125</v>
      </c>
      <c r="E117" s="155" t="s">
        <v>233</v>
      </c>
      <c r="F117">
        <v>2020</v>
      </c>
      <c r="G117">
        <v>0.8</v>
      </c>
      <c r="H117">
        <v>0.02343</v>
      </c>
      <c r="I117">
        <v>400</v>
      </c>
      <c r="J117">
        <v>20</v>
      </c>
      <c r="K117" s="130">
        <f t="shared" si="2"/>
        <v>400</v>
      </c>
      <c r="L117" s="130">
        <f t="shared" si="3"/>
        <v>20</v>
      </c>
      <c r="M117">
        <v>20</v>
      </c>
      <c r="N117">
        <v>31.54</v>
      </c>
      <c r="O117">
        <v>1</v>
      </c>
      <c r="S117" s="155" t="s">
        <v>232</v>
      </c>
      <c r="U117" s="162" t="s">
        <v>115</v>
      </c>
      <c r="V117" s="162" t="s">
        <v>116</v>
      </c>
      <c r="W117" s="162"/>
      <c r="X117" s="162"/>
      <c r="Y117" s="162" t="s">
        <v>117</v>
      </c>
      <c r="AC117">
        <v>0.65</v>
      </c>
    </row>
    <row r="118" spans="29:29">
      <c r="AC118">
        <v>0.65</v>
      </c>
    </row>
    <row r="119" spans="29:29">
      <c r="AC119">
        <v>0.8</v>
      </c>
    </row>
    <row r="120" spans="29:29">
      <c r="AC120">
        <v>0.8</v>
      </c>
    </row>
    <row r="121" spans="29:29">
      <c r="AC121">
        <v>0.8</v>
      </c>
    </row>
    <row r="122" spans="29:29">
      <c r="AC122">
        <v>0.8</v>
      </c>
    </row>
    <row r="123" spans="29:29">
      <c r="AC123">
        <v>0.8</v>
      </c>
    </row>
    <row r="124" spans="29:29">
      <c r="AC124">
        <v>0.8</v>
      </c>
    </row>
    <row r="125" spans="29:29">
      <c r="AC125">
        <v>0.8</v>
      </c>
    </row>
    <row r="126" spans="29:29">
      <c r="AC126">
        <v>0.8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X225"/>
  <sheetViews>
    <sheetView workbookViewId="0">
      <selection activeCell="E1" sqref="E$1:E$1048576"/>
    </sheetView>
  </sheetViews>
  <sheetFormatPr defaultColWidth="9" defaultRowHeight="14.5"/>
  <cols>
    <col min="2" max="2" width="23.8181818181818" customWidth="1"/>
    <col min="4" max="4" width="17.3636363636364" customWidth="1"/>
    <col min="10" max="10" width="14" customWidth="1"/>
    <col min="11" max="11" width="11.6363636363636" customWidth="1"/>
    <col min="14" max="14" width="10.4545454545455" customWidth="1"/>
    <col min="18" max="18" width="24.8181818181818" customWidth="1"/>
    <col min="19" max="19" width="9.27272727272727" customWidth="1"/>
  </cols>
  <sheetData>
    <row r="4" spans="4:24">
      <c r="D4" s="108" t="s">
        <v>1</v>
      </c>
      <c r="Q4" s="151" t="s">
        <v>2</v>
      </c>
      <c r="R4" s="151"/>
      <c r="S4" s="152"/>
      <c r="T4" s="152"/>
      <c r="U4" s="152"/>
      <c r="V4" s="152"/>
      <c r="W4" s="152"/>
      <c r="X4" s="152"/>
    </row>
    <row r="5" ht="15.25" spans="2:24">
      <c r="B5" s="109" t="s">
        <v>3</v>
      </c>
      <c r="C5" s="109" t="s">
        <v>4</v>
      </c>
      <c r="D5" s="109" t="s">
        <v>5</v>
      </c>
      <c r="E5" s="110" t="s">
        <v>6</v>
      </c>
      <c r="F5" s="111" t="s">
        <v>7</v>
      </c>
      <c r="G5" s="111" t="s">
        <v>8</v>
      </c>
      <c r="H5" s="111" t="s">
        <v>10</v>
      </c>
      <c r="I5" s="111" t="s">
        <v>11</v>
      </c>
      <c r="J5" s="111" t="s">
        <v>13</v>
      </c>
      <c r="K5" s="111" t="s">
        <v>14</v>
      </c>
      <c r="L5" s="131" t="s">
        <v>16</v>
      </c>
      <c r="M5" s="131" t="s">
        <v>15</v>
      </c>
      <c r="N5" s="132" t="s">
        <v>111</v>
      </c>
      <c r="Q5" s="153" t="s">
        <v>18</v>
      </c>
      <c r="R5" s="153" t="s">
        <v>3</v>
      </c>
      <c r="S5" s="153" t="s">
        <v>20</v>
      </c>
      <c r="T5" s="153" t="s">
        <v>21</v>
      </c>
      <c r="U5" s="153" t="s">
        <v>22</v>
      </c>
      <c r="V5" s="153" t="s">
        <v>23</v>
      </c>
      <c r="W5" s="153" t="s">
        <v>24</v>
      </c>
      <c r="X5" s="153" t="s">
        <v>25</v>
      </c>
    </row>
    <row r="6" spans="2:21">
      <c r="B6" s="149" t="s">
        <v>234</v>
      </c>
      <c r="C6" s="149" t="s">
        <v>235</v>
      </c>
      <c r="D6" s="149" t="s">
        <v>236</v>
      </c>
      <c r="E6">
        <v>2020</v>
      </c>
      <c r="F6">
        <v>1</v>
      </c>
      <c r="G6">
        <v>0.1</v>
      </c>
      <c r="H6">
        <v>400</v>
      </c>
      <c r="I6">
        <v>20</v>
      </c>
      <c r="J6">
        <f>H6</f>
        <v>400</v>
      </c>
      <c r="K6">
        <f>I6</f>
        <v>20</v>
      </c>
      <c r="L6">
        <v>10</v>
      </c>
      <c r="M6">
        <v>31.54</v>
      </c>
      <c r="Q6" t="s">
        <v>42</v>
      </c>
      <c r="R6" s="149" t="s">
        <v>234</v>
      </c>
      <c r="T6" s="149" t="s">
        <v>115</v>
      </c>
      <c r="U6" s="149" t="s">
        <v>116</v>
      </c>
    </row>
    <row r="7" spans="2:21">
      <c r="B7" s="149" t="s">
        <v>237</v>
      </c>
      <c r="C7" s="149" t="s">
        <v>235</v>
      </c>
      <c r="D7" s="149" t="s">
        <v>238</v>
      </c>
      <c r="E7">
        <v>2020</v>
      </c>
      <c r="F7">
        <v>1</v>
      </c>
      <c r="G7">
        <v>0.1</v>
      </c>
      <c r="H7">
        <v>400</v>
      </c>
      <c r="I7">
        <v>20</v>
      </c>
      <c r="J7">
        <f t="shared" ref="J7:J70" si="0">H7</f>
        <v>400</v>
      </c>
      <c r="K7">
        <f t="shared" ref="K7:K70" si="1">I7</f>
        <v>20</v>
      </c>
      <c r="L7">
        <v>10</v>
      </c>
      <c r="M7">
        <v>31.54</v>
      </c>
      <c r="R7" s="149" t="s">
        <v>237</v>
      </c>
      <c r="T7" s="149" t="s">
        <v>115</v>
      </c>
      <c r="U7" s="149" t="s">
        <v>116</v>
      </c>
    </row>
    <row r="8" spans="2:21">
      <c r="B8" s="149" t="s">
        <v>239</v>
      </c>
      <c r="C8" s="149" t="s">
        <v>235</v>
      </c>
      <c r="D8" s="149" t="s">
        <v>240</v>
      </c>
      <c r="E8">
        <v>2020</v>
      </c>
      <c r="F8">
        <v>1</v>
      </c>
      <c r="G8">
        <v>0.1</v>
      </c>
      <c r="H8">
        <v>400</v>
      </c>
      <c r="I8">
        <v>20</v>
      </c>
      <c r="J8">
        <f t="shared" si="0"/>
        <v>400</v>
      </c>
      <c r="K8">
        <f t="shared" si="1"/>
        <v>20</v>
      </c>
      <c r="L8">
        <v>10</v>
      </c>
      <c r="M8">
        <v>31.54</v>
      </c>
      <c r="R8" s="149" t="s">
        <v>239</v>
      </c>
      <c r="T8" s="149" t="s">
        <v>115</v>
      </c>
      <c r="U8" s="149" t="s">
        <v>116</v>
      </c>
    </row>
    <row r="9" spans="2:21">
      <c r="B9" s="149" t="s">
        <v>241</v>
      </c>
      <c r="C9" s="149" t="s">
        <v>235</v>
      </c>
      <c r="D9" s="149" t="s">
        <v>242</v>
      </c>
      <c r="E9">
        <v>2020</v>
      </c>
      <c r="F9">
        <v>1</v>
      </c>
      <c r="G9">
        <v>0.1</v>
      </c>
      <c r="H9">
        <v>400</v>
      </c>
      <c r="I9">
        <v>20</v>
      </c>
      <c r="J9">
        <f t="shared" si="0"/>
        <v>400</v>
      </c>
      <c r="K9">
        <f t="shared" si="1"/>
        <v>20</v>
      </c>
      <c r="L9">
        <v>10</v>
      </c>
      <c r="M9">
        <v>31.54</v>
      </c>
      <c r="R9" s="149" t="s">
        <v>241</v>
      </c>
      <c r="T9" s="149" t="s">
        <v>115</v>
      </c>
      <c r="U9" s="149" t="s">
        <v>116</v>
      </c>
    </row>
    <row r="10" spans="2:21">
      <c r="B10" s="149" t="s">
        <v>243</v>
      </c>
      <c r="C10" s="149" t="s">
        <v>235</v>
      </c>
      <c r="D10" s="149" t="s">
        <v>244</v>
      </c>
      <c r="E10">
        <v>2020</v>
      </c>
      <c r="F10">
        <v>1</v>
      </c>
      <c r="G10">
        <v>0.1</v>
      </c>
      <c r="H10">
        <v>400</v>
      </c>
      <c r="I10">
        <v>20</v>
      </c>
      <c r="J10">
        <f t="shared" si="0"/>
        <v>400</v>
      </c>
      <c r="K10">
        <f t="shared" si="1"/>
        <v>20</v>
      </c>
      <c r="L10">
        <v>10</v>
      </c>
      <c r="M10">
        <v>31.54</v>
      </c>
      <c r="R10" s="149" t="s">
        <v>243</v>
      </c>
      <c r="T10" s="149" t="s">
        <v>115</v>
      </c>
      <c r="U10" s="149" t="s">
        <v>116</v>
      </c>
    </row>
    <row r="11" spans="2:21">
      <c r="B11" s="149" t="s">
        <v>245</v>
      </c>
      <c r="C11" s="149" t="s">
        <v>235</v>
      </c>
      <c r="D11" s="149" t="s">
        <v>246</v>
      </c>
      <c r="E11">
        <v>2020</v>
      </c>
      <c r="F11">
        <v>1</v>
      </c>
      <c r="G11">
        <v>0.1</v>
      </c>
      <c r="H11">
        <v>400</v>
      </c>
      <c r="I11">
        <v>20</v>
      </c>
      <c r="J11">
        <f t="shared" si="0"/>
        <v>400</v>
      </c>
      <c r="K11">
        <f t="shared" si="1"/>
        <v>20</v>
      </c>
      <c r="L11">
        <v>10</v>
      </c>
      <c r="M11">
        <v>31.54</v>
      </c>
      <c r="R11" s="149" t="s">
        <v>245</v>
      </c>
      <c r="T11" s="149" t="s">
        <v>115</v>
      </c>
      <c r="U11" s="149" t="s">
        <v>116</v>
      </c>
    </row>
    <row r="12" spans="2:21">
      <c r="B12" s="149" t="s">
        <v>247</v>
      </c>
      <c r="C12" s="149" t="s">
        <v>235</v>
      </c>
      <c r="D12" s="149" t="s">
        <v>248</v>
      </c>
      <c r="E12">
        <v>2020</v>
      </c>
      <c r="F12">
        <v>1</v>
      </c>
      <c r="G12">
        <v>0.1</v>
      </c>
      <c r="H12">
        <v>400</v>
      </c>
      <c r="I12">
        <v>20</v>
      </c>
      <c r="J12">
        <f t="shared" si="0"/>
        <v>400</v>
      </c>
      <c r="K12">
        <f t="shared" si="1"/>
        <v>20</v>
      </c>
      <c r="L12">
        <v>10</v>
      </c>
      <c r="M12">
        <v>31.54</v>
      </c>
      <c r="R12" s="149" t="s">
        <v>247</v>
      </c>
      <c r="T12" s="149" t="s">
        <v>115</v>
      </c>
      <c r="U12" s="149" t="s">
        <v>116</v>
      </c>
    </row>
    <row r="13" spans="2:21">
      <c r="B13" s="149" t="s">
        <v>249</v>
      </c>
      <c r="C13" s="149" t="s">
        <v>235</v>
      </c>
      <c r="D13" s="149" t="s">
        <v>250</v>
      </c>
      <c r="E13">
        <v>2020</v>
      </c>
      <c r="F13">
        <v>1</v>
      </c>
      <c r="G13">
        <v>0.1</v>
      </c>
      <c r="H13">
        <v>400</v>
      </c>
      <c r="I13">
        <v>20</v>
      </c>
      <c r="J13">
        <f t="shared" si="0"/>
        <v>400</v>
      </c>
      <c r="K13">
        <f t="shared" si="1"/>
        <v>20</v>
      </c>
      <c r="L13">
        <v>10</v>
      </c>
      <c r="M13">
        <v>31.54</v>
      </c>
      <c r="R13" s="149" t="s">
        <v>249</v>
      </c>
      <c r="T13" s="149" t="s">
        <v>115</v>
      </c>
      <c r="U13" s="149" t="s">
        <v>116</v>
      </c>
    </row>
    <row r="14" spans="2:21">
      <c r="B14" s="149" t="s">
        <v>251</v>
      </c>
      <c r="C14" s="149" t="s">
        <v>235</v>
      </c>
      <c r="D14" s="149" t="s">
        <v>252</v>
      </c>
      <c r="E14">
        <v>2020</v>
      </c>
      <c r="F14">
        <v>1</v>
      </c>
      <c r="G14">
        <v>0.1</v>
      </c>
      <c r="H14">
        <v>400</v>
      </c>
      <c r="I14">
        <v>20</v>
      </c>
      <c r="J14">
        <f t="shared" si="0"/>
        <v>400</v>
      </c>
      <c r="K14">
        <f t="shared" si="1"/>
        <v>20</v>
      </c>
      <c r="L14">
        <v>10</v>
      </c>
      <c r="M14">
        <v>31.54</v>
      </c>
      <c r="R14" s="149" t="s">
        <v>251</v>
      </c>
      <c r="T14" s="149" t="s">
        <v>115</v>
      </c>
      <c r="U14" s="149" t="s">
        <v>116</v>
      </c>
    </row>
    <row r="15" spans="2:21">
      <c r="B15" s="149" t="s">
        <v>253</v>
      </c>
      <c r="C15" s="149" t="s">
        <v>235</v>
      </c>
      <c r="D15" s="149" t="s">
        <v>254</v>
      </c>
      <c r="E15">
        <v>2020</v>
      </c>
      <c r="F15">
        <v>1</v>
      </c>
      <c r="G15">
        <v>0.1</v>
      </c>
      <c r="H15">
        <v>400</v>
      </c>
      <c r="I15">
        <v>20</v>
      </c>
      <c r="J15">
        <f t="shared" si="0"/>
        <v>400</v>
      </c>
      <c r="K15">
        <f t="shared" si="1"/>
        <v>20</v>
      </c>
      <c r="L15">
        <v>10</v>
      </c>
      <c r="M15">
        <v>31.54</v>
      </c>
      <c r="R15" s="149" t="s">
        <v>253</v>
      </c>
      <c r="T15" s="149" t="s">
        <v>115</v>
      </c>
      <c r="U15" s="149" t="s">
        <v>116</v>
      </c>
    </row>
    <row r="16" spans="2:21">
      <c r="B16" s="149" t="s">
        <v>255</v>
      </c>
      <c r="C16" s="149" t="s">
        <v>235</v>
      </c>
      <c r="D16" s="149" t="s">
        <v>256</v>
      </c>
      <c r="E16">
        <v>2020</v>
      </c>
      <c r="F16">
        <v>1</v>
      </c>
      <c r="G16">
        <v>0.1</v>
      </c>
      <c r="H16">
        <v>400</v>
      </c>
      <c r="I16">
        <v>20</v>
      </c>
      <c r="J16">
        <f t="shared" si="0"/>
        <v>400</v>
      </c>
      <c r="K16">
        <f t="shared" si="1"/>
        <v>20</v>
      </c>
      <c r="L16">
        <v>10</v>
      </c>
      <c r="M16">
        <v>31.54</v>
      </c>
      <c r="R16" s="149" t="s">
        <v>255</v>
      </c>
      <c r="T16" s="149" t="s">
        <v>115</v>
      </c>
      <c r="U16" s="149" t="s">
        <v>116</v>
      </c>
    </row>
    <row r="17" spans="2:21">
      <c r="B17" s="149" t="s">
        <v>257</v>
      </c>
      <c r="C17" s="149" t="s">
        <v>235</v>
      </c>
      <c r="D17" s="149" t="s">
        <v>258</v>
      </c>
      <c r="E17">
        <v>2020</v>
      </c>
      <c r="F17">
        <v>1</v>
      </c>
      <c r="G17">
        <v>0.1</v>
      </c>
      <c r="H17">
        <v>400</v>
      </c>
      <c r="I17">
        <v>20</v>
      </c>
      <c r="J17">
        <f t="shared" si="0"/>
        <v>400</v>
      </c>
      <c r="K17">
        <f t="shared" si="1"/>
        <v>20</v>
      </c>
      <c r="L17">
        <v>10</v>
      </c>
      <c r="M17">
        <v>31.54</v>
      </c>
      <c r="R17" s="149" t="s">
        <v>257</v>
      </c>
      <c r="T17" s="149" t="s">
        <v>115</v>
      </c>
      <c r="U17" s="149" t="s">
        <v>116</v>
      </c>
    </row>
    <row r="18" spans="2:21">
      <c r="B18" s="149" t="s">
        <v>259</v>
      </c>
      <c r="C18" s="149" t="s">
        <v>235</v>
      </c>
      <c r="D18" s="149" t="s">
        <v>260</v>
      </c>
      <c r="E18">
        <v>2020</v>
      </c>
      <c r="F18">
        <v>1</v>
      </c>
      <c r="G18">
        <v>0.1</v>
      </c>
      <c r="H18">
        <v>400</v>
      </c>
      <c r="I18">
        <v>20</v>
      </c>
      <c r="J18">
        <f t="shared" si="0"/>
        <v>400</v>
      </c>
      <c r="K18">
        <f t="shared" si="1"/>
        <v>20</v>
      </c>
      <c r="L18">
        <v>10</v>
      </c>
      <c r="M18">
        <v>31.54</v>
      </c>
      <c r="R18" s="149" t="s">
        <v>259</v>
      </c>
      <c r="T18" s="149" t="s">
        <v>115</v>
      </c>
      <c r="U18" s="149" t="s">
        <v>116</v>
      </c>
    </row>
    <row r="19" spans="2:21">
      <c r="B19" s="149" t="s">
        <v>261</v>
      </c>
      <c r="C19" s="149" t="s">
        <v>235</v>
      </c>
      <c r="D19" s="149" t="s">
        <v>262</v>
      </c>
      <c r="E19">
        <v>2020</v>
      </c>
      <c r="F19">
        <v>1</v>
      </c>
      <c r="G19">
        <v>0.1</v>
      </c>
      <c r="H19">
        <v>400</v>
      </c>
      <c r="I19">
        <v>20</v>
      </c>
      <c r="J19">
        <f t="shared" si="0"/>
        <v>400</v>
      </c>
      <c r="K19">
        <f t="shared" si="1"/>
        <v>20</v>
      </c>
      <c r="L19">
        <v>10</v>
      </c>
      <c r="M19">
        <v>31.54</v>
      </c>
      <c r="R19" s="149" t="s">
        <v>261</v>
      </c>
      <c r="T19" s="149" t="s">
        <v>115</v>
      </c>
      <c r="U19" s="149" t="s">
        <v>116</v>
      </c>
    </row>
    <row r="20" spans="2:21">
      <c r="B20" s="149" t="s">
        <v>263</v>
      </c>
      <c r="C20" s="149" t="s">
        <v>235</v>
      </c>
      <c r="D20" s="149" t="s">
        <v>264</v>
      </c>
      <c r="E20">
        <v>2020</v>
      </c>
      <c r="F20">
        <v>1</v>
      </c>
      <c r="G20">
        <v>0.1</v>
      </c>
      <c r="H20">
        <v>400</v>
      </c>
      <c r="I20">
        <v>20</v>
      </c>
      <c r="J20">
        <f t="shared" si="0"/>
        <v>400</v>
      </c>
      <c r="K20">
        <f t="shared" si="1"/>
        <v>20</v>
      </c>
      <c r="L20">
        <v>10</v>
      </c>
      <c r="M20">
        <v>31.54</v>
      </c>
      <c r="R20" s="149" t="s">
        <v>263</v>
      </c>
      <c r="T20" s="149" t="s">
        <v>115</v>
      </c>
      <c r="U20" s="149" t="s">
        <v>116</v>
      </c>
    </row>
    <row r="21" spans="2:21">
      <c r="B21" s="149" t="s">
        <v>265</v>
      </c>
      <c r="C21" s="149" t="s">
        <v>235</v>
      </c>
      <c r="D21" s="149" t="s">
        <v>266</v>
      </c>
      <c r="E21">
        <v>2020</v>
      </c>
      <c r="F21">
        <v>1</v>
      </c>
      <c r="G21">
        <v>0.1</v>
      </c>
      <c r="H21">
        <v>400</v>
      </c>
      <c r="I21">
        <v>20</v>
      </c>
      <c r="J21">
        <f t="shared" si="0"/>
        <v>400</v>
      </c>
      <c r="K21">
        <f t="shared" si="1"/>
        <v>20</v>
      </c>
      <c r="L21">
        <v>10</v>
      </c>
      <c r="M21">
        <v>31.54</v>
      </c>
      <c r="R21" s="149" t="s">
        <v>265</v>
      </c>
      <c r="T21" s="149" t="s">
        <v>115</v>
      </c>
      <c r="U21" s="149" t="s">
        <v>116</v>
      </c>
    </row>
    <row r="22" spans="2:21">
      <c r="B22" s="149" t="s">
        <v>267</v>
      </c>
      <c r="C22" s="149" t="s">
        <v>235</v>
      </c>
      <c r="D22" s="149" t="s">
        <v>268</v>
      </c>
      <c r="E22">
        <v>2020</v>
      </c>
      <c r="F22">
        <v>1</v>
      </c>
      <c r="G22">
        <v>0.1</v>
      </c>
      <c r="H22">
        <v>400</v>
      </c>
      <c r="I22">
        <v>20</v>
      </c>
      <c r="J22">
        <f t="shared" si="0"/>
        <v>400</v>
      </c>
      <c r="K22">
        <f t="shared" si="1"/>
        <v>20</v>
      </c>
      <c r="L22">
        <v>10</v>
      </c>
      <c r="M22">
        <v>31.54</v>
      </c>
      <c r="R22" s="149" t="s">
        <v>267</v>
      </c>
      <c r="T22" s="149" t="s">
        <v>115</v>
      </c>
      <c r="U22" s="149" t="s">
        <v>116</v>
      </c>
    </row>
    <row r="23" spans="2:21">
      <c r="B23" s="149" t="s">
        <v>269</v>
      </c>
      <c r="C23" s="149" t="s">
        <v>235</v>
      </c>
      <c r="D23" s="149" t="s">
        <v>270</v>
      </c>
      <c r="E23">
        <v>2020</v>
      </c>
      <c r="F23">
        <v>1</v>
      </c>
      <c r="G23">
        <v>0.1</v>
      </c>
      <c r="H23">
        <v>400</v>
      </c>
      <c r="I23">
        <v>20</v>
      </c>
      <c r="J23">
        <f t="shared" si="0"/>
        <v>400</v>
      </c>
      <c r="K23">
        <f t="shared" si="1"/>
        <v>20</v>
      </c>
      <c r="L23">
        <v>10</v>
      </c>
      <c r="M23">
        <v>31.54</v>
      </c>
      <c r="R23" s="149" t="s">
        <v>269</v>
      </c>
      <c r="T23" s="149" t="s">
        <v>115</v>
      </c>
      <c r="U23" s="149" t="s">
        <v>116</v>
      </c>
    </row>
    <row r="24" spans="2:21">
      <c r="B24" s="149" t="s">
        <v>271</v>
      </c>
      <c r="C24" s="149" t="s">
        <v>235</v>
      </c>
      <c r="D24" s="149" t="s">
        <v>272</v>
      </c>
      <c r="E24">
        <v>2020</v>
      </c>
      <c r="F24">
        <v>1</v>
      </c>
      <c r="G24">
        <v>0.1</v>
      </c>
      <c r="H24">
        <v>400</v>
      </c>
      <c r="I24">
        <v>20</v>
      </c>
      <c r="J24">
        <f t="shared" si="0"/>
        <v>400</v>
      </c>
      <c r="K24">
        <f t="shared" si="1"/>
        <v>20</v>
      </c>
      <c r="L24">
        <v>10</v>
      </c>
      <c r="M24">
        <v>31.54</v>
      </c>
      <c r="R24" s="149" t="s">
        <v>271</v>
      </c>
      <c r="T24" s="149" t="s">
        <v>115</v>
      </c>
      <c r="U24" s="149" t="s">
        <v>116</v>
      </c>
    </row>
    <row r="25" spans="2:21">
      <c r="B25" s="149" t="s">
        <v>273</v>
      </c>
      <c r="C25" s="149" t="s">
        <v>235</v>
      </c>
      <c r="D25" s="149" t="s">
        <v>274</v>
      </c>
      <c r="E25">
        <v>2020</v>
      </c>
      <c r="F25">
        <v>1</v>
      </c>
      <c r="G25">
        <v>0.1</v>
      </c>
      <c r="H25">
        <v>400</v>
      </c>
      <c r="I25">
        <v>20</v>
      </c>
      <c r="J25">
        <f t="shared" si="0"/>
        <v>400</v>
      </c>
      <c r="K25">
        <f t="shared" si="1"/>
        <v>20</v>
      </c>
      <c r="L25">
        <v>10</v>
      </c>
      <c r="M25">
        <v>31.54</v>
      </c>
      <c r="R25" s="149" t="s">
        <v>273</v>
      </c>
      <c r="T25" s="149" t="s">
        <v>115</v>
      </c>
      <c r="U25" s="149" t="s">
        <v>116</v>
      </c>
    </row>
    <row r="26" spans="2:21">
      <c r="B26" s="149" t="s">
        <v>275</v>
      </c>
      <c r="C26" s="149" t="s">
        <v>235</v>
      </c>
      <c r="D26" s="149" t="s">
        <v>276</v>
      </c>
      <c r="E26">
        <v>2020</v>
      </c>
      <c r="F26">
        <v>1</v>
      </c>
      <c r="G26">
        <v>0.1</v>
      </c>
      <c r="H26">
        <v>400</v>
      </c>
      <c r="I26">
        <v>20</v>
      </c>
      <c r="J26">
        <f t="shared" si="0"/>
        <v>400</v>
      </c>
      <c r="K26">
        <f t="shared" si="1"/>
        <v>20</v>
      </c>
      <c r="L26">
        <v>15</v>
      </c>
      <c r="M26" s="150">
        <v>31.54</v>
      </c>
      <c r="R26" s="149" t="s">
        <v>275</v>
      </c>
      <c r="T26" s="149" t="s">
        <v>115</v>
      </c>
      <c r="U26" s="149" t="s">
        <v>116</v>
      </c>
    </row>
    <row r="27" spans="2:21">
      <c r="B27" s="149" t="s">
        <v>277</v>
      </c>
      <c r="C27" s="149" t="s">
        <v>278</v>
      </c>
      <c r="D27" s="149" t="s">
        <v>276</v>
      </c>
      <c r="E27">
        <v>2020</v>
      </c>
      <c r="F27">
        <v>1</v>
      </c>
      <c r="G27">
        <v>0.1</v>
      </c>
      <c r="H27">
        <v>400</v>
      </c>
      <c r="I27">
        <v>20</v>
      </c>
      <c r="J27">
        <f t="shared" si="0"/>
        <v>400</v>
      </c>
      <c r="K27">
        <f t="shared" si="1"/>
        <v>20</v>
      </c>
      <c r="L27">
        <v>15</v>
      </c>
      <c r="M27" s="150">
        <v>1</v>
      </c>
      <c r="R27" s="149" t="s">
        <v>277</v>
      </c>
      <c r="T27" s="149" t="s">
        <v>115</v>
      </c>
      <c r="U27" s="149" t="s">
        <v>279</v>
      </c>
    </row>
    <row r="28" spans="2:21">
      <c r="B28" s="149" t="s">
        <v>280</v>
      </c>
      <c r="C28" s="149" t="s">
        <v>281</v>
      </c>
      <c r="D28" s="149" t="s">
        <v>276</v>
      </c>
      <c r="E28">
        <v>2020</v>
      </c>
      <c r="F28">
        <v>1</v>
      </c>
      <c r="G28">
        <v>0.1</v>
      </c>
      <c r="H28">
        <v>400</v>
      </c>
      <c r="I28">
        <v>20</v>
      </c>
      <c r="J28">
        <f t="shared" si="0"/>
        <v>400</v>
      </c>
      <c r="K28">
        <f t="shared" si="1"/>
        <v>20</v>
      </c>
      <c r="L28">
        <v>15</v>
      </c>
      <c r="M28" s="150">
        <v>1</v>
      </c>
      <c r="R28" s="149" t="s">
        <v>280</v>
      </c>
      <c r="T28" s="149" t="s">
        <v>115</v>
      </c>
      <c r="U28" s="149" t="s">
        <v>279</v>
      </c>
    </row>
    <row r="29" spans="2:21">
      <c r="B29" s="149" t="s">
        <v>282</v>
      </c>
      <c r="C29" s="149" t="s">
        <v>283</v>
      </c>
      <c r="D29" s="149" t="s">
        <v>276</v>
      </c>
      <c r="E29">
        <v>2020</v>
      </c>
      <c r="F29">
        <v>1</v>
      </c>
      <c r="G29">
        <v>0.1</v>
      </c>
      <c r="H29">
        <v>400</v>
      </c>
      <c r="I29">
        <v>20</v>
      </c>
      <c r="J29">
        <f t="shared" si="0"/>
        <v>400</v>
      </c>
      <c r="K29">
        <f t="shared" si="1"/>
        <v>20</v>
      </c>
      <c r="L29">
        <v>15</v>
      </c>
      <c r="M29" s="150">
        <v>1</v>
      </c>
      <c r="R29" s="149" t="s">
        <v>282</v>
      </c>
      <c r="T29" s="149" t="s">
        <v>115</v>
      </c>
      <c r="U29" s="149" t="s">
        <v>279</v>
      </c>
    </row>
    <row r="30" spans="2:21">
      <c r="B30" s="149" t="s">
        <v>284</v>
      </c>
      <c r="C30" s="149" t="s">
        <v>285</v>
      </c>
      <c r="D30" s="149" t="s">
        <v>276</v>
      </c>
      <c r="E30">
        <v>2020</v>
      </c>
      <c r="F30">
        <v>1</v>
      </c>
      <c r="G30">
        <v>0.1</v>
      </c>
      <c r="H30">
        <v>400</v>
      </c>
      <c r="I30">
        <v>20</v>
      </c>
      <c r="J30">
        <f t="shared" si="0"/>
        <v>400</v>
      </c>
      <c r="K30">
        <f t="shared" si="1"/>
        <v>20</v>
      </c>
      <c r="L30">
        <v>15</v>
      </c>
      <c r="M30" s="150">
        <v>1</v>
      </c>
      <c r="R30" s="149" t="s">
        <v>284</v>
      </c>
      <c r="T30" s="149" t="s">
        <v>115</v>
      </c>
      <c r="U30" s="149" t="s">
        <v>279</v>
      </c>
    </row>
    <row r="31" spans="2:21">
      <c r="B31" s="149" t="s">
        <v>286</v>
      </c>
      <c r="C31" s="149" t="s">
        <v>287</v>
      </c>
      <c r="D31" s="149" t="s">
        <v>276</v>
      </c>
      <c r="E31">
        <v>2020</v>
      </c>
      <c r="F31">
        <v>1</v>
      </c>
      <c r="G31">
        <v>0.1</v>
      </c>
      <c r="H31">
        <v>400</v>
      </c>
      <c r="I31">
        <v>20</v>
      </c>
      <c r="J31">
        <f t="shared" si="0"/>
        <v>400</v>
      </c>
      <c r="K31">
        <f t="shared" si="1"/>
        <v>20</v>
      </c>
      <c r="L31">
        <v>15</v>
      </c>
      <c r="M31" s="150">
        <v>1</v>
      </c>
      <c r="R31" s="149" t="s">
        <v>286</v>
      </c>
      <c r="T31" s="149" t="s">
        <v>115</v>
      </c>
      <c r="U31" s="149" t="s">
        <v>279</v>
      </c>
    </row>
    <row r="32" spans="2:21">
      <c r="B32" s="149" t="s">
        <v>288</v>
      </c>
      <c r="C32" s="149" t="s">
        <v>235</v>
      </c>
      <c r="D32" s="149" t="s">
        <v>289</v>
      </c>
      <c r="E32">
        <v>2020</v>
      </c>
      <c r="F32">
        <v>1</v>
      </c>
      <c r="G32">
        <v>0.1</v>
      </c>
      <c r="H32">
        <v>400</v>
      </c>
      <c r="I32">
        <v>20</v>
      </c>
      <c r="J32">
        <f t="shared" si="0"/>
        <v>400</v>
      </c>
      <c r="K32">
        <f t="shared" si="1"/>
        <v>20</v>
      </c>
      <c r="L32">
        <v>15</v>
      </c>
      <c r="M32" s="150">
        <v>31.54</v>
      </c>
      <c r="R32" s="149" t="s">
        <v>288</v>
      </c>
      <c r="T32" s="149" t="s">
        <v>115</v>
      </c>
      <c r="U32" s="149" t="s">
        <v>116</v>
      </c>
    </row>
    <row r="33" spans="2:21">
      <c r="B33" s="149" t="s">
        <v>290</v>
      </c>
      <c r="C33" s="149" t="s">
        <v>278</v>
      </c>
      <c r="D33" s="149" t="s">
        <v>289</v>
      </c>
      <c r="E33">
        <v>2020</v>
      </c>
      <c r="F33">
        <v>1</v>
      </c>
      <c r="G33">
        <v>0.1</v>
      </c>
      <c r="H33">
        <v>400</v>
      </c>
      <c r="I33">
        <v>20</v>
      </c>
      <c r="J33">
        <f t="shared" si="0"/>
        <v>400</v>
      </c>
      <c r="K33">
        <f t="shared" si="1"/>
        <v>20</v>
      </c>
      <c r="L33">
        <v>15</v>
      </c>
      <c r="M33" s="150">
        <v>1</v>
      </c>
      <c r="R33" s="149" t="s">
        <v>290</v>
      </c>
      <c r="T33" s="149" t="s">
        <v>115</v>
      </c>
      <c r="U33" s="149" t="s">
        <v>279</v>
      </c>
    </row>
    <row r="34" spans="2:21">
      <c r="B34" s="149" t="s">
        <v>291</v>
      </c>
      <c r="C34" s="149" t="s">
        <v>281</v>
      </c>
      <c r="D34" s="149" t="s">
        <v>289</v>
      </c>
      <c r="E34">
        <v>2020</v>
      </c>
      <c r="F34">
        <v>1</v>
      </c>
      <c r="G34">
        <v>0.1</v>
      </c>
      <c r="H34">
        <v>400</v>
      </c>
      <c r="I34">
        <v>20</v>
      </c>
      <c r="J34">
        <f t="shared" si="0"/>
        <v>400</v>
      </c>
      <c r="K34">
        <f t="shared" si="1"/>
        <v>20</v>
      </c>
      <c r="L34">
        <v>15</v>
      </c>
      <c r="M34" s="150">
        <v>1</v>
      </c>
      <c r="R34" s="149" t="s">
        <v>291</v>
      </c>
      <c r="T34" s="149" t="s">
        <v>115</v>
      </c>
      <c r="U34" s="149" t="s">
        <v>279</v>
      </c>
    </row>
    <row r="35" spans="2:21">
      <c r="B35" s="149" t="s">
        <v>292</v>
      </c>
      <c r="C35" s="149" t="s">
        <v>283</v>
      </c>
      <c r="D35" s="149" t="s">
        <v>289</v>
      </c>
      <c r="E35">
        <v>2020</v>
      </c>
      <c r="F35">
        <v>1</v>
      </c>
      <c r="G35">
        <v>0.1</v>
      </c>
      <c r="H35">
        <v>400</v>
      </c>
      <c r="I35">
        <v>20</v>
      </c>
      <c r="J35">
        <f t="shared" si="0"/>
        <v>400</v>
      </c>
      <c r="K35">
        <f t="shared" si="1"/>
        <v>20</v>
      </c>
      <c r="L35">
        <v>15</v>
      </c>
      <c r="M35" s="150">
        <v>1</v>
      </c>
      <c r="R35" s="149" t="s">
        <v>292</v>
      </c>
      <c r="T35" s="149" t="s">
        <v>115</v>
      </c>
      <c r="U35" s="149" t="s">
        <v>279</v>
      </c>
    </row>
    <row r="36" spans="2:21">
      <c r="B36" s="149" t="s">
        <v>293</v>
      </c>
      <c r="C36" s="149" t="s">
        <v>285</v>
      </c>
      <c r="D36" s="149" t="s">
        <v>289</v>
      </c>
      <c r="E36">
        <v>2020</v>
      </c>
      <c r="F36">
        <v>1</v>
      </c>
      <c r="G36">
        <v>0.1</v>
      </c>
      <c r="H36">
        <v>400</v>
      </c>
      <c r="I36">
        <v>20</v>
      </c>
      <c r="J36">
        <f t="shared" si="0"/>
        <v>400</v>
      </c>
      <c r="K36">
        <f t="shared" si="1"/>
        <v>20</v>
      </c>
      <c r="L36">
        <v>15</v>
      </c>
      <c r="M36" s="150">
        <v>1</v>
      </c>
      <c r="R36" s="149" t="s">
        <v>293</v>
      </c>
      <c r="T36" s="149" t="s">
        <v>115</v>
      </c>
      <c r="U36" s="149" t="s">
        <v>279</v>
      </c>
    </row>
    <row r="37" spans="2:21">
      <c r="B37" s="149" t="s">
        <v>294</v>
      </c>
      <c r="C37" s="149" t="s">
        <v>287</v>
      </c>
      <c r="D37" s="149" t="s">
        <v>289</v>
      </c>
      <c r="E37">
        <v>2020</v>
      </c>
      <c r="F37">
        <v>1</v>
      </c>
      <c r="G37">
        <v>0.1</v>
      </c>
      <c r="H37">
        <v>400</v>
      </c>
      <c r="I37">
        <v>20</v>
      </c>
      <c r="J37">
        <f t="shared" si="0"/>
        <v>400</v>
      </c>
      <c r="K37">
        <f t="shared" si="1"/>
        <v>20</v>
      </c>
      <c r="L37">
        <v>15</v>
      </c>
      <c r="M37" s="150">
        <v>1</v>
      </c>
      <c r="R37" s="149" t="s">
        <v>294</v>
      </c>
      <c r="T37" s="149" t="s">
        <v>115</v>
      </c>
      <c r="U37" s="149" t="s">
        <v>279</v>
      </c>
    </row>
    <row r="38" spans="2:21">
      <c r="B38" s="149" t="s">
        <v>295</v>
      </c>
      <c r="C38" s="149" t="s">
        <v>235</v>
      </c>
      <c r="D38" s="149" t="s">
        <v>296</v>
      </c>
      <c r="E38">
        <v>2020</v>
      </c>
      <c r="F38">
        <v>1</v>
      </c>
      <c r="G38">
        <v>0.1</v>
      </c>
      <c r="H38">
        <v>400</v>
      </c>
      <c r="I38">
        <v>20</v>
      </c>
      <c r="J38">
        <f t="shared" si="0"/>
        <v>400</v>
      </c>
      <c r="K38">
        <f t="shared" si="1"/>
        <v>20</v>
      </c>
      <c r="L38">
        <v>15</v>
      </c>
      <c r="M38" s="150">
        <v>31.54</v>
      </c>
      <c r="R38" s="149" t="s">
        <v>295</v>
      </c>
      <c r="T38" s="149" t="s">
        <v>115</v>
      </c>
      <c r="U38" s="149" t="s">
        <v>116</v>
      </c>
    </row>
    <row r="39" spans="2:21">
      <c r="B39" s="149" t="s">
        <v>297</v>
      </c>
      <c r="C39" s="149" t="s">
        <v>278</v>
      </c>
      <c r="D39" s="149" t="s">
        <v>296</v>
      </c>
      <c r="E39">
        <v>2020</v>
      </c>
      <c r="F39">
        <v>1</v>
      </c>
      <c r="G39">
        <v>0.1</v>
      </c>
      <c r="H39">
        <v>400</v>
      </c>
      <c r="I39">
        <v>20</v>
      </c>
      <c r="J39">
        <f t="shared" si="0"/>
        <v>400</v>
      </c>
      <c r="K39">
        <f t="shared" si="1"/>
        <v>20</v>
      </c>
      <c r="L39">
        <v>15</v>
      </c>
      <c r="M39" s="150">
        <v>1</v>
      </c>
      <c r="R39" s="149" t="s">
        <v>297</v>
      </c>
      <c r="T39" s="149" t="s">
        <v>115</v>
      </c>
      <c r="U39" s="149" t="s">
        <v>279</v>
      </c>
    </row>
    <row r="40" spans="2:21">
      <c r="B40" s="149" t="s">
        <v>298</v>
      </c>
      <c r="C40" s="149" t="s">
        <v>281</v>
      </c>
      <c r="D40" s="149" t="s">
        <v>296</v>
      </c>
      <c r="E40">
        <v>2020</v>
      </c>
      <c r="F40">
        <v>1</v>
      </c>
      <c r="G40">
        <v>0.1</v>
      </c>
      <c r="H40">
        <v>400</v>
      </c>
      <c r="I40">
        <v>20</v>
      </c>
      <c r="J40">
        <f t="shared" si="0"/>
        <v>400</v>
      </c>
      <c r="K40">
        <f t="shared" si="1"/>
        <v>20</v>
      </c>
      <c r="L40">
        <v>15</v>
      </c>
      <c r="M40" s="150">
        <v>1</v>
      </c>
      <c r="R40" s="149" t="s">
        <v>298</v>
      </c>
      <c r="T40" s="149" t="s">
        <v>115</v>
      </c>
      <c r="U40" s="149" t="s">
        <v>279</v>
      </c>
    </row>
    <row r="41" spans="2:21">
      <c r="B41" s="149" t="s">
        <v>299</v>
      </c>
      <c r="C41" s="149" t="s">
        <v>283</v>
      </c>
      <c r="D41" s="149" t="s">
        <v>296</v>
      </c>
      <c r="E41">
        <v>2020</v>
      </c>
      <c r="F41">
        <v>1</v>
      </c>
      <c r="G41">
        <v>0.1</v>
      </c>
      <c r="H41">
        <v>400</v>
      </c>
      <c r="I41">
        <v>20</v>
      </c>
      <c r="J41">
        <f t="shared" si="0"/>
        <v>400</v>
      </c>
      <c r="K41">
        <f t="shared" si="1"/>
        <v>20</v>
      </c>
      <c r="L41">
        <v>15</v>
      </c>
      <c r="M41" s="150">
        <v>1</v>
      </c>
      <c r="R41" s="149" t="s">
        <v>299</v>
      </c>
      <c r="T41" s="149" t="s">
        <v>115</v>
      </c>
      <c r="U41" s="149" t="s">
        <v>279</v>
      </c>
    </row>
    <row r="42" spans="2:21">
      <c r="B42" s="149" t="s">
        <v>300</v>
      </c>
      <c r="C42" s="149" t="s">
        <v>285</v>
      </c>
      <c r="D42" s="149" t="s">
        <v>296</v>
      </c>
      <c r="E42">
        <v>2020</v>
      </c>
      <c r="F42">
        <v>1</v>
      </c>
      <c r="G42">
        <v>0.1</v>
      </c>
      <c r="H42">
        <v>400</v>
      </c>
      <c r="I42">
        <v>20</v>
      </c>
      <c r="J42">
        <f t="shared" si="0"/>
        <v>400</v>
      </c>
      <c r="K42">
        <f t="shared" si="1"/>
        <v>20</v>
      </c>
      <c r="L42">
        <v>15</v>
      </c>
      <c r="M42" s="150">
        <v>1</v>
      </c>
      <c r="R42" s="149" t="s">
        <v>300</v>
      </c>
      <c r="T42" s="149" t="s">
        <v>115</v>
      </c>
      <c r="U42" s="149" t="s">
        <v>279</v>
      </c>
    </row>
    <row r="43" spans="2:21">
      <c r="B43" s="149" t="s">
        <v>301</v>
      </c>
      <c r="C43" s="149" t="s">
        <v>287</v>
      </c>
      <c r="D43" s="149" t="s">
        <v>296</v>
      </c>
      <c r="E43">
        <v>2020</v>
      </c>
      <c r="F43">
        <v>1</v>
      </c>
      <c r="G43">
        <v>0.1</v>
      </c>
      <c r="H43">
        <v>400</v>
      </c>
      <c r="I43">
        <v>20</v>
      </c>
      <c r="J43">
        <f t="shared" si="0"/>
        <v>400</v>
      </c>
      <c r="K43">
        <f t="shared" si="1"/>
        <v>20</v>
      </c>
      <c r="L43">
        <v>15</v>
      </c>
      <c r="M43" s="150">
        <v>1</v>
      </c>
      <c r="R43" s="149" t="s">
        <v>301</v>
      </c>
      <c r="T43" s="149" t="s">
        <v>115</v>
      </c>
      <c r="U43" s="149" t="s">
        <v>279</v>
      </c>
    </row>
    <row r="44" spans="2:21">
      <c r="B44" s="149" t="s">
        <v>302</v>
      </c>
      <c r="C44" s="149" t="s">
        <v>235</v>
      </c>
      <c r="D44" s="149" t="s">
        <v>303</v>
      </c>
      <c r="E44">
        <v>2020</v>
      </c>
      <c r="F44">
        <v>1</v>
      </c>
      <c r="G44">
        <v>0.1</v>
      </c>
      <c r="H44">
        <v>400</v>
      </c>
      <c r="I44">
        <v>20</v>
      </c>
      <c r="J44">
        <f t="shared" si="0"/>
        <v>400</v>
      </c>
      <c r="K44">
        <f t="shared" si="1"/>
        <v>20</v>
      </c>
      <c r="L44">
        <v>15</v>
      </c>
      <c r="M44" s="150">
        <v>31.54</v>
      </c>
      <c r="R44" s="149" t="s">
        <v>302</v>
      </c>
      <c r="T44" s="149" t="s">
        <v>115</v>
      </c>
      <c r="U44" s="149" t="s">
        <v>116</v>
      </c>
    </row>
    <row r="45" spans="2:21">
      <c r="B45" s="149" t="s">
        <v>304</v>
      </c>
      <c r="C45" s="149" t="s">
        <v>278</v>
      </c>
      <c r="D45" s="149" t="s">
        <v>303</v>
      </c>
      <c r="E45">
        <v>2020</v>
      </c>
      <c r="F45">
        <v>1</v>
      </c>
      <c r="G45">
        <v>0.1</v>
      </c>
      <c r="H45">
        <v>400</v>
      </c>
      <c r="I45">
        <v>20</v>
      </c>
      <c r="J45">
        <f t="shared" si="0"/>
        <v>400</v>
      </c>
      <c r="K45">
        <f t="shared" si="1"/>
        <v>20</v>
      </c>
      <c r="L45">
        <v>15</v>
      </c>
      <c r="M45" s="150">
        <v>1</v>
      </c>
      <c r="R45" s="149" t="s">
        <v>304</v>
      </c>
      <c r="T45" s="149" t="s">
        <v>115</v>
      </c>
      <c r="U45" s="149" t="s">
        <v>279</v>
      </c>
    </row>
    <row r="46" spans="2:21">
      <c r="B46" s="149" t="s">
        <v>305</v>
      </c>
      <c r="C46" s="149" t="s">
        <v>281</v>
      </c>
      <c r="D46" s="149" t="s">
        <v>303</v>
      </c>
      <c r="E46">
        <v>2020</v>
      </c>
      <c r="F46">
        <v>1</v>
      </c>
      <c r="G46">
        <v>0.1</v>
      </c>
      <c r="H46">
        <v>400</v>
      </c>
      <c r="I46">
        <v>20</v>
      </c>
      <c r="J46">
        <f t="shared" si="0"/>
        <v>400</v>
      </c>
      <c r="K46">
        <f t="shared" si="1"/>
        <v>20</v>
      </c>
      <c r="L46">
        <v>15</v>
      </c>
      <c r="M46" s="150">
        <v>1</v>
      </c>
      <c r="R46" s="149" t="s">
        <v>305</v>
      </c>
      <c r="T46" s="149" t="s">
        <v>115</v>
      </c>
      <c r="U46" s="149" t="s">
        <v>279</v>
      </c>
    </row>
    <row r="47" spans="2:21">
      <c r="B47" s="149" t="s">
        <v>306</v>
      </c>
      <c r="C47" s="149" t="s">
        <v>283</v>
      </c>
      <c r="D47" s="149" t="s">
        <v>303</v>
      </c>
      <c r="E47">
        <v>2020</v>
      </c>
      <c r="F47">
        <v>1</v>
      </c>
      <c r="G47">
        <v>0.1</v>
      </c>
      <c r="H47">
        <v>400</v>
      </c>
      <c r="I47">
        <v>20</v>
      </c>
      <c r="J47">
        <f t="shared" si="0"/>
        <v>400</v>
      </c>
      <c r="K47">
        <f t="shared" si="1"/>
        <v>20</v>
      </c>
      <c r="L47">
        <v>15</v>
      </c>
      <c r="M47" s="150">
        <v>1</v>
      </c>
      <c r="R47" s="149" t="s">
        <v>306</v>
      </c>
      <c r="T47" s="149" t="s">
        <v>115</v>
      </c>
      <c r="U47" s="149" t="s">
        <v>279</v>
      </c>
    </row>
    <row r="48" spans="2:21">
      <c r="B48" s="149" t="s">
        <v>307</v>
      </c>
      <c r="C48" s="149" t="s">
        <v>285</v>
      </c>
      <c r="D48" s="149" t="s">
        <v>303</v>
      </c>
      <c r="E48">
        <v>2020</v>
      </c>
      <c r="F48">
        <v>1</v>
      </c>
      <c r="G48">
        <v>0.1</v>
      </c>
      <c r="H48">
        <v>400</v>
      </c>
      <c r="I48">
        <v>20</v>
      </c>
      <c r="J48">
        <f t="shared" si="0"/>
        <v>400</v>
      </c>
      <c r="K48">
        <f t="shared" si="1"/>
        <v>20</v>
      </c>
      <c r="L48">
        <v>15</v>
      </c>
      <c r="M48" s="150">
        <v>1</v>
      </c>
      <c r="R48" s="149" t="s">
        <v>307</v>
      </c>
      <c r="T48" s="149" t="s">
        <v>115</v>
      </c>
      <c r="U48" s="149" t="s">
        <v>279</v>
      </c>
    </row>
    <row r="49" spans="2:21">
      <c r="B49" s="149" t="s">
        <v>308</v>
      </c>
      <c r="C49" s="149" t="s">
        <v>287</v>
      </c>
      <c r="D49" s="149" t="s">
        <v>303</v>
      </c>
      <c r="E49">
        <v>2020</v>
      </c>
      <c r="F49">
        <v>1</v>
      </c>
      <c r="G49">
        <v>0.1</v>
      </c>
      <c r="H49">
        <v>400</v>
      </c>
      <c r="I49">
        <v>20</v>
      </c>
      <c r="J49">
        <f t="shared" si="0"/>
        <v>400</v>
      </c>
      <c r="K49">
        <f t="shared" si="1"/>
        <v>20</v>
      </c>
      <c r="L49">
        <v>15</v>
      </c>
      <c r="M49" s="150">
        <v>1</v>
      </c>
      <c r="R49" s="149" t="s">
        <v>308</v>
      </c>
      <c r="T49" s="149" t="s">
        <v>115</v>
      </c>
      <c r="U49" s="149" t="s">
        <v>279</v>
      </c>
    </row>
    <row r="50" spans="2:21">
      <c r="B50" s="149" t="s">
        <v>309</v>
      </c>
      <c r="C50" s="149" t="s">
        <v>235</v>
      </c>
      <c r="D50" s="149" t="s">
        <v>310</v>
      </c>
      <c r="E50">
        <v>2020</v>
      </c>
      <c r="F50">
        <v>1</v>
      </c>
      <c r="G50">
        <v>0.1</v>
      </c>
      <c r="H50">
        <v>400</v>
      </c>
      <c r="I50">
        <v>20</v>
      </c>
      <c r="J50">
        <f t="shared" si="0"/>
        <v>400</v>
      </c>
      <c r="K50">
        <f t="shared" si="1"/>
        <v>20</v>
      </c>
      <c r="L50">
        <v>15</v>
      </c>
      <c r="M50" s="150">
        <v>31.54</v>
      </c>
      <c r="R50" s="149" t="s">
        <v>309</v>
      </c>
      <c r="T50" s="149" t="s">
        <v>115</v>
      </c>
      <c r="U50" s="149" t="s">
        <v>116</v>
      </c>
    </row>
    <row r="51" spans="2:21">
      <c r="B51" s="149" t="s">
        <v>311</v>
      </c>
      <c r="C51" s="149" t="s">
        <v>278</v>
      </c>
      <c r="D51" s="149" t="s">
        <v>310</v>
      </c>
      <c r="E51">
        <v>2020</v>
      </c>
      <c r="F51">
        <v>1</v>
      </c>
      <c r="G51">
        <v>0.1</v>
      </c>
      <c r="H51">
        <v>400</v>
      </c>
      <c r="I51">
        <v>20</v>
      </c>
      <c r="J51">
        <f t="shared" si="0"/>
        <v>400</v>
      </c>
      <c r="K51">
        <f t="shared" si="1"/>
        <v>20</v>
      </c>
      <c r="L51">
        <v>15</v>
      </c>
      <c r="M51" s="150">
        <v>1</v>
      </c>
      <c r="R51" s="149" t="s">
        <v>311</v>
      </c>
      <c r="T51" s="149" t="s">
        <v>115</v>
      </c>
      <c r="U51" s="149" t="s">
        <v>279</v>
      </c>
    </row>
    <row r="52" spans="2:21">
      <c r="B52" s="149" t="s">
        <v>312</v>
      </c>
      <c r="C52" s="149" t="s">
        <v>281</v>
      </c>
      <c r="D52" s="149" t="s">
        <v>310</v>
      </c>
      <c r="E52">
        <v>2020</v>
      </c>
      <c r="F52">
        <v>1</v>
      </c>
      <c r="G52">
        <v>0.1</v>
      </c>
      <c r="H52">
        <v>400</v>
      </c>
      <c r="I52">
        <v>20</v>
      </c>
      <c r="J52">
        <f t="shared" si="0"/>
        <v>400</v>
      </c>
      <c r="K52">
        <f t="shared" si="1"/>
        <v>20</v>
      </c>
      <c r="L52">
        <v>15</v>
      </c>
      <c r="M52" s="150">
        <v>1</v>
      </c>
      <c r="R52" s="149" t="s">
        <v>312</v>
      </c>
      <c r="T52" s="149" t="s">
        <v>115</v>
      </c>
      <c r="U52" s="149" t="s">
        <v>279</v>
      </c>
    </row>
    <row r="53" spans="2:21">
      <c r="B53" s="149" t="s">
        <v>313</v>
      </c>
      <c r="C53" s="149" t="s">
        <v>283</v>
      </c>
      <c r="D53" s="149" t="s">
        <v>310</v>
      </c>
      <c r="E53">
        <v>2020</v>
      </c>
      <c r="F53">
        <v>1</v>
      </c>
      <c r="G53">
        <v>0.1</v>
      </c>
      <c r="H53">
        <v>400</v>
      </c>
      <c r="I53">
        <v>20</v>
      </c>
      <c r="J53">
        <f t="shared" si="0"/>
        <v>400</v>
      </c>
      <c r="K53">
        <f t="shared" si="1"/>
        <v>20</v>
      </c>
      <c r="L53">
        <v>15</v>
      </c>
      <c r="M53" s="150">
        <v>1</v>
      </c>
      <c r="R53" s="149" t="s">
        <v>313</v>
      </c>
      <c r="T53" s="149" t="s">
        <v>115</v>
      </c>
      <c r="U53" s="149" t="s">
        <v>279</v>
      </c>
    </row>
    <row r="54" spans="2:21">
      <c r="B54" s="149" t="s">
        <v>314</v>
      </c>
      <c r="C54" s="149" t="s">
        <v>285</v>
      </c>
      <c r="D54" s="149" t="s">
        <v>310</v>
      </c>
      <c r="E54">
        <v>2020</v>
      </c>
      <c r="F54">
        <v>1</v>
      </c>
      <c r="G54">
        <v>0.1</v>
      </c>
      <c r="H54">
        <v>400</v>
      </c>
      <c r="I54">
        <v>20</v>
      </c>
      <c r="J54">
        <f t="shared" si="0"/>
        <v>400</v>
      </c>
      <c r="K54">
        <f t="shared" si="1"/>
        <v>20</v>
      </c>
      <c r="L54">
        <v>15</v>
      </c>
      <c r="M54" s="150">
        <v>1</v>
      </c>
      <c r="R54" s="149" t="s">
        <v>314</v>
      </c>
      <c r="T54" s="149" t="s">
        <v>115</v>
      </c>
      <c r="U54" s="149" t="s">
        <v>279</v>
      </c>
    </row>
    <row r="55" spans="2:21">
      <c r="B55" s="149" t="s">
        <v>315</v>
      </c>
      <c r="C55" s="149" t="s">
        <v>287</v>
      </c>
      <c r="D55" s="149" t="s">
        <v>310</v>
      </c>
      <c r="E55">
        <v>2020</v>
      </c>
      <c r="F55">
        <v>1</v>
      </c>
      <c r="G55">
        <v>0.1</v>
      </c>
      <c r="H55">
        <v>400</v>
      </c>
      <c r="I55">
        <v>20</v>
      </c>
      <c r="J55">
        <f t="shared" si="0"/>
        <v>400</v>
      </c>
      <c r="K55">
        <f t="shared" si="1"/>
        <v>20</v>
      </c>
      <c r="L55">
        <v>15</v>
      </c>
      <c r="M55" s="150">
        <v>1</v>
      </c>
      <c r="R55" s="149" t="s">
        <v>315</v>
      </c>
      <c r="T55" s="149" t="s">
        <v>115</v>
      </c>
      <c r="U55" s="149" t="s">
        <v>279</v>
      </c>
    </row>
    <row r="56" spans="2:21">
      <c r="B56" s="149" t="s">
        <v>316</v>
      </c>
      <c r="C56" s="149" t="s">
        <v>235</v>
      </c>
      <c r="D56" s="149" t="s">
        <v>317</v>
      </c>
      <c r="E56">
        <v>2020</v>
      </c>
      <c r="F56">
        <v>1</v>
      </c>
      <c r="G56">
        <v>0.1</v>
      </c>
      <c r="H56">
        <v>400</v>
      </c>
      <c r="I56">
        <v>20</v>
      </c>
      <c r="J56">
        <f t="shared" si="0"/>
        <v>400</v>
      </c>
      <c r="K56">
        <f t="shared" si="1"/>
        <v>20</v>
      </c>
      <c r="L56">
        <v>15</v>
      </c>
      <c r="M56" s="150">
        <v>31.54</v>
      </c>
      <c r="R56" s="149" t="s">
        <v>316</v>
      </c>
      <c r="T56" s="149" t="s">
        <v>115</v>
      </c>
      <c r="U56" s="149" t="s">
        <v>116</v>
      </c>
    </row>
    <row r="57" spans="2:21">
      <c r="B57" s="149" t="s">
        <v>318</v>
      </c>
      <c r="C57" s="149" t="s">
        <v>278</v>
      </c>
      <c r="D57" s="149" t="s">
        <v>317</v>
      </c>
      <c r="E57">
        <v>2020</v>
      </c>
      <c r="F57">
        <v>1</v>
      </c>
      <c r="G57">
        <v>0.1</v>
      </c>
      <c r="H57">
        <v>400</v>
      </c>
      <c r="I57">
        <v>20</v>
      </c>
      <c r="J57">
        <f t="shared" si="0"/>
        <v>400</v>
      </c>
      <c r="K57">
        <f t="shared" si="1"/>
        <v>20</v>
      </c>
      <c r="L57">
        <v>15</v>
      </c>
      <c r="M57" s="150">
        <v>1</v>
      </c>
      <c r="R57" s="149" t="s">
        <v>318</v>
      </c>
      <c r="T57" s="149" t="s">
        <v>115</v>
      </c>
      <c r="U57" s="149" t="s">
        <v>279</v>
      </c>
    </row>
    <row r="58" spans="2:21">
      <c r="B58" s="149" t="s">
        <v>319</v>
      </c>
      <c r="C58" s="149" t="s">
        <v>281</v>
      </c>
      <c r="D58" s="149" t="s">
        <v>317</v>
      </c>
      <c r="E58">
        <v>2020</v>
      </c>
      <c r="F58">
        <v>1</v>
      </c>
      <c r="G58">
        <v>0.1</v>
      </c>
      <c r="H58">
        <v>400</v>
      </c>
      <c r="I58">
        <v>20</v>
      </c>
      <c r="J58">
        <f t="shared" si="0"/>
        <v>400</v>
      </c>
      <c r="K58">
        <f t="shared" si="1"/>
        <v>20</v>
      </c>
      <c r="L58">
        <v>15</v>
      </c>
      <c r="M58" s="150">
        <v>1</v>
      </c>
      <c r="R58" s="149" t="s">
        <v>319</v>
      </c>
      <c r="T58" s="149" t="s">
        <v>115</v>
      </c>
      <c r="U58" s="149" t="s">
        <v>279</v>
      </c>
    </row>
    <row r="59" spans="2:21">
      <c r="B59" s="149" t="s">
        <v>320</v>
      </c>
      <c r="C59" s="149" t="s">
        <v>283</v>
      </c>
      <c r="D59" s="149" t="s">
        <v>317</v>
      </c>
      <c r="E59">
        <v>2020</v>
      </c>
      <c r="F59">
        <v>1</v>
      </c>
      <c r="G59">
        <v>0.1</v>
      </c>
      <c r="H59">
        <v>400</v>
      </c>
      <c r="I59">
        <v>20</v>
      </c>
      <c r="J59">
        <f t="shared" si="0"/>
        <v>400</v>
      </c>
      <c r="K59">
        <f t="shared" si="1"/>
        <v>20</v>
      </c>
      <c r="L59">
        <v>15</v>
      </c>
      <c r="M59" s="150">
        <v>1</v>
      </c>
      <c r="R59" s="149" t="s">
        <v>320</v>
      </c>
      <c r="T59" s="149" t="s">
        <v>115</v>
      </c>
      <c r="U59" s="149" t="s">
        <v>279</v>
      </c>
    </row>
    <row r="60" spans="2:21">
      <c r="B60" s="149" t="s">
        <v>321</v>
      </c>
      <c r="C60" s="149" t="s">
        <v>285</v>
      </c>
      <c r="D60" s="149" t="s">
        <v>317</v>
      </c>
      <c r="E60">
        <v>2020</v>
      </c>
      <c r="F60">
        <v>1</v>
      </c>
      <c r="G60">
        <v>0.1</v>
      </c>
      <c r="H60">
        <v>400</v>
      </c>
      <c r="I60">
        <v>20</v>
      </c>
      <c r="J60">
        <f t="shared" si="0"/>
        <v>400</v>
      </c>
      <c r="K60">
        <f t="shared" si="1"/>
        <v>20</v>
      </c>
      <c r="L60">
        <v>15</v>
      </c>
      <c r="M60" s="150">
        <v>1</v>
      </c>
      <c r="R60" s="149" t="s">
        <v>321</v>
      </c>
      <c r="T60" s="149" t="s">
        <v>115</v>
      </c>
      <c r="U60" s="149" t="s">
        <v>279</v>
      </c>
    </row>
    <row r="61" spans="2:21">
      <c r="B61" s="149" t="s">
        <v>322</v>
      </c>
      <c r="C61" s="149" t="s">
        <v>287</v>
      </c>
      <c r="D61" s="149" t="s">
        <v>317</v>
      </c>
      <c r="E61">
        <v>2020</v>
      </c>
      <c r="F61">
        <v>1</v>
      </c>
      <c r="G61">
        <v>0.1</v>
      </c>
      <c r="H61">
        <v>400</v>
      </c>
      <c r="I61">
        <v>20</v>
      </c>
      <c r="J61">
        <f t="shared" si="0"/>
        <v>400</v>
      </c>
      <c r="K61">
        <f t="shared" si="1"/>
        <v>20</v>
      </c>
      <c r="L61">
        <v>15</v>
      </c>
      <c r="M61" s="150">
        <v>1</v>
      </c>
      <c r="R61" s="149" t="s">
        <v>322</v>
      </c>
      <c r="T61" s="149" t="s">
        <v>115</v>
      </c>
      <c r="U61" s="149" t="s">
        <v>279</v>
      </c>
    </row>
    <row r="62" spans="2:21">
      <c r="B62" s="149" t="s">
        <v>323</v>
      </c>
      <c r="C62" s="149" t="s">
        <v>235</v>
      </c>
      <c r="D62" s="149" t="s">
        <v>324</v>
      </c>
      <c r="E62">
        <v>2020</v>
      </c>
      <c r="F62">
        <v>1</v>
      </c>
      <c r="G62">
        <v>0.1</v>
      </c>
      <c r="H62">
        <v>400</v>
      </c>
      <c r="I62">
        <v>20</v>
      </c>
      <c r="J62">
        <f t="shared" si="0"/>
        <v>400</v>
      </c>
      <c r="K62">
        <f t="shared" si="1"/>
        <v>20</v>
      </c>
      <c r="L62">
        <v>15</v>
      </c>
      <c r="M62" s="150">
        <v>31.54</v>
      </c>
      <c r="R62" s="149" t="s">
        <v>323</v>
      </c>
      <c r="T62" s="149" t="s">
        <v>115</v>
      </c>
      <c r="U62" s="149" t="s">
        <v>116</v>
      </c>
    </row>
    <row r="63" spans="2:21">
      <c r="B63" s="149" t="s">
        <v>325</v>
      </c>
      <c r="C63" s="149" t="s">
        <v>278</v>
      </c>
      <c r="D63" s="149" t="s">
        <v>324</v>
      </c>
      <c r="E63">
        <v>2020</v>
      </c>
      <c r="F63">
        <v>1</v>
      </c>
      <c r="G63">
        <v>0.1</v>
      </c>
      <c r="H63">
        <v>400</v>
      </c>
      <c r="I63">
        <v>20</v>
      </c>
      <c r="J63">
        <f t="shared" si="0"/>
        <v>400</v>
      </c>
      <c r="K63">
        <f t="shared" si="1"/>
        <v>20</v>
      </c>
      <c r="L63">
        <v>15</v>
      </c>
      <c r="M63" s="150">
        <v>1</v>
      </c>
      <c r="R63" s="149" t="s">
        <v>325</v>
      </c>
      <c r="T63" s="149" t="s">
        <v>115</v>
      </c>
      <c r="U63" s="149" t="s">
        <v>279</v>
      </c>
    </row>
    <row r="64" spans="2:21">
      <c r="B64" s="149" t="s">
        <v>326</v>
      </c>
      <c r="C64" s="149" t="s">
        <v>281</v>
      </c>
      <c r="D64" s="149" t="s">
        <v>324</v>
      </c>
      <c r="E64">
        <v>2020</v>
      </c>
      <c r="F64">
        <v>1</v>
      </c>
      <c r="G64">
        <v>0.1</v>
      </c>
      <c r="H64">
        <v>400</v>
      </c>
      <c r="I64">
        <v>20</v>
      </c>
      <c r="J64">
        <f t="shared" si="0"/>
        <v>400</v>
      </c>
      <c r="K64">
        <f t="shared" si="1"/>
        <v>20</v>
      </c>
      <c r="L64">
        <v>15</v>
      </c>
      <c r="M64" s="150">
        <v>1</v>
      </c>
      <c r="R64" s="149" t="s">
        <v>326</v>
      </c>
      <c r="T64" s="149" t="s">
        <v>115</v>
      </c>
      <c r="U64" s="149" t="s">
        <v>279</v>
      </c>
    </row>
    <row r="65" spans="2:21">
      <c r="B65" s="149" t="s">
        <v>327</v>
      </c>
      <c r="C65" s="149" t="s">
        <v>283</v>
      </c>
      <c r="D65" s="149" t="s">
        <v>324</v>
      </c>
      <c r="E65">
        <v>2020</v>
      </c>
      <c r="F65">
        <v>1</v>
      </c>
      <c r="G65">
        <v>0.1</v>
      </c>
      <c r="H65">
        <v>400</v>
      </c>
      <c r="I65">
        <v>20</v>
      </c>
      <c r="J65">
        <f t="shared" si="0"/>
        <v>400</v>
      </c>
      <c r="K65">
        <f t="shared" si="1"/>
        <v>20</v>
      </c>
      <c r="L65">
        <v>15</v>
      </c>
      <c r="M65" s="150">
        <v>1</v>
      </c>
      <c r="R65" s="149" t="s">
        <v>327</v>
      </c>
      <c r="T65" s="149" t="s">
        <v>115</v>
      </c>
      <c r="U65" s="149" t="s">
        <v>279</v>
      </c>
    </row>
    <row r="66" spans="2:21">
      <c r="B66" s="149" t="s">
        <v>328</v>
      </c>
      <c r="C66" s="149" t="s">
        <v>285</v>
      </c>
      <c r="D66" s="149" t="s">
        <v>324</v>
      </c>
      <c r="E66">
        <v>2020</v>
      </c>
      <c r="F66">
        <v>1</v>
      </c>
      <c r="G66">
        <v>0.1</v>
      </c>
      <c r="H66">
        <v>400</v>
      </c>
      <c r="I66">
        <v>20</v>
      </c>
      <c r="J66">
        <f t="shared" si="0"/>
        <v>400</v>
      </c>
      <c r="K66">
        <f t="shared" si="1"/>
        <v>20</v>
      </c>
      <c r="L66">
        <v>15</v>
      </c>
      <c r="M66" s="150">
        <v>1</v>
      </c>
      <c r="R66" s="149" t="s">
        <v>328</v>
      </c>
      <c r="T66" s="149" t="s">
        <v>115</v>
      </c>
      <c r="U66" s="149" t="s">
        <v>279</v>
      </c>
    </row>
    <row r="67" spans="2:21">
      <c r="B67" s="149" t="s">
        <v>329</v>
      </c>
      <c r="C67" s="149" t="s">
        <v>287</v>
      </c>
      <c r="D67" s="149" t="s">
        <v>324</v>
      </c>
      <c r="E67">
        <v>2020</v>
      </c>
      <c r="F67">
        <v>1</v>
      </c>
      <c r="G67">
        <v>0.1</v>
      </c>
      <c r="H67">
        <v>400</v>
      </c>
      <c r="I67">
        <v>20</v>
      </c>
      <c r="J67">
        <f t="shared" si="0"/>
        <v>400</v>
      </c>
      <c r="K67">
        <f t="shared" si="1"/>
        <v>20</v>
      </c>
      <c r="L67">
        <v>15</v>
      </c>
      <c r="M67" s="150">
        <v>1</v>
      </c>
      <c r="R67" s="149" t="s">
        <v>329</v>
      </c>
      <c r="T67" s="149" t="s">
        <v>115</v>
      </c>
      <c r="U67" s="149" t="s">
        <v>279</v>
      </c>
    </row>
    <row r="68" spans="2:21">
      <c r="B68" s="149" t="s">
        <v>330</v>
      </c>
      <c r="C68" s="149" t="s">
        <v>235</v>
      </c>
      <c r="D68" s="149" t="s">
        <v>331</v>
      </c>
      <c r="E68">
        <v>2020</v>
      </c>
      <c r="F68">
        <v>1</v>
      </c>
      <c r="G68">
        <v>0.1</v>
      </c>
      <c r="H68">
        <v>400</v>
      </c>
      <c r="I68">
        <v>20</v>
      </c>
      <c r="J68">
        <f t="shared" si="0"/>
        <v>400</v>
      </c>
      <c r="K68">
        <f t="shared" si="1"/>
        <v>20</v>
      </c>
      <c r="L68">
        <v>15</v>
      </c>
      <c r="M68" s="150">
        <v>31.54</v>
      </c>
      <c r="R68" s="149" t="s">
        <v>330</v>
      </c>
      <c r="T68" s="149" t="s">
        <v>115</v>
      </c>
      <c r="U68" s="149" t="s">
        <v>116</v>
      </c>
    </row>
    <row r="69" spans="2:21">
      <c r="B69" s="149" t="s">
        <v>332</v>
      </c>
      <c r="C69" s="149" t="s">
        <v>278</v>
      </c>
      <c r="D69" s="149" t="s">
        <v>331</v>
      </c>
      <c r="E69">
        <v>2020</v>
      </c>
      <c r="F69">
        <v>1</v>
      </c>
      <c r="G69">
        <v>0.1</v>
      </c>
      <c r="H69">
        <v>400</v>
      </c>
      <c r="I69">
        <v>20</v>
      </c>
      <c r="J69">
        <f t="shared" si="0"/>
        <v>400</v>
      </c>
      <c r="K69">
        <f t="shared" si="1"/>
        <v>20</v>
      </c>
      <c r="L69">
        <v>15</v>
      </c>
      <c r="M69" s="150">
        <v>1</v>
      </c>
      <c r="R69" s="149" t="s">
        <v>332</v>
      </c>
      <c r="T69" s="149" t="s">
        <v>115</v>
      </c>
      <c r="U69" s="149" t="s">
        <v>279</v>
      </c>
    </row>
    <row r="70" spans="2:21">
      <c r="B70" s="149" t="s">
        <v>333</v>
      </c>
      <c r="C70" s="149" t="s">
        <v>281</v>
      </c>
      <c r="D70" s="149" t="s">
        <v>331</v>
      </c>
      <c r="E70">
        <v>2020</v>
      </c>
      <c r="F70">
        <v>1</v>
      </c>
      <c r="G70">
        <v>0.1</v>
      </c>
      <c r="H70">
        <v>400</v>
      </c>
      <c r="I70">
        <v>20</v>
      </c>
      <c r="J70">
        <f t="shared" si="0"/>
        <v>400</v>
      </c>
      <c r="K70">
        <f t="shared" si="1"/>
        <v>20</v>
      </c>
      <c r="L70">
        <v>15</v>
      </c>
      <c r="M70" s="150">
        <v>1</v>
      </c>
      <c r="R70" s="149" t="s">
        <v>333</v>
      </c>
      <c r="T70" s="149" t="s">
        <v>115</v>
      </c>
      <c r="U70" s="149" t="s">
        <v>279</v>
      </c>
    </row>
    <row r="71" spans="2:21">
      <c r="B71" s="149" t="s">
        <v>334</v>
      </c>
      <c r="C71" s="149" t="s">
        <v>283</v>
      </c>
      <c r="D71" s="149" t="s">
        <v>331</v>
      </c>
      <c r="E71">
        <v>2020</v>
      </c>
      <c r="F71">
        <v>1</v>
      </c>
      <c r="G71">
        <v>0.1</v>
      </c>
      <c r="H71">
        <v>400</v>
      </c>
      <c r="I71">
        <v>20</v>
      </c>
      <c r="J71">
        <f t="shared" ref="J71:J134" si="2">H71</f>
        <v>400</v>
      </c>
      <c r="K71">
        <f t="shared" ref="K71:K134" si="3">I71</f>
        <v>20</v>
      </c>
      <c r="L71">
        <v>15</v>
      </c>
      <c r="M71" s="150">
        <v>1</v>
      </c>
      <c r="R71" s="149" t="s">
        <v>334</v>
      </c>
      <c r="T71" s="149" t="s">
        <v>115</v>
      </c>
      <c r="U71" s="149" t="s">
        <v>279</v>
      </c>
    </row>
    <row r="72" spans="2:21">
      <c r="B72" s="149" t="s">
        <v>335</v>
      </c>
      <c r="C72" s="149" t="s">
        <v>285</v>
      </c>
      <c r="D72" s="149" t="s">
        <v>331</v>
      </c>
      <c r="E72">
        <v>2020</v>
      </c>
      <c r="F72">
        <v>1</v>
      </c>
      <c r="G72">
        <v>0.1</v>
      </c>
      <c r="H72">
        <v>400</v>
      </c>
      <c r="I72">
        <v>20</v>
      </c>
      <c r="J72">
        <f t="shared" si="2"/>
        <v>400</v>
      </c>
      <c r="K72">
        <f t="shared" si="3"/>
        <v>20</v>
      </c>
      <c r="L72">
        <v>15</v>
      </c>
      <c r="M72" s="150">
        <v>1</v>
      </c>
      <c r="R72" s="149" t="s">
        <v>335</v>
      </c>
      <c r="T72" s="149" t="s">
        <v>115</v>
      </c>
      <c r="U72" s="149" t="s">
        <v>279</v>
      </c>
    </row>
    <row r="73" spans="2:21">
      <c r="B73" s="149" t="s">
        <v>336</v>
      </c>
      <c r="C73" s="149" t="s">
        <v>287</v>
      </c>
      <c r="D73" s="149" t="s">
        <v>331</v>
      </c>
      <c r="E73">
        <v>2020</v>
      </c>
      <c r="F73">
        <v>1</v>
      </c>
      <c r="G73">
        <v>0.1</v>
      </c>
      <c r="H73">
        <v>400</v>
      </c>
      <c r="I73">
        <v>20</v>
      </c>
      <c r="J73">
        <f t="shared" si="2"/>
        <v>400</v>
      </c>
      <c r="K73">
        <f t="shared" si="3"/>
        <v>20</v>
      </c>
      <c r="L73">
        <v>15</v>
      </c>
      <c r="M73" s="150">
        <v>1</v>
      </c>
      <c r="R73" s="149" t="s">
        <v>336</v>
      </c>
      <c r="T73" s="149" t="s">
        <v>115</v>
      </c>
      <c r="U73" s="149" t="s">
        <v>279</v>
      </c>
    </row>
    <row r="74" spans="2:21">
      <c r="B74" s="149" t="s">
        <v>337</v>
      </c>
      <c r="C74" s="149" t="s">
        <v>235</v>
      </c>
      <c r="D74" s="149" t="s">
        <v>338</v>
      </c>
      <c r="E74">
        <v>2020</v>
      </c>
      <c r="F74">
        <v>1</v>
      </c>
      <c r="G74">
        <v>0.1</v>
      </c>
      <c r="H74">
        <v>400</v>
      </c>
      <c r="I74">
        <v>20</v>
      </c>
      <c r="J74">
        <f t="shared" si="2"/>
        <v>400</v>
      </c>
      <c r="K74">
        <f t="shared" si="3"/>
        <v>20</v>
      </c>
      <c r="L74">
        <v>15</v>
      </c>
      <c r="M74" s="150">
        <v>31.54</v>
      </c>
      <c r="R74" s="149" t="s">
        <v>337</v>
      </c>
      <c r="T74" s="149" t="s">
        <v>115</v>
      </c>
      <c r="U74" s="149" t="s">
        <v>116</v>
      </c>
    </row>
    <row r="75" spans="2:21">
      <c r="B75" s="149" t="s">
        <v>339</v>
      </c>
      <c r="C75" s="149" t="s">
        <v>278</v>
      </c>
      <c r="D75" s="149" t="s">
        <v>338</v>
      </c>
      <c r="E75">
        <v>2020</v>
      </c>
      <c r="F75">
        <v>1</v>
      </c>
      <c r="G75">
        <v>0.1</v>
      </c>
      <c r="H75">
        <v>400</v>
      </c>
      <c r="I75">
        <v>20</v>
      </c>
      <c r="J75">
        <f t="shared" si="2"/>
        <v>400</v>
      </c>
      <c r="K75">
        <f t="shared" si="3"/>
        <v>20</v>
      </c>
      <c r="L75">
        <v>15</v>
      </c>
      <c r="M75" s="150">
        <v>1</v>
      </c>
      <c r="R75" s="149" t="s">
        <v>339</v>
      </c>
      <c r="T75" s="149" t="s">
        <v>115</v>
      </c>
      <c r="U75" s="149" t="s">
        <v>279</v>
      </c>
    </row>
    <row r="76" spans="2:21">
      <c r="B76" s="149" t="s">
        <v>340</v>
      </c>
      <c r="C76" s="149" t="s">
        <v>281</v>
      </c>
      <c r="D76" s="149" t="s">
        <v>338</v>
      </c>
      <c r="E76">
        <v>2020</v>
      </c>
      <c r="F76">
        <v>1</v>
      </c>
      <c r="G76">
        <v>0.1</v>
      </c>
      <c r="H76">
        <v>400</v>
      </c>
      <c r="I76">
        <v>20</v>
      </c>
      <c r="J76">
        <f t="shared" si="2"/>
        <v>400</v>
      </c>
      <c r="K76">
        <f t="shared" si="3"/>
        <v>20</v>
      </c>
      <c r="L76">
        <v>15</v>
      </c>
      <c r="M76" s="150">
        <v>1</v>
      </c>
      <c r="R76" s="149" t="s">
        <v>340</v>
      </c>
      <c r="T76" s="149" t="s">
        <v>115</v>
      </c>
      <c r="U76" s="149" t="s">
        <v>279</v>
      </c>
    </row>
    <row r="77" spans="2:21">
      <c r="B77" s="149" t="s">
        <v>341</v>
      </c>
      <c r="C77" s="149" t="s">
        <v>283</v>
      </c>
      <c r="D77" s="149" t="s">
        <v>338</v>
      </c>
      <c r="E77">
        <v>2020</v>
      </c>
      <c r="F77">
        <v>1</v>
      </c>
      <c r="G77">
        <v>0.1</v>
      </c>
      <c r="H77">
        <v>400</v>
      </c>
      <c r="I77">
        <v>20</v>
      </c>
      <c r="J77">
        <f t="shared" si="2"/>
        <v>400</v>
      </c>
      <c r="K77">
        <f t="shared" si="3"/>
        <v>20</v>
      </c>
      <c r="L77">
        <v>15</v>
      </c>
      <c r="M77" s="150">
        <v>1</v>
      </c>
      <c r="R77" s="149" t="s">
        <v>341</v>
      </c>
      <c r="T77" s="149" t="s">
        <v>115</v>
      </c>
      <c r="U77" s="149" t="s">
        <v>279</v>
      </c>
    </row>
    <row r="78" spans="2:21">
      <c r="B78" s="149" t="s">
        <v>342</v>
      </c>
      <c r="C78" s="149" t="s">
        <v>285</v>
      </c>
      <c r="D78" s="149" t="s">
        <v>338</v>
      </c>
      <c r="E78">
        <v>2020</v>
      </c>
      <c r="F78">
        <v>1</v>
      </c>
      <c r="G78">
        <v>0.1</v>
      </c>
      <c r="H78">
        <v>400</v>
      </c>
      <c r="I78">
        <v>20</v>
      </c>
      <c r="J78">
        <f t="shared" si="2"/>
        <v>400</v>
      </c>
      <c r="K78">
        <f t="shared" si="3"/>
        <v>20</v>
      </c>
      <c r="L78">
        <v>15</v>
      </c>
      <c r="M78" s="150">
        <v>1</v>
      </c>
      <c r="R78" s="149" t="s">
        <v>342</v>
      </c>
      <c r="T78" s="149" t="s">
        <v>115</v>
      </c>
      <c r="U78" s="149" t="s">
        <v>279</v>
      </c>
    </row>
    <row r="79" spans="2:21">
      <c r="B79" s="149" t="s">
        <v>343</v>
      </c>
      <c r="C79" s="149" t="s">
        <v>287</v>
      </c>
      <c r="D79" s="149" t="s">
        <v>338</v>
      </c>
      <c r="E79">
        <v>2020</v>
      </c>
      <c r="F79">
        <v>1</v>
      </c>
      <c r="G79">
        <v>0.1</v>
      </c>
      <c r="H79">
        <v>400</v>
      </c>
      <c r="I79">
        <v>20</v>
      </c>
      <c r="J79">
        <f t="shared" si="2"/>
        <v>400</v>
      </c>
      <c r="K79">
        <f t="shared" si="3"/>
        <v>20</v>
      </c>
      <c r="L79">
        <v>15</v>
      </c>
      <c r="M79" s="150">
        <v>1</v>
      </c>
      <c r="R79" s="149" t="s">
        <v>343</v>
      </c>
      <c r="T79" s="149" t="s">
        <v>115</v>
      </c>
      <c r="U79" s="149" t="s">
        <v>279</v>
      </c>
    </row>
    <row r="80" spans="2:21">
      <c r="B80" s="149" t="s">
        <v>344</v>
      </c>
      <c r="C80" s="149" t="s">
        <v>235</v>
      </c>
      <c r="D80" s="149" t="s">
        <v>345</v>
      </c>
      <c r="E80">
        <v>2020</v>
      </c>
      <c r="F80">
        <v>1</v>
      </c>
      <c r="G80">
        <v>0.1</v>
      </c>
      <c r="H80">
        <v>400</v>
      </c>
      <c r="I80">
        <v>20</v>
      </c>
      <c r="J80">
        <f t="shared" si="2"/>
        <v>400</v>
      </c>
      <c r="K80">
        <f t="shared" si="3"/>
        <v>20</v>
      </c>
      <c r="L80">
        <v>15</v>
      </c>
      <c r="M80" s="150">
        <v>31.54</v>
      </c>
      <c r="R80" s="149" t="s">
        <v>344</v>
      </c>
      <c r="T80" s="149" t="s">
        <v>115</v>
      </c>
      <c r="U80" s="149" t="s">
        <v>116</v>
      </c>
    </row>
    <row r="81" spans="2:21">
      <c r="B81" s="149" t="s">
        <v>346</v>
      </c>
      <c r="C81" s="149" t="s">
        <v>278</v>
      </c>
      <c r="D81" s="149" t="s">
        <v>345</v>
      </c>
      <c r="E81">
        <v>2020</v>
      </c>
      <c r="F81">
        <v>1</v>
      </c>
      <c r="G81">
        <v>0.1</v>
      </c>
      <c r="H81">
        <v>400</v>
      </c>
      <c r="I81">
        <v>20</v>
      </c>
      <c r="J81">
        <f t="shared" si="2"/>
        <v>400</v>
      </c>
      <c r="K81">
        <f t="shared" si="3"/>
        <v>20</v>
      </c>
      <c r="L81">
        <v>15</v>
      </c>
      <c r="M81" s="150">
        <v>1</v>
      </c>
      <c r="R81" s="149" t="s">
        <v>346</v>
      </c>
      <c r="T81" s="149" t="s">
        <v>115</v>
      </c>
      <c r="U81" s="149" t="s">
        <v>279</v>
      </c>
    </row>
    <row r="82" spans="2:21">
      <c r="B82" s="149" t="s">
        <v>347</v>
      </c>
      <c r="C82" s="149" t="s">
        <v>281</v>
      </c>
      <c r="D82" s="149" t="s">
        <v>345</v>
      </c>
      <c r="E82">
        <v>2020</v>
      </c>
      <c r="F82">
        <v>1</v>
      </c>
      <c r="G82">
        <v>0.1</v>
      </c>
      <c r="H82">
        <v>400</v>
      </c>
      <c r="I82">
        <v>20</v>
      </c>
      <c r="J82">
        <f t="shared" si="2"/>
        <v>400</v>
      </c>
      <c r="K82">
        <f t="shared" si="3"/>
        <v>20</v>
      </c>
      <c r="L82">
        <v>15</v>
      </c>
      <c r="M82" s="150">
        <v>1</v>
      </c>
      <c r="R82" s="149" t="s">
        <v>347</v>
      </c>
      <c r="T82" s="149" t="s">
        <v>115</v>
      </c>
      <c r="U82" s="149" t="s">
        <v>279</v>
      </c>
    </row>
    <row r="83" spans="2:21">
      <c r="B83" s="149" t="s">
        <v>348</v>
      </c>
      <c r="C83" s="149" t="s">
        <v>283</v>
      </c>
      <c r="D83" s="149" t="s">
        <v>345</v>
      </c>
      <c r="E83">
        <v>2020</v>
      </c>
      <c r="F83">
        <v>1</v>
      </c>
      <c r="G83">
        <v>0.1</v>
      </c>
      <c r="H83">
        <v>400</v>
      </c>
      <c r="I83">
        <v>20</v>
      </c>
      <c r="J83">
        <f t="shared" si="2"/>
        <v>400</v>
      </c>
      <c r="K83">
        <f t="shared" si="3"/>
        <v>20</v>
      </c>
      <c r="L83">
        <v>15</v>
      </c>
      <c r="M83" s="150">
        <v>1</v>
      </c>
      <c r="R83" s="149" t="s">
        <v>348</v>
      </c>
      <c r="T83" s="149" t="s">
        <v>115</v>
      </c>
      <c r="U83" s="149" t="s">
        <v>279</v>
      </c>
    </row>
    <row r="84" spans="2:21">
      <c r="B84" s="149" t="s">
        <v>349</v>
      </c>
      <c r="C84" s="149" t="s">
        <v>285</v>
      </c>
      <c r="D84" s="149" t="s">
        <v>345</v>
      </c>
      <c r="E84">
        <v>2020</v>
      </c>
      <c r="F84">
        <v>1</v>
      </c>
      <c r="G84">
        <v>0.1</v>
      </c>
      <c r="H84">
        <v>400</v>
      </c>
      <c r="I84">
        <v>20</v>
      </c>
      <c r="J84">
        <f t="shared" si="2"/>
        <v>400</v>
      </c>
      <c r="K84">
        <f t="shared" si="3"/>
        <v>20</v>
      </c>
      <c r="L84">
        <v>15</v>
      </c>
      <c r="M84" s="150">
        <v>1</v>
      </c>
      <c r="R84" s="149" t="s">
        <v>349</v>
      </c>
      <c r="T84" s="149" t="s">
        <v>115</v>
      </c>
      <c r="U84" s="149" t="s">
        <v>279</v>
      </c>
    </row>
    <row r="85" spans="2:21">
      <c r="B85" s="149" t="s">
        <v>350</v>
      </c>
      <c r="C85" s="149" t="s">
        <v>287</v>
      </c>
      <c r="D85" s="149" t="s">
        <v>345</v>
      </c>
      <c r="E85">
        <v>2020</v>
      </c>
      <c r="F85">
        <v>1</v>
      </c>
      <c r="G85">
        <v>0.1</v>
      </c>
      <c r="H85">
        <v>400</v>
      </c>
      <c r="I85">
        <v>20</v>
      </c>
      <c r="J85">
        <f t="shared" si="2"/>
        <v>400</v>
      </c>
      <c r="K85">
        <f t="shared" si="3"/>
        <v>20</v>
      </c>
      <c r="L85">
        <v>15</v>
      </c>
      <c r="M85" s="150">
        <v>1</v>
      </c>
      <c r="R85" s="149" t="s">
        <v>350</v>
      </c>
      <c r="T85" s="149" t="s">
        <v>115</v>
      </c>
      <c r="U85" s="149" t="s">
        <v>279</v>
      </c>
    </row>
    <row r="86" spans="2:21">
      <c r="B86" s="149" t="s">
        <v>351</v>
      </c>
      <c r="C86" s="149" t="s">
        <v>235</v>
      </c>
      <c r="D86" s="149" t="s">
        <v>352</v>
      </c>
      <c r="E86">
        <v>2020</v>
      </c>
      <c r="F86">
        <v>1</v>
      </c>
      <c r="G86">
        <v>0.1</v>
      </c>
      <c r="H86">
        <v>400</v>
      </c>
      <c r="I86">
        <v>20</v>
      </c>
      <c r="J86">
        <f t="shared" si="2"/>
        <v>400</v>
      </c>
      <c r="K86">
        <f t="shared" si="3"/>
        <v>20</v>
      </c>
      <c r="L86">
        <v>15</v>
      </c>
      <c r="M86" s="150">
        <v>31.54</v>
      </c>
      <c r="R86" s="149" t="s">
        <v>351</v>
      </c>
      <c r="T86" s="149" t="s">
        <v>115</v>
      </c>
      <c r="U86" s="149" t="s">
        <v>116</v>
      </c>
    </row>
    <row r="87" spans="2:21">
      <c r="B87" s="149" t="s">
        <v>353</v>
      </c>
      <c r="C87" s="149" t="s">
        <v>278</v>
      </c>
      <c r="D87" s="149" t="s">
        <v>352</v>
      </c>
      <c r="E87">
        <v>2020</v>
      </c>
      <c r="F87">
        <v>1</v>
      </c>
      <c r="G87">
        <v>0.1</v>
      </c>
      <c r="H87">
        <v>400</v>
      </c>
      <c r="I87">
        <v>20</v>
      </c>
      <c r="J87">
        <f t="shared" si="2"/>
        <v>400</v>
      </c>
      <c r="K87">
        <f t="shared" si="3"/>
        <v>20</v>
      </c>
      <c r="L87">
        <v>15</v>
      </c>
      <c r="M87" s="150">
        <v>1</v>
      </c>
      <c r="R87" s="149" t="s">
        <v>353</v>
      </c>
      <c r="T87" s="149" t="s">
        <v>115</v>
      </c>
      <c r="U87" s="149" t="s">
        <v>279</v>
      </c>
    </row>
    <row r="88" spans="2:21">
      <c r="B88" s="149" t="s">
        <v>354</v>
      </c>
      <c r="C88" s="149" t="s">
        <v>281</v>
      </c>
      <c r="D88" s="149" t="s">
        <v>352</v>
      </c>
      <c r="E88">
        <v>2020</v>
      </c>
      <c r="F88">
        <v>1</v>
      </c>
      <c r="G88">
        <v>0.1</v>
      </c>
      <c r="H88">
        <v>400</v>
      </c>
      <c r="I88">
        <v>20</v>
      </c>
      <c r="J88">
        <f t="shared" si="2"/>
        <v>400</v>
      </c>
      <c r="K88">
        <f t="shared" si="3"/>
        <v>20</v>
      </c>
      <c r="L88">
        <v>15</v>
      </c>
      <c r="M88" s="150">
        <v>1</v>
      </c>
      <c r="R88" s="149" t="s">
        <v>354</v>
      </c>
      <c r="T88" s="149" t="s">
        <v>115</v>
      </c>
      <c r="U88" s="149" t="s">
        <v>279</v>
      </c>
    </row>
    <row r="89" spans="2:21">
      <c r="B89" s="149" t="s">
        <v>355</v>
      </c>
      <c r="C89" s="149" t="s">
        <v>283</v>
      </c>
      <c r="D89" s="149" t="s">
        <v>352</v>
      </c>
      <c r="E89">
        <v>2020</v>
      </c>
      <c r="F89">
        <v>1</v>
      </c>
      <c r="G89">
        <v>0.1</v>
      </c>
      <c r="H89">
        <v>400</v>
      </c>
      <c r="I89">
        <v>20</v>
      </c>
      <c r="J89">
        <f t="shared" si="2"/>
        <v>400</v>
      </c>
      <c r="K89">
        <f t="shared" si="3"/>
        <v>20</v>
      </c>
      <c r="L89">
        <v>15</v>
      </c>
      <c r="M89" s="150">
        <v>1</v>
      </c>
      <c r="R89" s="149" t="s">
        <v>355</v>
      </c>
      <c r="T89" s="149" t="s">
        <v>115</v>
      </c>
      <c r="U89" s="149" t="s">
        <v>279</v>
      </c>
    </row>
    <row r="90" spans="2:21">
      <c r="B90" s="149" t="s">
        <v>356</v>
      </c>
      <c r="C90" s="149" t="s">
        <v>285</v>
      </c>
      <c r="D90" s="149" t="s">
        <v>352</v>
      </c>
      <c r="E90">
        <v>2020</v>
      </c>
      <c r="F90">
        <v>1</v>
      </c>
      <c r="G90">
        <v>0.1</v>
      </c>
      <c r="H90">
        <v>400</v>
      </c>
      <c r="I90">
        <v>20</v>
      </c>
      <c r="J90">
        <f t="shared" si="2"/>
        <v>400</v>
      </c>
      <c r="K90">
        <f t="shared" si="3"/>
        <v>20</v>
      </c>
      <c r="L90">
        <v>15</v>
      </c>
      <c r="M90" s="150">
        <v>1</v>
      </c>
      <c r="R90" s="149" t="s">
        <v>356</v>
      </c>
      <c r="T90" s="149" t="s">
        <v>115</v>
      </c>
      <c r="U90" s="149" t="s">
        <v>279</v>
      </c>
    </row>
    <row r="91" spans="2:21">
      <c r="B91" s="149" t="s">
        <v>357</v>
      </c>
      <c r="C91" s="149" t="s">
        <v>287</v>
      </c>
      <c r="D91" s="149" t="s">
        <v>352</v>
      </c>
      <c r="E91">
        <v>2020</v>
      </c>
      <c r="F91">
        <v>1</v>
      </c>
      <c r="G91">
        <v>0.1</v>
      </c>
      <c r="H91">
        <v>400</v>
      </c>
      <c r="I91">
        <v>20</v>
      </c>
      <c r="J91">
        <f t="shared" si="2"/>
        <v>400</v>
      </c>
      <c r="K91">
        <f t="shared" si="3"/>
        <v>20</v>
      </c>
      <c r="L91">
        <v>15</v>
      </c>
      <c r="M91" s="150">
        <v>1</v>
      </c>
      <c r="R91" s="149" t="s">
        <v>357</v>
      </c>
      <c r="T91" s="149" t="s">
        <v>115</v>
      </c>
      <c r="U91" s="149" t="s">
        <v>279</v>
      </c>
    </row>
    <row r="92" spans="2:21">
      <c r="B92" s="149" t="s">
        <v>358</v>
      </c>
      <c r="C92" s="149" t="s">
        <v>235</v>
      </c>
      <c r="D92" s="149" t="s">
        <v>359</v>
      </c>
      <c r="E92">
        <v>2020</v>
      </c>
      <c r="F92">
        <v>1</v>
      </c>
      <c r="G92">
        <v>0.1</v>
      </c>
      <c r="H92">
        <v>400</v>
      </c>
      <c r="I92">
        <v>20</v>
      </c>
      <c r="J92">
        <f t="shared" si="2"/>
        <v>400</v>
      </c>
      <c r="K92">
        <f t="shared" si="3"/>
        <v>20</v>
      </c>
      <c r="L92">
        <v>15</v>
      </c>
      <c r="M92" s="150">
        <v>31.54</v>
      </c>
      <c r="R92" s="149" t="s">
        <v>358</v>
      </c>
      <c r="T92" s="149" t="s">
        <v>115</v>
      </c>
      <c r="U92" s="149" t="s">
        <v>116</v>
      </c>
    </row>
    <row r="93" spans="2:21">
      <c r="B93" s="149" t="s">
        <v>360</v>
      </c>
      <c r="C93" s="149" t="s">
        <v>278</v>
      </c>
      <c r="D93" s="149" t="s">
        <v>359</v>
      </c>
      <c r="E93">
        <v>2020</v>
      </c>
      <c r="F93">
        <v>1</v>
      </c>
      <c r="G93">
        <v>0.1</v>
      </c>
      <c r="H93">
        <v>400</v>
      </c>
      <c r="I93">
        <v>20</v>
      </c>
      <c r="J93">
        <f t="shared" si="2"/>
        <v>400</v>
      </c>
      <c r="K93">
        <f t="shared" si="3"/>
        <v>20</v>
      </c>
      <c r="L93">
        <v>15</v>
      </c>
      <c r="M93" s="150">
        <v>1</v>
      </c>
      <c r="R93" s="149" t="s">
        <v>360</v>
      </c>
      <c r="T93" s="149" t="s">
        <v>115</v>
      </c>
      <c r="U93" s="149" t="s">
        <v>279</v>
      </c>
    </row>
    <row r="94" spans="2:21">
      <c r="B94" s="149" t="s">
        <v>361</v>
      </c>
      <c r="C94" s="149" t="s">
        <v>281</v>
      </c>
      <c r="D94" s="149" t="s">
        <v>359</v>
      </c>
      <c r="E94">
        <v>2020</v>
      </c>
      <c r="F94">
        <v>1</v>
      </c>
      <c r="G94">
        <v>0.1</v>
      </c>
      <c r="H94">
        <v>400</v>
      </c>
      <c r="I94">
        <v>20</v>
      </c>
      <c r="J94">
        <f t="shared" si="2"/>
        <v>400</v>
      </c>
      <c r="K94">
        <f t="shared" si="3"/>
        <v>20</v>
      </c>
      <c r="L94">
        <v>15</v>
      </c>
      <c r="M94" s="150">
        <v>1</v>
      </c>
      <c r="R94" s="149" t="s">
        <v>361</v>
      </c>
      <c r="T94" s="149" t="s">
        <v>115</v>
      </c>
      <c r="U94" s="149" t="s">
        <v>279</v>
      </c>
    </row>
    <row r="95" spans="2:21">
      <c r="B95" s="149" t="s">
        <v>362</v>
      </c>
      <c r="C95" s="149" t="s">
        <v>283</v>
      </c>
      <c r="D95" s="149" t="s">
        <v>359</v>
      </c>
      <c r="E95">
        <v>2020</v>
      </c>
      <c r="F95">
        <v>1</v>
      </c>
      <c r="G95">
        <v>0.1</v>
      </c>
      <c r="H95">
        <v>400</v>
      </c>
      <c r="I95">
        <v>20</v>
      </c>
      <c r="J95">
        <f t="shared" si="2"/>
        <v>400</v>
      </c>
      <c r="K95">
        <f t="shared" si="3"/>
        <v>20</v>
      </c>
      <c r="L95">
        <v>15</v>
      </c>
      <c r="M95" s="150">
        <v>1</v>
      </c>
      <c r="R95" s="149" t="s">
        <v>362</v>
      </c>
      <c r="T95" s="149" t="s">
        <v>115</v>
      </c>
      <c r="U95" s="149" t="s">
        <v>279</v>
      </c>
    </row>
    <row r="96" spans="2:21">
      <c r="B96" s="149" t="s">
        <v>363</v>
      </c>
      <c r="C96" s="149" t="s">
        <v>285</v>
      </c>
      <c r="D96" s="149" t="s">
        <v>359</v>
      </c>
      <c r="E96">
        <v>2020</v>
      </c>
      <c r="F96">
        <v>1</v>
      </c>
      <c r="G96">
        <v>0.1</v>
      </c>
      <c r="H96">
        <v>400</v>
      </c>
      <c r="I96">
        <v>20</v>
      </c>
      <c r="J96">
        <f t="shared" si="2"/>
        <v>400</v>
      </c>
      <c r="K96">
        <f t="shared" si="3"/>
        <v>20</v>
      </c>
      <c r="L96">
        <v>15</v>
      </c>
      <c r="M96" s="150">
        <v>1</v>
      </c>
      <c r="R96" s="149" t="s">
        <v>363</v>
      </c>
      <c r="T96" s="149" t="s">
        <v>115</v>
      </c>
      <c r="U96" s="149" t="s">
        <v>279</v>
      </c>
    </row>
    <row r="97" spans="2:21">
      <c r="B97" s="149" t="s">
        <v>364</v>
      </c>
      <c r="C97" s="149" t="s">
        <v>287</v>
      </c>
      <c r="D97" s="149" t="s">
        <v>359</v>
      </c>
      <c r="E97">
        <v>2020</v>
      </c>
      <c r="F97">
        <v>1</v>
      </c>
      <c r="G97">
        <v>0.1</v>
      </c>
      <c r="H97">
        <v>400</v>
      </c>
      <c r="I97">
        <v>20</v>
      </c>
      <c r="J97">
        <f t="shared" si="2"/>
        <v>400</v>
      </c>
      <c r="K97">
        <f t="shared" si="3"/>
        <v>20</v>
      </c>
      <c r="L97">
        <v>15</v>
      </c>
      <c r="M97" s="150">
        <v>1</v>
      </c>
      <c r="R97" s="149" t="s">
        <v>364</v>
      </c>
      <c r="T97" s="149" t="s">
        <v>115</v>
      </c>
      <c r="U97" s="149" t="s">
        <v>279</v>
      </c>
    </row>
    <row r="98" spans="2:21">
      <c r="B98" s="149" t="s">
        <v>365</v>
      </c>
      <c r="C98" s="149" t="s">
        <v>235</v>
      </c>
      <c r="D98" s="149" t="s">
        <v>366</v>
      </c>
      <c r="E98">
        <v>2020</v>
      </c>
      <c r="F98">
        <v>1</v>
      </c>
      <c r="G98">
        <v>0.1</v>
      </c>
      <c r="H98">
        <v>400</v>
      </c>
      <c r="I98">
        <v>20</v>
      </c>
      <c r="J98">
        <f t="shared" si="2"/>
        <v>400</v>
      </c>
      <c r="K98">
        <f t="shared" si="3"/>
        <v>20</v>
      </c>
      <c r="L98">
        <v>15</v>
      </c>
      <c r="M98" s="150">
        <v>31.54</v>
      </c>
      <c r="R98" s="149" t="s">
        <v>365</v>
      </c>
      <c r="T98" s="149" t="s">
        <v>115</v>
      </c>
      <c r="U98" s="149" t="s">
        <v>116</v>
      </c>
    </row>
    <row r="99" spans="2:21">
      <c r="B99" s="149" t="s">
        <v>367</v>
      </c>
      <c r="C99" s="149" t="s">
        <v>278</v>
      </c>
      <c r="D99" s="149" t="s">
        <v>366</v>
      </c>
      <c r="E99">
        <v>2020</v>
      </c>
      <c r="F99">
        <v>1</v>
      </c>
      <c r="G99">
        <v>0.1</v>
      </c>
      <c r="H99">
        <v>400</v>
      </c>
      <c r="I99">
        <v>20</v>
      </c>
      <c r="J99">
        <f t="shared" si="2"/>
        <v>400</v>
      </c>
      <c r="K99">
        <f t="shared" si="3"/>
        <v>20</v>
      </c>
      <c r="L99">
        <v>15</v>
      </c>
      <c r="M99" s="150">
        <v>1</v>
      </c>
      <c r="R99" s="149" t="s">
        <v>367</v>
      </c>
      <c r="T99" s="149" t="s">
        <v>115</v>
      </c>
      <c r="U99" s="149" t="s">
        <v>279</v>
      </c>
    </row>
    <row r="100" spans="2:21">
      <c r="B100" s="149" t="s">
        <v>368</v>
      </c>
      <c r="C100" s="149" t="s">
        <v>281</v>
      </c>
      <c r="D100" s="149" t="s">
        <v>366</v>
      </c>
      <c r="E100">
        <v>2020</v>
      </c>
      <c r="F100">
        <v>1</v>
      </c>
      <c r="G100">
        <v>0.1</v>
      </c>
      <c r="H100">
        <v>400</v>
      </c>
      <c r="I100">
        <v>20</v>
      </c>
      <c r="J100">
        <f t="shared" si="2"/>
        <v>400</v>
      </c>
      <c r="K100">
        <f t="shared" si="3"/>
        <v>20</v>
      </c>
      <c r="L100">
        <v>15</v>
      </c>
      <c r="M100" s="150">
        <v>1</v>
      </c>
      <c r="R100" s="149" t="s">
        <v>368</v>
      </c>
      <c r="T100" s="149" t="s">
        <v>115</v>
      </c>
      <c r="U100" s="149" t="s">
        <v>279</v>
      </c>
    </row>
    <row r="101" spans="2:21">
      <c r="B101" s="149" t="s">
        <v>369</v>
      </c>
      <c r="C101" s="149" t="s">
        <v>283</v>
      </c>
      <c r="D101" s="149" t="s">
        <v>366</v>
      </c>
      <c r="E101">
        <v>2020</v>
      </c>
      <c r="F101">
        <v>1</v>
      </c>
      <c r="G101">
        <v>0.1</v>
      </c>
      <c r="H101">
        <v>400</v>
      </c>
      <c r="I101">
        <v>20</v>
      </c>
      <c r="J101">
        <f t="shared" si="2"/>
        <v>400</v>
      </c>
      <c r="K101">
        <f t="shared" si="3"/>
        <v>20</v>
      </c>
      <c r="L101">
        <v>15</v>
      </c>
      <c r="M101" s="150">
        <v>1</v>
      </c>
      <c r="R101" s="149" t="s">
        <v>369</v>
      </c>
      <c r="T101" s="149" t="s">
        <v>115</v>
      </c>
      <c r="U101" s="149" t="s">
        <v>279</v>
      </c>
    </row>
    <row r="102" spans="2:21">
      <c r="B102" s="149" t="s">
        <v>370</v>
      </c>
      <c r="C102" s="149" t="s">
        <v>285</v>
      </c>
      <c r="D102" s="149" t="s">
        <v>366</v>
      </c>
      <c r="E102">
        <v>2020</v>
      </c>
      <c r="F102">
        <v>1</v>
      </c>
      <c r="G102">
        <v>0.1</v>
      </c>
      <c r="H102">
        <v>400</v>
      </c>
      <c r="I102">
        <v>20</v>
      </c>
      <c r="J102">
        <f t="shared" si="2"/>
        <v>400</v>
      </c>
      <c r="K102">
        <f t="shared" si="3"/>
        <v>20</v>
      </c>
      <c r="L102">
        <v>15</v>
      </c>
      <c r="M102" s="150">
        <v>1</v>
      </c>
      <c r="R102" s="149" t="s">
        <v>370</v>
      </c>
      <c r="T102" s="149" t="s">
        <v>115</v>
      </c>
      <c r="U102" s="149" t="s">
        <v>279</v>
      </c>
    </row>
    <row r="103" spans="2:21">
      <c r="B103" s="149" t="s">
        <v>371</v>
      </c>
      <c r="C103" s="149" t="s">
        <v>287</v>
      </c>
      <c r="D103" s="149" t="s">
        <v>366</v>
      </c>
      <c r="E103">
        <v>2020</v>
      </c>
      <c r="F103">
        <v>1</v>
      </c>
      <c r="G103">
        <v>0.1</v>
      </c>
      <c r="H103">
        <v>400</v>
      </c>
      <c r="I103">
        <v>20</v>
      </c>
      <c r="J103">
        <f t="shared" si="2"/>
        <v>400</v>
      </c>
      <c r="K103">
        <f t="shared" si="3"/>
        <v>20</v>
      </c>
      <c r="L103">
        <v>15</v>
      </c>
      <c r="M103" s="150">
        <v>1</v>
      </c>
      <c r="R103" s="149" t="s">
        <v>371</v>
      </c>
      <c r="T103" s="149" t="s">
        <v>115</v>
      </c>
      <c r="U103" s="149" t="s">
        <v>279</v>
      </c>
    </row>
    <row r="104" spans="2:21">
      <c r="B104" s="149" t="s">
        <v>372</v>
      </c>
      <c r="C104" s="149" t="s">
        <v>235</v>
      </c>
      <c r="D104" s="149" t="s">
        <v>373</v>
      </c>
      <c r="E104">
        <v>2020</v>
      </c>
      <c r="F104">
        <v>1</v>
      </c>
      <c r="G104">
        <v>0.1</v>
      </c>
      <c r="H104">
        <v>400</v>
      </c>
      <c r="I104">
        <v>20</v>
      </c>
      <c r="J104">
        <f t="shared" si="2"/>
        <v>400</v>
      </c>
      <c r="K104">
        <f t="shared" si="3"/>
        <v>20</v>
      </c>
      <c r="L104">
        <v>15</v>
      </c>
      <c r="M104" s="150">
        <v>31.54</v>
      </c>
      <c r="R104" s="149" t="s">
        <v>372</v>
      </c>
      <c r="T104" s="149" t="s">
        <v>115</v>
      </c>
      <c r="U104" s="149" t="s">
        <v>116</v>
      </c>
    </row>
    <row r="105" spans="2:21">
      <c r="B105" s="149" t="s">
        <v>374</v>
      </c>
      <c r="C105" s="149" t="s">
        <v>278</v>
      </c>
      <c r="D105" s="149" t="s">
        <v>373</v>
      </c>
      <c r="E105">
        <v>2020</v>
      </c>
      <c r="F105">
        <v>1</v>
      </c>
      <c r="G105">
        <v>0.1</v>
      </c>
      <c r="H105">
        <v>400</v>
      </c>
      <c r="I105">
        <v>20</v>
      </c>
      <c r="J105">
        <f t="shared" si="2"/>
        <v>400</v>
      </c>
      <c r="K105">
        <f t="shared" si="3"/>
        <v>20</v>
      </c>
      <c r="L105">
        <v>15</v>
      </c>
      <c r="M105" s="150">
        <v>1</v>
      </c>
      <c r="R105" s="149" t="s">
        <v>374</v>
      </c>
      <c r="T105" s="149" t="s">
        <v>115</v>
      </c>
      <c r="U105" s="149" t="s">
        <v>279</v>
      </c>
    </row>
    <row r="106" spans="2:21">
      <c r="B106" s="149" t="s">
        <v>375</v>
      </c>
      <c r="C106" s="149" t="s">
        <v>281</v>
      </c>
      <c r="D106" s="149" t="s">
        <v>373</v>
      </c>
      <c r="E106">
        <v>2020</v>
      </c>
      <c r="F106">
        <v>1</v>
      </c>
      <c r="G106">
        <v>0.1</v>
      </c>
      <c r="H106">
        <v>400</v>
      </c>
      <c r="I106">
        <v>20</v>
      </c>
      <c r="J106">
        <f t="shared" si="2"/>
        <v>400</v>
      </c>
      <c r="K106">
        <f t="shared" si="3"/>
        <v>20</v>
      </c>
      <c r="L106">
        <v>15</v>
      </c>
      <c r="M106" s="150">
        <v>1</v>
      </c>
      <c r="R106" s="149" t="s">
        <v>375</v>
      </c>
      <c r="T106" s="149" t="s">
        <v>115</v>
      </c>
      <c r="U106" s="149" t="s">
        <v>279</v>
      </c>
    </row>
    <row r="107" spans="2:21">
      <c r="B107" s="149" t="s">
        <v>376</v>
      </c>
      <c r="C107" s="149" t="s">
        <v>283</v>
      </c>
      <c r="D107" s="149" t="s">
        <v>373</v>
      </c>
      <c r="E107">
        <v>2020</v>
      </c>
      <c r="F107">
        <v>1</v>
      </c>
      <c r="G107">
        <v>0.1</v>
      </c>
      <c r="H107">
        <v>400</v>
      </c>
      <c r="I107">
        <v>20</v>
      </c>
      <c r="J107">
        <f t="shared" si="2"/>
        <v>400</v>
      </c>
      <c r="K107">
        <f t="shared" si="3"/>
        <v>20</v>
      </c>
      <c r="L107">
        <v>15</v>
      </c>
      <c r="M107" s="150">
        <v>1</v>
      </c>
      <c r="R107" s="149" t="s">
        <v>376</v>
      </c>
      <c r="T107" s="149" t="s">
        <v>115</v>
      </c>
      <c r="U107" s="149" t="s">
        <v>279</v>
      </c>
    </row>
    <row r="108" spans="2:21">
      <c r="B108" s="149" t="s">
        <v>377</v>
      </c>
      <c r="C108" s="149" t="s">
        <v>285</v>
      </c>
      <c r="D108" s="149" t="s">
        <v>373</v>
      </c>
      <c r="E108">
        <v>2020</v>
      </c>
      <c r="F108">
        <v>1</v>
      </c>
      <c r="G108">
        <v>0.1</v>
      </c>
      <c r="H108">
        <v>400</v>
      </c>
      <c r="I108">
        <v>20</v>
      </c>
      <c r="J108">
        <f t="shared" si="2"/>
        <v>400</v>
      </c>
      <c r="K108">
        <f t="shared" si="3"/>
        <v>20</v>
      </c>
      <c r="L108">
        <v>15</v>
      </c>
      <c r="M108" s="150">
        <v>1</v>
      </c>
      <c r="R108" s="149" t="s">
        <v>377</v>
      </c>
      <c r="T108" s="149" t="s">
        <v>115</v>
      </c>
      <c r="U108" s="149" t="s">
        <v>279</v>
      </c>
    </row>
    <row r="109" spans="2:21">
      <c r="B109" s="149" t="s">
        <v>378</v>
      </c>
      <c r="C109" s="149" t="s">
        <v>287</v>
      </c>
      <c r="D109" s="149" t="s">
        <v>373</v>
      </c>
      <c r="E109">
        <v>2020</v>
      </c>
      <c r="F109">
        <v>1</v>
      </c>
      <c r="G109">
        <v>0.1</v>
      </c>
      <c r="H109">
        <v>400</v>
      </c>
      <c r="I109">
        <v>20</v>
      </c>
      <c r="J109">
        <f t="shared" si="2"/>
        <v>400</v>
      </c>
      <c r="K109">
        <f t="shared" si="3"/>
        <v>20</v>
      </c>
      <c r="L109">
        <v>15</v>
      </c>
      <c r="M109" s="150">
        <v>1</v>
      </c>
      <c r="R109" s="149" t="s">
        <v>378</v>
      </c>
      <c r="T109" s="149" t="s">
        <v>115</v>
      </c>
      <c r="U109" s="149" t="s">
        <v>279</v>
      </c>
    </row>
    <row r="110" spans="2:21">
      <c r="B110" s="149" t="s">
        <v>379</v>
      </c>
      <c r="C110" s="149" t="s">
        <v>235</v>
      </c>
      <c r="D110" s="149" t="s">
        <v>380</v>
      </c>
      <c r="E110">
        <v>2020</v>
      </c>
      <c r="F110">
        <v>1</v>
      </c>
      <c r="G110">
        <v>0.1</v>
      </c>
      <c r="H110">
        <v>400</v>
      </c>
      <c r="I110">
        <v>20</v>
      </c>
      <c r="J110">
        <f t="shared" si="2"/>
        <v>400</v>
      </c>
      <c r="K110">
        <f t="shared" si="3"/>
        <v>20</v>
      </c>
      <c r="L110">
        <v>15</v>
      </c>
      <c r="M110" s="150">
        <v>31.54</v>
      </c>
      <c r="R110" s="149" t="s">
        <v>379</v>
      </c>
      <c r="T110" s="149" t="s">
        <v>115</v>
      </c>
      <c r="U110" s="149" t="s">
        <v>116</v>
      </c>
    </row>
    <row r="111" spans="2:21">
      <c r="B111" s="149" t="s">
        <v>381</v>
      </c>
      <c r="C111" s="149" t="s">
        <v>278</v>
      </c>
      <c r="D111" s="149" t="s">
        <v>380</v>
      </c>
      <c r="E111">
        <v>2020</v>
      </c>
      <c r="F111">
        <v>1</v>
      </c>
      <c r="G111">
        <v>0.1</v>
      </c>
      <c r="H111">
        <v>400</v>
      </c>
      <c r="I111">
        <v>20</v>
      </c>
      <c r="J111">
        <f t="shared" si="2"/>
        <v>400</v>
      </c>
      <c r="K111">
        <f t="shared" si="3"/>
        <v>20</v>
      </c>
      <c r="L111">
        <v>15</v>
      </c>
      <c r="M111" s="150">
        <v>1</v>
      </c>
      <c r="R111" s="149" t="s">
        <v>381</v>
      </c>
      <c r="T111" s="149" t="s">
        <v>115</v>
      </c>
      <c r="U111" s="149" t="s">
        <v>279</v>
      </c>
    </row>
    <row r="112" spans="2:21">
      <c r="B112" s="149" t="s">
        <v>382</v>
      </c>
      <c r="C112" s="149" t="s">
        <v>281</v>
      </c>
      <c r="D112" s="149" t="s">
        <v>380</v>
      </c>
      <c r="E112">
        <v>2020</v>
      </c>
      <c r="F112">
        <v>1</v>
      </c>
      <c r="G112">
        <v>0.1</v>
      </c>
      <c r="H112">
        <v>400</v>
      </c>
      <c r="I112">
        <v>20</v>
      </c>
      <c r="J112">
        <f t="shared" si="2"/>
        <v>400</v>
      </c>
      <c r="K112">
        <f t="shared" si="3"/>
        <v>20</v>
      </c>
      <c r="L112">
        <v>15</v>
      </c>
      <c r="M112" s="150">
        <v>1</v>
      </c>
      <c r="R112" s="149" t="s">
        <v>382</v>
      </c>
      <c r="T112" s="149" t="s">
        <v>115</v>
      </c>
      <c r="U112" s="149" t="s">
        <v>279</v>
      </c>
    </row>
    <row r="113" spans="2:21">
      <c r="B113" s="149" t="s">
        <v>383</v>
      </c>
      <c r="C113" s="149" t="s">
        <v>283</v>
      </c>
      <c r="D113" s="149" t="s">
        <v>380</v>
      </c>
      <c r="E113">
        <v>2020</v>
      </c>
      <c r="F113">
        <v>1</v>
      </c>
      <c r="G113">
        <v>0.1</v>
      </c>
      <c r="H113">
        <v>400</v>
      </c>
      <c r="I113">
        <v>20</v>
      </c>
      <c r="J113">
        <f t="shared" si="2"/>
        <v>400</v>
      </c>
      <c r="K113">
        <f t="shared" si="3"/>
        <v>20</v>
      </c>
      <c r="L113">
        <v>15</v>
      </c>
      <c r="M113" s="150">
        <v>1</v>
      </c>
      <c r="R113" s="149" t="s">
        <v>383</v>
      </c>
      <c r="T113" s="149" t="s">
        <v>115</v>
      </c>
      <c r="U113" s="149" t="s">
        <v>279</v>
      </c>
    </row>
    <row r="114" spans="2:21">
      <c r="B114" s="149" t="s">
        <v>384</v>
      </c>
      <c r="C114" s="149" t="s">
        <v>285</v>
      </c>
      <c r="D114" s="149" t="s">
        <v>380</v>
      </c>
      <c r="E114">
        <v>2020</v>
      </c>
      <c r="F114">
        <v>1</v>
      </c>
      <c r="G114">
        <v>0.1</v>
      </c>
      <c r="H114">
        <v>400</v>
      </c>
      <c r="I114">
        <v>20</v>
      </c>
      <c r="J114">
        <f t="shared" si="2"/>
        <v>400</v>
      </c>
      <c r="K114">
        <f t="shared" si="3"/>
        <v>20</v>
      </c>
      <c r="L114">
        <v>15</v>
      </c>
      <c r="M114" s="150">
        <v>1</v>
      </c>
      <c r="R114" s="149" t="s">
        <v>384</v>
      </c>
      <c r="T114" s="149" t="s">
        <v>115</v>
      </c>
      <c r="U114" s="149" t="s">
        <v>279</v>
      </c>
    </row>
    <row r="115" spans="2:21">
      <c r="B115" s="149" t="s">
        <v>385</v>
      </c>
      <c r="C115" s="149" t="s">
        <v>287</v>
      </c>
      <c r="D115" s="149" t="s">
        <v>380</v>
      </c>
      <c r="E115">
        <v>2020</v>
      </c>
      <c r="F115">
        <v>1</v>
      </c>
      <c r="G115">
        <v>0.1</v>
      </c>
      <c r="H115">
        <v>400</v>
      </c>
      <c r="I115">
        <v>20</v>
      </c>
      <c r="J115">
        <f t="shared" si="2"/>
        <v>400</v>
      </c>
      <c r="K115">
        <f t="shared" si="3"/>
        <v>20</v>
      </c>
      <c r="L115">
        <v>15</v>
      </c>
      <c r="M115" s="150">
        <v>1</v>
      </c>
      <c r="R115" s="149" t="s">
        <v>385</v>
      </c>
      <c r="T115" s="149" t="s">
        <v>115</v>
      </c>
      <c r="U115" s="149" t="s">
        <v>279</v>
      </c>
    </row>
    <row r="116" spans="2:21">
      <c r="B116" s="149" t="s">
        <v>386</v>
      </c>
      <c r="C116" s="149" t="s">
        <v>235</v>
      </c>
      <c r="D116" s="149" t="s">
        <v>387</v>
      </c>
      <c r="E116">
        <v>2020</v>
      </c>
      <c r="F116">
        <v>1</v>
      </c>
      <c r="G116">
        <v>0.1</v>
      </c>
      <c r="H116">
        <v>400</v>
      </c>
      <c r="I116">
        <v>20</v>
      </c>
      <c r="J116">
        <f t="shared" si="2"/>
        <v>400</v>
      </c>
      <c r="K116">
        <f t="shared" si="3"/>
        <v>20</v>
      </c>
      <c r="L116">
        <v>15</v>
      </c>
      <c r="M116" s="150">
        <v>31.54</v>
      </c>
      <c r="R116" s="149" t="s">
        <v>386</v>
      </c>
      <c r="T116" s="149" t="s">
        <v>115</v>
      </c>
      <c r="U116" s="149" t="s">
        <v>116</v>
      </c>
    </row>
    <row r="117" spans="2:21">
      <c r="B117" s="149" t="s">
        <v>388</v>
      </c>
      <c r="C117" s="149" t="s">
        <v>278</v>
      </c>
      <c r="D117" s="149" t="s">
        <v>387</v>
      </c>
      <c r="E117">
        <v>2020</v>
      </c>
      <c r="F117">
        <v>1</v>
      </c>
      <c r="G117">
        <v>0.1</v>
      </c>
      <c r="H117">
        <v>400</v>
      </c>
      <c r="I117">
        <v>20</v>
      </c>
      <c r="J117">
        <f t="shared" si="2"/>
        <v>400</v>
      </c>
      <c r="K117">
        <f t="shared" si="3"/>
        <v>20</v>
      </c>
      <c r="L117">
        <v>15</v>
      </c>
      <c r="M117" s="150">
        <v>1</v>
      </c>
      <c r="R117" s="149" t="s">
        <v>388</v>
      </c>
      <c r="T117" s="149" t="s">
        <v>115</v>
      </c>
      <c r="U117" s="149" t="s">
        <v>279</v>
      </c>
    </row>
    <row r="118" spans="2:21">
      <c r="B118" s="149" t="s">
        <v>389</v>
      </c>
      <c r="C118" s="149" t="s">
        <v>281</v>
      </c>
      <c r="D118" s="149" t="s">
        <v>387</v>
      </c>
      <c r="E118">
        <v>2020</v>
      </c>
      <c r="F118">
        <v>1</v>
      </c>
      <c r="G118">
        <v>0.1</v>
      </c>
      <c r="H118">
        <v>400</v>
      </c>
      <c r="I118">
        <v>20</v>
      </c>
      <c r="J118">
        <f t="shared" si="2"/>
        <v>400</v>
      </c>
      <c r="K118">
        <f t="shared" si="3"/>
        <v>20</v>
      </c>
      <c r="L118">
        <v>15</v>
      </c>
      <c r="M118" s="150">
        <v>1</v>
      </c>
      <c r="R118" s="149" t="s">
        <v>389</v>
      </c>
      <c r="T118" s="149" t="s">
        <v>115</v>
      </c>
      <c r="U118" s="149" t="s">
        <v>279</v>
      </c>
    </row>
    <row r="119" spans="2:21">
      <c r="B119" s="149" t="s">
        <v>390</v>
      </c>
      <c r="C119" s="149" t="s">
        <v>283</v>
      </c>
      <c r="D119" s="149" t="s">
        <v>387</v>
      </c>
      <c r="E119">
        <v>2020</v>
      </c>
      <c r="F119">
        <v>1</v>
      </c>
      <c r="G119">
        <v>0.1</v>
      </c>
      <c r="H119">
        <v>400</v>
      </c>
      <c r="I119">
        <v>20</v>
      </c>
      <c r="J119">
        <f t="shared" si="2"/>
        <v>400</v>
      </c>
      <c r="K119">
        <f t="shared" si="3"/>
        <v>20</v>
      </c>
      <c r="L119">
        <v>15</v>
      </c>
      <c r="M119" s="150">
        <v>1</v>
      </c>
      <c r="R119" s="149" t="s">
        <v>390</v>
      </c>
      <c r="T119" s="149" t="s">
        <v>115</v>
      </c>
      <c r="U119" s="149" t="s">
        <v>279</v>
      </c>
    </row>
    <row r="120" spans="2:21">
      <c r="B120" s="149" t="s">
        <v>391</v>
      </c>
      <c r="C120" s="149" t="s">
        <v>285</v>
      </c>
      <c r="D120" s="149" t="s">
        <v>387</v>
      </c>
      <c r="E120">
        <v>2020</v>
      </c>
      <c r="F120">
        <v>1</v>
      </c>
      <c r="G120">
        <v>0.1</v>
      </c>
      <c r="H120">
        <v>400</v>
      </c>
      <c r="I120">
        <v>20</v>
      </c>
      <c r="J120">
        <f t="shared" si="2"/>
        <v>400</v>
      </c>
      <c r="K120">
        <f t="shared" si="3"/>
        <v>20</v>
      </c>
      <c r="L120">
        <v>15</v>
      </c>
      <c r="M120" s="150">
        <v>1</v>
      </c>
      <c r="R120" s="149" t="s">
        <v>391</v>
      </c>
      <c r="T120" s="149" t="s">
        <v>115</v>
      </c>
      <c r="U120" s="149" t="s">
        <v>279</v>
      </c>
    </row>
    <row r="121" spans="2:21">
      <c r="B121" s="149" t="s">
        <v>392</v>
      </c>
      <c r="C121" s="149" t="s">
        <v>287</v>
      </c>
      <c r="D121" s="149" t="s">
        <v>387</v>
      </c>
      <c r="E121">
        <v>2020</v>
      </c>
      <c r="F121">
        <v>1</v>
      </c>
      <c r="G121">
        <v>0.1</v>
      </c>
      <c r="H121">
        <v>400</v>
      </c>
      <c r="I121">
        <v>20</v>
      </c>
      <c r="J121">
        <f t="shared" si="2"/>
        <v>400</v>
      </c>
      <c r="K121">
        <f t="shared" si="3"/>
        <v>20</v>
      </c>
      <c r="L121">
        <v>15</v>
      </c>
      <c r="M121" s="150">
        <v>1</v>
      </c>
      <c r="R121" s="149" t="s">
        <v>392</v>
      </c>
      <c r="T121" s="149" t="s">
        <v>115</v>
      </c>
      <c r="U121" s="149" t="s">
        <v>279</v>
      </c>
    </row>
    <row r="122" spans="2:21">
      <c r="B122" s="149" t="s">
        <v>393</v>
      </c>
      <c r="C122" s="149" t="s">
        <v>235</v>
      </c>
      <c r="D122" s="149" t="s">
        <v>394</v>
      </c>
      <c r="E122">
        <v>2020</v>
      </c>
      <c r="F122">
        <v>1</v>
      </c>
      <c r="G122">
        <v>0.1</v>
      </c>
      <c r="H122">
        <v>400</v>
      </c>
      <c r="I122">
        <v>20</v>
      </c>
      <c r="J122">
        <f t="shared" si="2"/>
        <v>400</v>
      </c>
      <c r="K122">
        <f t="shared" si="3"/>
        <v>20</v>
      </c>
      <c r="L122">
        <v>15</v>
      </c>
      <c r="M122" s="150">
        <v>31.54</v>
      </c>
      <c r="R122" s="149" t="s">
        <v>393</v>
      </c>
      <c r="T122" s="149" t="s">
        <v>115</v>
      </c>
      <c r="U122" s="149" t="s">
        <v>116</v>
      </c>
    </row>
    <row r="123" spans="2:21">
      <c r="B123" s="149" t="s">
        <v>395</v>
      </c>
      <c r="C123" s="149" t="s">
        <v>278</v>
      </c>
      <c r="D123" s="149" t="s">
        <v>394</v>
      </c>
      <c r="E123">
        <v>2020</v>
      </c>
      <c r="F123">
        <v>1</v>
      </c>
      <c r="G123">
        <v>0.1</v>
      </c>
      <c r="H123">
        <v>400</v>
      </c>
      <c r="I123">
        <v>20</v>
      </c>
      <c r="J123">
        <f t="shared" si="2"/>
        <v>400</v>
      </c>
      <c r="K123">
        <f t="shared" si="3"/>
        <v>20</v>
      </c>
      <c r="L123">
        <v>15</v>
      </c>
      <c r="M123" s="150">
        <v>1</v>
      </c>
      <c r="R123" s="149" t="s">
        <v>395</v>
      </c>
      <c r="T123" s="149" t="s">
        <v>115</v>
      </c>
      <c r="U123" s="149" t="s">
        <v>279</v>
      </c>
    </row>
    <row r="124" spans="2:21">
      <c r="B124" s="149" t="s">
        <v>396</v>
      </c>
      <c r="C124" s="149" t="s">
        <v>281</v>
      </c>
      <c r="D124" s="149" t="s">
        <v>394</v>
      </c>
      <c r="E124">
        <v>2020</v>
      </c>
      <c r="F124">
        <v>1</v>
      </c>
      <c r="G124">
        <v>0.1</v>
      </c>
      <c r="H124">
        <v>400</v>
      </c>
      <c r="I124">
        <v>20</v>
      </c>
      <c r="J124">
        <f t="shared" si="2"/>
        <v>400</v>
      </c>
      <c r="K124">
        <f t="shared" si="3"/>
        <v>20</v>
      </c>
      <c r="L124">
        <v>15</v>
      </c>
      <c r="M124" s="150">
        <v>1</v>
      </c>
      <c r="R124" s="149" t="s">
        <v>396</v>
      </c>
      <c r="T124" s="149" t="s">
        <v>115</v>
      </c>
      <c r="U124" s="149" t="s">
        <v>279</v>
      </c>
    </row>
    <row r="125" spans="2:21">
      <c r="B125" s="149" t="s">
        <v>397</v>
      </c>
      <c r="C125" s="149" t="s">
        <v>283</v>
      </c>
      <c r="D125" s="149" t="s">
        <v>394</v>
      </c>
      <c r="E125">
        <v>2020</v>
      </c>
      <c r="F125">
        <v>1</v>
      </c>
      <c r="G125">
        <v>0.1</v>
      </c>
      <c r="H125">
        <v>400</v>
      </c>
      <c r="I125">
        <v>20</v>
      </c>
      <c r="J125">
        <f t="shared" si="2"/>
        <v>400</v>
      </c>
      <c r="K125">
        <f t="shared" si="3"/>
        <v>20</v>
      </c>
      <c r="L125">
        <v>15</v>
      </c>
      <c r="M125" s="150">
        <v>1</v>
      </c>
      <c r="R125" s="149" t="s">
        <v>397</v>
      </c>
      <c r="T125" s="149" t="s">
        <v>115</v>
      </c>
      <c r="U125" s="149" t="s">
        <v>279</v>
      </c>
    </row>
    <row r="126" spans="2:21">
      <c r="B126" s="149" t="s">
        <v>398</v>
      </c>
      <c r="C126" s="149" t="s">
        <v>285</v>
      </c>
      <c r="D126" s="149" t="s">
        <v>394</v>
      </c>
      <c r="E126">
        <v>2020</v>
      </c>
      <c r="F126">
        <v>1</v>
      </c>
      <c r="G126">
        <v>0.1</v>
      </c>
      <c r="H126">
        <v>400</v>
      </c>
      <c r="I126">
        <v>20</v>
      </c>
      <c r="J126">
        <f t="shared" si="2"/>
        <v>400</v>
      </c>
      <c r="K126">
        <f t="shared" si="3"/>
        <v>20</v>
      </c>
      <c r="L126">
        <v>15</v>
      </c>
      <c r="M126" s="150">
        <v>1</v>
      </c>
      <c r="R126" s="149" t="s">
        <v>398</v>
      </c>
      <c r="T126" s="149" t="s">
        <v>115</v>
      </c>
      <c r="U126" s="149" t="s">
        <v>279</v>
      </c>
    </row>
    <row r="127" spans="2:21">
      <c r="B127" s="149" t="s">
        <v>399</v>
      </c>
      <c r="C127" s="149" t="s">
        <v>287</v>
      </c>
      <c r="D127" s="149" t="s">
        <v>394</v>
      </c>
      <c r="E127">
        <v>2020</v>
      </c>
      <c r="F127">
        <v>1</v>
      </c>
      <c r="G127">
        <v>0.1</v>
      </c>
      <c r="H127">
        <v>400</v>
      </c>
      <c r="I127">
        <v>20</v>
      </c>
      <c r="J127">
        <f t="shared" si="2"/>
        <v>400</v>
      </c>
      <c r="K127">
        <f t="shared" si="3"/>
        <v>20</v>
      </c>
      <c r="L127">
        <v>15</v>
      </c>
      <c r="M127" s="150">
        <v>1</v>
      </c>
      <c r="R127" s="149" t="s">
        <v>399</v>
      </c>
      <c r="T127" s="149" t="s">
        <v>115</v>
      </c>
      <c r="U127" s="149" t="s">
        <v>279</v>
      </c>
    </row>
    <row r="128" spans="2:21">
      <c r="B128" s="149" t="s">
        <v>400</v>
      </c>
      <c r="C128" s="149" t="s">
        <v>235</v>
      </c>
      <c r="D128" s="149" t="s">
        <v>401</v>
      </c>
      <c r="E128">
        <v>2020</v>
      </c>
      <c r="F128">
        <v>1</v>
      </c>
      <c r="G128">
        <v>0.1</v>
      </c>
      <c r="H128">
        <v>400</v>
      </c>
      <c r="I128">
        <v>20</v>
      </c>
      <c r="J128">
        <f t="shared" si="2"/>
        <v>400</v>
      </c>
      <c r="K128">
        <f t="shared" si="3"/>
        <v>20</v>
      </c>
      <c r="L128">
        <v>15</v>
      </c>
      <c r="M128" s="150">
        <v>31.54</v>
      </c>
      <c r="R128" s="149" t="s">
        <v>400</v>
      </c>
      <c r="T128" s="149" t="s">
        <v>115</v>
      </c>
      <c r="U128" s="149" t="s">
        <v>116</v>
      </c>
    </row>
    <row r="129" spans="2:21">
      <c r="B129" s="149" t="s">
        <v>402</v>
      </c>
      <c r="C129" s="149" t="s">
        <v>278</v>
      </c>
      <c r="D129" s="149" t="s">
        <v>401</v>
      </c>
      <c r="E129">
        <v>2020</v>
      </c>
      <c r="F129">
        <v>1</v>
      </c>
      <c r="G129">
        <v>0.1</v>
      </c>
      <c r="H129">
        <v>400</v>
      </c>
      <c r="I129">
        <v>20</v>
      </c>
      <c r="J129">
        <f t="shared" si="2"/>
        <v>400</v>
      </c>
      <c r="K129">
        <f t="shared" si="3"/>
        <v>20</v>
      </c>
      <c r="L129">
        <v>15</v>
      </c>
      <c r="M129" s="150">
        <v>1</v>
      </c>
      <c r="R129" s="149" t="s">
        <v>402</v>
      </c>
      <c r="T129" s="149" t="s">
        <v>115</v>
      </c>
      <c r="U129" s="149" t="s">
        <v>279</v>
      </c>
    </row>
    <row r="130" spans="2:21">
      <c r="B130" s="149" t="s">
        <v>403</v>
      </c>
      <c r="C130" s="149" t="s">
        <v>281</v>
      </c>
      <c r="D130" s="149" t="s">
        <v>401</v>
      </c>
      <c r="E130">
        <v>2020</v>
      </c>
      <c r="F130">
        <v>1</v>
      </c>
      <c r="G130">
        <v>0.1</v>
      </c>
      <c r="H130">
        <v>400</v>
      </c>
      <c r="I130">
        <v>20</v>
      </c>
      <c r="J130">
        <f t="shared" si="2"/>
        <v>400</v>
      </c>
      <c r="K130">
        <f t="shared" si="3"/>
        <v>20</v>
      </c>
      <c r="L130">
        <v>15</v>
      </c>
      <c r="M130" s="150">
        <v>1</v>
      </c>
      <c r="R130" s="149" t="s">
        <v>403</v>
      </c>
      <c r="T130" s="149" t="s">
        <v>115</v>
      </c>
      <c r="U130" s="149" t="s">
        <v>279</v>
      </c>
    </row>
    <row r="131" spans="2:21">
      <c r="B131" s="149" t="s">
        <v>404</v>
      </c>
      <c r="C131" s="149" t="s">
        <v>283</v>
      </c>
      <c r="D131" s="149" t="s">
        <v>401</v>
      </c>
      <c r="E131">
        <v>2020</v>
      </c>
      <c r="F131">
        <v>1</v>
      </c>
      <c r="G131">
        <v>0.1</v>
      </c>
      <c r="H131">
        <v>400</v>
      </c>
      <c r="I131">
        <v>20</v>
      </c>
      <c r="J131">
        <f t="shared" si="2"/>
        <v>400</v>
      </c>
      <c r="K131">
        <f t="shared" si="3"/>
        <v>20</v>
      </c>
      <c r="L131">
        <v>15</v>
      </c>
      <c r="M131" s="150">
        <v>1</v>
      </c>
      <c r="R131" s="149" t="s">
        <v>404</v>
      </c>
      <c r="T131" s="149" t="s">
        <v>115</v>
      </c>
      <c r="U131" s="149" t="s">
        <v>279</v>
      </c>
    </row>
    <row r="132" spans="2:21">
      <c r="B132" s="149" t="s">
        <v>405</v>
      </c>
      <c r="C132" s="149" t="s">
        <v>285</v>
      </c>
      <c r="D132" s="149" t="s">
        <v>401</v>
      </c>
      <c r="E132">
        <v>2020</v>
      </c>
      <c r="F132">
        <v>1</v>
      </c>
      <c r="G132">
        <v>0.1</v>
      </c>
      <c r="H132">
        <v>400</v>
      </c>
      <c r="I132">
        <v>20</v>
      </c>
      <c r="J132">
        <f t="shared" si="2"/>
        <v>400</v>
      </c>
      <c r="K132">
        <f t="shared" si="3"/>
        <v>20</v>
      </c>
      <c r="L132">
        <v>15</v>
      </c>
      <c r="M132" s="150">
        <v>1</v>
      </c>
      <c r="R132" s="149" t="s">
        <v>405</v>
      </c>
      <c r="T132" s="149" t="s">
        <v>115</v>
      </c>
      <c r="U132" s="149" t="s">
        <v>279</v>
      </c>
    </row>
    <row r="133" spans="2:21">
      <c r="B133" s="149" t="s">
        <v>406</v>
      </c>
      <c r="C133" s="149" t="s">
        <v>287</v>
      </c>
      <c r="D133" s="149" t="s">
        <v>401</v>
      </c>
      <c r="E133">
        <v>2020</v>
      </c>
      <c r="F133">
        <v>1</v>
      </c>
      <c r="G133">
        <v>0.1</v>
      </c>
      <c r="H133">
        <v>400</v>
      </c>
      <c r="I133">
        <v>20</v>
      </c>
      <c r="J133">
        <f t="shared" si="2"/>
        <v>400</v>
      </c>
      <c r="K133">
        <f t="shared" si="3"/>
        <v>20</v>
      </c>
      <c r="L133">
        <v>15</v>
      </c>
      <c r="M133" s="150">
        <v>1</v>
      </c>
      <c r="R133" s="149" t="s">
        <v>406</v>
      </c>
      <c r="T133" s="149" t="s">
        <v>115</v>
      </c>
      <c r="U133" s="149" t="s">
        <v>279</v>
      </c>
    </row>
    <row r="134" spans="2:21">
      <c r="B134" s="149" t="s">
        <v>407</v>
      </c>
      <c r="C134" s="149" t="s">
        <v>235</v>
      </c>
      <c r="D134" s="149" t="s">
        <v>408</v>
      </c>
      <c r="E134">
        <v>2020</v>
      </c>
      <c r="F134">
        <v>1</v>
      </c>
      <c r="G134">
        <v>0.1</v>
      </c>
      <c r="H134">
        <v>400</v>
      </c>
      <c r="I134">
        <v>20</v>
      </c>
      <c r="J134">
        <f t="shared" si="2"/>
        <v>400</v>
      </c>
      <c r="K134">
        <f t="shared" si="3"/>
        <v>20</v>
      </c>
      <c r="L134">
        <v>15</v>
      </c>
      <c r="M134" s="150">
        <v>31.54</v>
      </c>
      <c r="R134" s="149" t="s">
        <v>407</v>
      </c>
      <c r="T134" s="149" t="s">
        <v>115</v>
      </c>
      <c r="U134" s="149" t="s">
        <v>116</v>
      </c>
    </row>
    <row r="135" spans="2:21">
      <c r="B135" s="149" t="s">
        <v>409</v>
      </c>
      <c r="C135" s="149" t="s">
        <v>278</v>
      </c>
      <c r="D135" s="149" t="s">
        <v>408</v>
      </c>
      <c r="E135">
        <v>2020</v>
      </c>
      <c r="F135">
        <v>1</v>
      </c>
      <c r="G135">
        <v>0.1</v>
      </c>
      <c r="H135">
        <v>400</v>
      </c>
      <c r="I135">
        <v>20</v>
      </c>
      <c r="J135">
        <f t="shared" ref="J135:J198" si="4">H135</f>
        <v>400</v>
      </c>
      <c r="K135">
        <f t="shared" ref="K135:K198" si="5">I135</f>
        <v>20</v>
      </c>
      <c r="L135">
        <v>15</v>
      </c>
      <c r="M135" s="150">
        <v>1</v>
      </c>
      <c r="R135" s="149" t="s">
        <v>409</v>
      </c>
      <c r="T135" s="149" t="s">
        <v>115</v>
      </c>
      <c r="U135" s="149" t="s">
        <v>279</v>
      </c>
    </row>
    <row r="136" spans="2:21">
      <c r="B136" s="149" t="s">
        <v>410</v>
      </c>
      <c r="C136" s="149" t="s">
        <v>281</v>
      </c>
      <c r="D136" s="149" t="s">
        <v>408</v>
      </c>
      <c r="E136">
        <v>2020</v>
      </c>
      <c r="F136">
        <v>1</v>
      </c>
      <c r="G136">
        <v>0.1</v>
      </c>
      <c r="H136">
        <v>400</v>
      </c>
      <c r="I136">
        <v>20</v>
      </c>
      <c r="J136">
        <f t="shared" si="4"/>
        <v>400</v>
      </c>
      <c r="K136">
        <f t="shared" si="5"/>
        <v>20</v>
      </c>
      <c r="L136">
        <v>15</v>
      </c>
      <c r="M136" s="150">
        <v>1</v>
      </c>
      <c r="R136" s="149" t="s">
        <v>410</v>
      </c>
      <c r="T136" s="149" t="s">
        <v>115</v>
      </c>
      <c r="U136" s="149" t="s">
        <v>279</v>
      </c>
    </row>
    <row r="137" spans="2:21">
      <c r="B137" s="149" t="s">
        <v>411</v>
      </c>
      <c r="C137" s="149" t="s">
        <v>283</v>
      </c>
      <c r="D137" s="149" t="s">
        <v>408</v>
      </c>
      <c r="E137">
        <v>2020</v>
      </c>
      <c r="F137">
        <v>1</v>
      </c>
      <c r="G137">
        <v>0.1</v>
      </c>
      <c r="H137">
        <v>400</v>
      </c>
      <c r="I137">
        <v>20</v>
      </c>
      <c r="J137">
        <f t="shared" si="4"/>
        <v>400</v>
      </c>
      <c r="K137">
        <f t="shared" si="5"/>
        <v>20</v>
      </c>
      <c r="L137">
        <v>15</v>
      </c>
      <c r="M137" s="150">
        <v>1</v>
      </c>
      <c r="R137" s="149" t="s">
        <v>411</v>
      </c>
      <c r="T137" s="149" t="s">
        <v>115</v>
      </c>
      <c r="U137" s="149" t="s">
        <v>279</v>
      </c>
    </row>
    <row r="138" spans="2:21">
      <c r="B138" s="149" t="s">
        <v>412</v>
      </c>
      <c r="C138" s="149" t="s">
        <v>285</v>
      </c>
      <c r="D138" s="149" t="s">
        <v>408</v>
      </c>
      <c r="E138">
        <v>2020</v>
      </c>
      <c r="F138">
        <v>1</v>
      </c>
      <c r="G138">
        <v>0.1</v>
      </c>
      <c r="H138">
        <v>400</v>
      </c>
      <c r="I138">
        <v>20</v>
      </c>
      <c r="J138">
        <f t="shared" si="4"/>
        <v>400</v>
      </c>
      <c r="K138">
        <f t="shared" si="5"/>
        <v>20</v>
      </c>
      <c r="L138">
        <v>15</v>
      </c>
      <c r="M138" s="150">
        <v>1</v>
      </c>
      <c r="R138" s="149" t="s">
        <v>412</v>
      </c>
      <c r="T138" s="149" t="s">
        <v>115</v>
      </c>
      <c r="U138" s="149" t="s">
        <v>279</v>
      </c>
    </row>
    <row r="139" spans="2:21">
      <c r="B139" s="149" t="s">
        <v>413</v>
      </c>
      <c r="C139" s="149" t="s">
        <v>287</v>
      </c>
      <c r="D139" s="149" t="s">
        <v>408</v>
      </c>
      <c r="E139">
        <v>2020</v>
      </c>
      <c r="F139">
        <v>1</v>
      </c>
      <c r="G139">
        <v>0.1</v>
      </c>
      <c r="H139">
        <v>400</v>
      </c>
      <c r="I139">
        <v>20</v>
      </c>
      <c r="J139">
        <f t="shared" si="4"/>
        <v>400</v>
      </c>
      <c r="K139">
        <f t="shared" si="5"/>
        <v>20</v>
      </c>
      <c r="L139">
        <v>15</v>
      </c>
      <c r="M139" s="150">
        <v>1</v>
      </c>
      <c r="R139" s="149" t="s">
        <v>413</v>
      </c>
      <c r="T139" s="149" t="s">
        <v>115</v>
      </c>
      <c r="U139" s="149" t="s">
        <v>279</v>
      </c>
    </row>
    <row r="140" spans="2:21">
      <c r="B140" s="149" t="s">
        <v>414</v>
      </c>
      <c r="C140" s="149" t="s">
        <v>235</v>
      </c>
      <c r="D140" s="149" t="s">
        <v>415</v>
      </c>
      <c r="E140">
        <v>2020</v>
      </c>
      <c r="F140">
        <v>1</v>
      </c>
      <c r="G140">
        <v>0.1</v>
      </c>
      <c r="H140">
        <v>400</v>
      </c>
      <c r="I140">
        <v>20</v>
      </c>
      <c r="J140">
        <f t="shared" si="4"/>
        <v>400</v>
      </c>
      <c r="K140">
        <f t="shared" si="5"/>
        <v>20</v>
      </c>
      <c r="L140">
        <v>15</v>
      </c>
      <c r="M140" s="150">
        <v>31.54</v>
      </c>
      <c r="R140" s="149" t="s">
        <v>414</v>
      </c>
      <c r="T140" s="149" t="s">
        <v>115</v>
      </c>
      <c r="U140" s="149" t="s">
        <v>116</v>
      </c>
    </row>
    <row r="141" spans="2:21">
      <c r="B141" s="149" t="s">
        <v>416</v>
      </c>
      <c r="C141" s="149" t="s">
        <v>278</v>
      </c>
      <c r="D141" s="149" t="s">
        <v>415</v>
      </c>
      <c r="E141">
        <v>2020</v>
      </c>
      <c r="F141">
        <v>1</v>
      </c>
      <c r="G141">
        <v>0.1</v>
      </c>
      <c r="H141">
        <v>400</v>
      </c>
      <c r="I141">
        <v>20</v>
      </c>
      <c r="J141">
        <f t="shared" si="4"/>
        <v>400</v>
      </c>
      <c r="K141">
        <f t="shared" si="5"/>
        <v>20</v>
      </c>
      <c r="L141">
        <v>15</v>
      </c>
      <c r="M141" s="150">
        <v>1</v>
      </c>
      <c r="R141" s="149" t="s">
        <v>416</v>
      </c>
      <c r="T141" s="149" t="s">
        <v>115</v>
      </c>
      <c r="U141" s="149" t="s">
        <v>279</v>
      </c>
    </row>
    <row r="142" spans="2:21">
      <c r="B142" s="149" t="s">
        <v>417</v>
      </c>
      <c r="C142" s="149" t="s">
        <v>281</v>
      </c>
      <c r="D142" s="149" t="s">
        <v>415</v>
      </c>
      <c r="E142">
        <v>2020</v>
      </c>
      <c r="F142">
        <v>1</v>
      </c>
      <c r="G142">
        <v>0.1</v>
      </c>
      <c r="H142">
        <v>400</v>
      </c>
      <c r="I142">
        <v>20</v>
      </c>
      <c r="J142">
        <f t="shared" si="4"/>
        <v>400</v>
      </c>
      <c r="K142">
        <f t="shared" si="5"/>
        <v>20</v>
      </c>
      <c r="L142">
        <v>15</v>
      </c>
      <c r="M142" s="150">
        <v>1</v>
      </c>
      <c r="R142" s="149" t="s">
        <v>417</v>
      </c>
      <c r="T142" s="149" t="s">
        <v>115</v>
      </c>
      <c r="U142" s="149" t="s">
        <v>279</v>
      </c>
    </row>
    <row r="143" spans="2:21">
      <c r="B143" s="149" t="s">
        <v>418</v>
      </c>
      <c r="C143" s="149" t="s">
        <v>283</v>
      </c>
      <c r="D143" s="149" t="s">
        <v>415</v>
      </c>
      <c r="E143">
        <v>2020</v>
      </c>
      <c r="F143">
        <v>1</v>
      </c>
      <c r="G143">
        <v>0.1</v>
      </c>
      <c r="H143">
        <v>400</v>
      </c>
      <c r="I143">
        <v>20</v>
      </c>
      <c r="J143">
        <f t="shared" si="4"/>
        <v>400</v>
      </c>
      <c r="K143">
        <f t="shared" si="5"/>
        <v>20</v>
      </c>
      <c r="L143">
        <v>15</v>
      </c>
      <c r="M143" s="150">
        <v>1</v>
      </c>
      <c r="R143" s="149" t="s">
        <v>418</v>
      </c>
      <c r="T143" s="149" t="s">
        <v>115</v>
      </c>
      <c r="U143" s="149" t="s">
        <v>279</v>
      </c>
    </row>
    <row r="144" spans="2:21">
      <c r="B144" s="149" t="s">
        <v>419</v>
      </c>
      <c r="C144" s="149" t="s">
        <v>285</v>
      </c>
      <c r="D144" s="149" t="s">
        <v>415</v>
      </c>
      <c r="E144">
        <v>2020</v>
      </c>
      <c r="F144">
        <v>1</v>
      </c>
      <c r="G144">
        <v>0.1</v>
      </c>
      <c r="H144">
        <v>400</v>
      </c>
      <c r="I144">
        <v>20</v>
      </c>
      <c r="J144">
        <f t="shared" si="4"/>
        <v>400</v>
      </c>
      <c r="K144">
        <f t="shared" si="5"/>
        <v>20</v>
      </c>
      <c r="L144">
        <v>15</v>
      </c>
      <c r="M144" s="150">
        <v>1</v>
      </c>
      <c r="R144" s="149" t="s">
        <v>419</v>
      </c>
      <c r="T144" s="149" t="s">
        <v>115</v>
      </c>
      <c r="U144" s="149" t="s">
        <v>279</v>
      </c>
    </row>
    <row r="145" spans="2:21">
      <c r="B145" s="149" t="s">
        <v>420</v>
      </c>
      <c r="C145" s="149" t="s">
        <v>287</v>
      </c>
      <c r="D145" s="149" t="s">
        <v>415</v>
      </c>
      <c r="E145">
        <v>2020</v>
      </c>
      <c r="F145">
        <v>1</v>
      </c>
      <c r="G145">
        <v>0.1</v>
      </c>
      <c r="H145">
        <v>400</v>
      </c>
      <c r="I145">
        <v>20</v>
      </c>
      <c r="J145">
        <f t="shared" si="4"/>
        <v>400</v>
      </c>
      <c r="K145">
        <f t="shared" si="5"/>
        <v>20</v>
      </c>
      <c r="L145">
        <v>15</v>
      </c>
      <c r="M145" s="150">
        <v>1</v>
      </c>
      <c r="R145" s="149" t="s">
        <v>420</v>
      </c>
      <c r="T145" s="149" t="s">
        <v>115</v>
      </c>
      <c r="U145" s="149" t="s">
        <v>279</v>
      </c>
    </row>
    <row r="146" spans="2:21">
      <c r="B146" s="149" t="s">
        <v>421</v>
      </c>
      <c r="C146" s="149" t="s">
        <v>235</v>
      </c>
      <c r="D146" s="149" t="s">
        <v>422</v>
      </c>
      <c r="E146">
        <v>2020</v>
      </c>
      <c r="F146">
        <v>1</v>
      </c>
      <c r="G146">
        <v>0.15</v>
      </c>
      <c r="H146">
        <v>400</v>
      </c>
      <c r="I146">
        <v>20</v>
      </c>
      <c r="J146">
        <f t="shared" si="4"/>
        <v>400</v>
      </c>
      <c r="K146">
        <f t="shared" si="5"/>
        <v>20</v>
      </c>
      <c r="L146">
        <v>15</v>
      </c>
      <c r="M146" s="150">
        <v>31.54</v>
      </c>
      <c r="R146" s="149" t="s">
        <v>421</v>
      </c>
      <c r="T146" s="149" t="s">
        <v>115</v>
      </c>
      <c r="U146" s="149" t="s">
        <v>116</v>
      </c>
    </row>
    <row r="147" spans="2:21">
      <c r="B147" s="149" t="s">
        <v>423</v>
      </c>
      <c r="C147" s="149" t="s">
        <v>278</v>
      </c>
      <c r="D147" s="149" t="s">
        <v>422</v>
      </c>
      <c r="E147">
        <v>2020</v>
      </c>
      <c r="F147">
        <v>1</v>
      </c>
      <c r="G147">
        <v>0.15</v>
      </c>
      <c r="H147">
        <v>400</v>
      </c>
      <c r="I147">
        <v>20</v>
      </c>
      <c r="J147">
        <f t="shared" si="4"/>
        <v>400</v>
      </c>
      <c r="K147">
        <f t="shared" si="5"/>
        <v>20</v>
      </c>
      <c r="L147">
        <v>15</v>
      </c>
      <c r="M147" s="150">
        <v>1</v>
      </c>
      <c r="R147" s="149" t="s">
        <v>423</v>
      </c>
      <c r="T147" s="149" t="s">
        <v>115</v>
      </c>
      <c r="U147" s="149" t="s">
        <v>279</v>
      </c>
    </row>
    <row r="148" spans="2:21">
      <c r="B148" s="149" t="s">
        <v>424</v>
      </c>
      <c r="C148" s="149" t="s">
        <v>281</v>
      </c>
      <c r="D148" s="149" t="s">
        <v>422</v>
      </c>
      <c r="E148">
        <v>2020</v>
      </c>
      <c r="F148">
        <v>1</v>
      </c>
      <c r="G148">
        <v>0.15</v>
      </c>
      <c r="H148">
        <v>400</v>
      </c>
      <c r="I148">
        <v>20</v>
      </c>
      <c r="J148">
        <f t="shared" si="4"/>
        <v>400</v>
      </c>
      <c r="K148">
        <f t="shared" si="5"/>
        <v>20</v>
      </c>
      <c r="L148">
        <v>15</v>
      </c>
      <c r="M148" s="150">
        <v>1</v>
      </c>
      <c r="R148" s="149" t="s">
        <v>424</v>
      </c>
      <c r="T148" s="149" t="s">
        <v>115</v>
      </c>
      <c r="U148" s="149" t="s">
        <v>279</v>
      </c>
    </row>
    <row r="149" spans="2:21">
      <c r="B149" s="149" t="s">
        <v>425</v>
      </c>
      <c r="C149" s="149" t="s">
        <v>283</v>
      </c>
      <c r="D149" s="149" t="s">
        <v>422</v>
      </c>
      <c r="E149">
        <v>2020</v>
      </c>
      <c r="F149">
        <v>1</v>
      </c>
      <c r="G149">
        <v>0.15</v>
      </c>
      <c r="H149">
        <v>400</v>
      </c>
      <c r="I149">
        <v>20</v>
      </c>
      <c r="J149">
        <f t="shared" si="4"/>
        <v>400</v>
      </c>
      <c r="K149">
        <f t="shared" si="5"/>
        <v>20</v>
      </c>
      <c r="L149">
        <v>15</v>
      </c>
      <c r="M149" s="150">
        <v>1</v>
      </c>
      <c r="R149" s="149" t="s">
        <v>425</v>
      </c>
      <c r="T149" s="149" t="s">
        <v>115</v>
      </c>
      <c r="U149" s="149" t="s">
        <v>279</v>
      </c>
    </row>
    <row r="150" spans="2:21">
      <c r="B150" s="149" t="s">
        <v>426</v>
      </c>
      <c r="C150" s="149" t="s">
        <v>285</v>
      </c>
      <c r="D150" s="149" t="s">
        <v>422</v>
      </c>
      <c r="E150">
        <v>2020</v>
      </c>
      <c r="F150">
        <v>1</v>
      </c>
      <c r="G150">
        <v>0.15</v>
      </c>
      <c r="H150">
        <v>400</v>
      </c>
      <c r="I150">
        <v>20</v>
      </c>
      <c r="J150">
        <f t="shared" si="4"/>
        <v>400</v>
      </c>
      <c r="K150">
        <f t="shared" si="5"/>
        <v>20</v>
      </c>
      <c r="L150">
        <v>15</v>
      </c>
      <c r="M150" s="150">
        <v>1</v>
      </c>
      <c r="R150" s="149" t="s">
        <v>426</v>
      </c>
      <c r="T150" s="149" t="s">
        <v>115</v>
      </c>
      <c r="U150" s="149" t="s">
        <v>279</v>
      </c>
    </row>
    <row r="151" spans="2:21">
      <c r="B151" s="149" t="s">
        <v>427</v>
      </c>
      <c r="C151" s="149" t="s">
        <v>287</v>
      </c>
      <c r="D151" s="149" t="s">
        <v>422</v>
      </c>
      <c r="E151">
        <v>2020</v>
      </c>
      <c r="F151">
        <v>1</v>
      </c>
      <c r="G151">
        <v>0.15</v>
      </c>
      <c r="H151">
        <v>400</v>
      </c>
      <c r="I151">
        <v>20</v>
      </c>
      <c r="J151">
        <f t="shared" si="4"/>
        <v>400</v>
      </c>
      <c r="K151">
        <f t="shared" si="5"/>
        <v>20</v>
      </c>
      <c r="L151">
        <v>15</v>
      </c>
      <c r="M151" s="150">
        <v>1</v>
      </c>
      <c r="R151" s="149" t="s">
        <v>427</v>
      </c>
      <c r="T151" s="149" t="s">
        <v>115</v>
      </c>
      <c r="U151" s="149" t="s">
        <v>279</v>
      </c>
    </row>
    <row r="152" spans="2:21">
      <c r="B152" s="149" t="s">
        <v>428</v>
      </c>
      <c r="C152" s="149" t="s">
        <v>235</v>
      </c>
      <c r="D152" s="149" t="s">
        <v>429</v>
      </c>
      <c r="E152">
        <v>2020</v>
      </c>
      <c r="F152">
        <v>1</v>
      </c>
      <c r="G152">
        <v>0.15</v>
      </c>
      <c r="H152">
        <v>400</v>
      </c>
      <c r="I152">
        <v>20</v>
      </c>
      <c r="J152">
        <f t="shared" si="4"/>
        <v>400</v>
      </c>
      <c r="K152">
        <f t="shared" si="5"/>
        <v>20</v>
      </c>
      <c r="L152">
        <v>15</v>
      </c>
      <c r="M152" s="150">
        <v>31.54</v>
      </c>
      <c r="R152" s="149" t="s">
        <v>428</v>
      </c>
      <c r="T152" s="149" t="s">
        <v>115</v>
      </c>
      <c r="U152" s="149" t="s">
        <v>116</v>
      </c>
    </row>
    <row r="153" spans="2:21">
      <c r="B153" s="149" t="s">
        <v>430</v>
      </c>
      <c r="C153" s="149" t="s">
        <v>278</v>
      </c>
      <c r="D153" s="149" t="s">
        <v>429</v>
      </c>
      <c r="E153">
        <v>2020</v>
      </c>
      <c r="F153">
        <v>1</v>
      </c>
      <c r="G153">
        <v>0.15</v>
      </c>
      <c r="H153">
        <v>400</v>
      </c>
      <c r="I153">
        <v>20</v>
      </c>
      <c r="J153">
        <f t="shared" si="4"/>
        <v>400</v>
      </c>
      <c r="K153">
        <f t="shared" si="5"/>
        <v>20</v>
      </c>
      <c r="L153">
        <v>15</v>
      </c>
      <c r="M153" s="150">
        <v>1</v>
      </c>
      <c r="R153" s="149" t="s">
        <v>430</v>
      </c>
      <c r="T153" s="149" t="s">
        <v>115</v>
      </c>
      <c r="U153" s="149" t="s">
        <v>279</v>
      </c>
    </row>
    <row r="154" spans="2:21">
      <c r="B154" s="149" t="s">
        <v>431</v>
      </c>
      <c r="C154" s="149" t="s">
        <v>281</v>
      </c>
      <c r="D154" s="149" t="s">
        <v>429</v>
      </c>
      <c r="E154">
        <v>2020</v>
      </c>
      <c r="F154">
        <v>1</v>
      </c>
      <c r="G154">
        <v>0.15</v>
      </c>
      <c r="H154">
        <v>400</v>
      </c>
      <c r="I154">
        <v>20</v>
      </c>
      <c r="J154">
        <f t="shared" si="4"/>
        <v>400</v>
      </c>
      <c r="K154">
        <f t="shared" si="5"/>
        <v>20</v>
      </c>
      <c r="L154">
        <v>15</v>
      </c>
      <c r="M154" s="150">
        <v>1</v>
      </c>
      <c r="R154" s="149" t="s">
        <v>431</v>
      </c>
      <c r="T154" s="149" t="s">
        <v>115</v>
      </c>
      <c r="U154" s="149" t="s">
        <v>279</v>
      </c>
    </row>
    <row r="155" spans="2:21">
      <c r="B155" s="149" t="s">
        <v>432</v>
      </c>
      <c r="C155" s="149" t="s">
        <v>283</v>
      </c>
      <c r="D155" s="149" t="s">
        <v>429</v>
      </c>
      <c r="E155">
        <v>2020</v>
      </c>
      <c r="F155">
        <v>1</v>
      </c>
      <c r="G155">
        <v>0.15</v>
      </c>
      <c r="H155">
        <v>400</v>
      </c>
      <c r="I155">
        <v>20</v>
      </c>
      <c r="J155">
        <f t="shared" si="4"/>
        <v>400</v>
      </c>
      <c r="K155">
        <f t="shared" si="5"/>
        <v>20</v>
      </c>
      <c r="L155">
        <v>15</v>
      </c>
      <c r="M155" s="150">
        <v>1</v>
      </c>
      <c r="R155" s="149" t="s">
        <v>432</v>
      </c>
      <c r="T155" s="149" t="s">
        <v>115</v>
      </c>
      <c r="U155" s="149" t="s">
        <v>279</v>
      </c>
    </row>
    <row r="156" spans="2:21">
      <c r="B156" s="149" t="s">
        <v>433</v>
      </c>
      <c r="C156" s="149" t="s">
        <v>285</v>
      </c>
      <c r="D156" s="149" t="s">
        <v>429</v>
      </c>
      <c r="E156">
        <v>2020</v>
      </c>
      <c r="F156">
        <v>1</v>
      </c>
      <c r="G156">
        <v>0.15</v>
      </c>
      <c r="H156">
        <v>400</v>
      </c>
      <c r="I156">
        <v>20</v>
      </c>
      <c r="J156">
        <f t="shared" si="4"/>
        <v>400</v>
      </c>
      <c r="K156">
        <f t="shared" si="5"/>
        <v>20</v>
      </c>
      <c r="L156">
        <v>15</v>
      </c>
      <c r="M156" s="150">
        <v>1</v>
      </c>
      <c r="R156" s="149" t="s">
        <v>433</v>
      </c>
      <c r="T156" s="149" t="s">
        <v>115</v>
      </c>
      <c r="U156" s="149" t="s">
        <v>279</v>
      </c>
    </row>
    <row r="157" spans="2:21">
      <c r="B157" s="149" t="s">
        <v>434</v>
      </c>
      <c r="C157" s="149" t="s">
        <v>287</v>
      </c>
      <c r="D157" s="149" t="s">
        <v>429</v>
      </c>
      <c r="E157">
        <v>2020</v>
      </c>
      <c r="F157">
        <v>1</v>
      </c>
      <c r="G157">
        <v>0.15</v>
      </c>
      <c r="H157">
        <v>400</v>
      </c>
      <c r="I157">
        <v>20</v>
      </c>
      <c r="J157">
        <f t="shared" si="4"/>
        <v>400</v>
      </c>
      <c r="K157">
        <f t="shared" si="5"/>
        <v>20</v>
      </c>
      <c r="L157">
        <v>15</v>
      </c>
      <c r="M157" s="150">
        <v>1</v>
      </c>
      <c r="R157" s="149" t="s">
        <v>434</v>
      </c>
      <c r="T157" s="149" t="s">
        <v>115</v>
      </c>
      <c r="U157" s="149" t="s">
        <v>279</v>
      </c>
    </row>
    <row r="158" spans="2:21">
      <c r="B158" s="149" t="s">
        <v>435</v>
      </c>
      <c r="C158" s="149" t="s">
        <v>235</v>
      </c>
      <c r="D158" s="149" t="s">
        <v>436</v>
      </c>
      <c r="E158">
        <v>2020</v>
      </c>
      <c r="F158">
        <v>1</v>
      </c>
      <c r="G158">
        <v>0.15</v>
      </c>
      <c r="H158">
        <v>400</v>
      </c>
      <c r="I158">
        <v>20</v>
      </c>
      <c r="J158">
        <f t="shared" si="4"/>
        <v>400</v>
      </c>
      <c r="K158">
        <f t="shared" si="5"/>
        <v>20</v>
      </c>
      <c r="L158">
        <v>15</v>
      </c>
      <c r="M158" s="150">
        <v>31.54</v>
      </c>
      <c r="R158" s="149" t="s">
        <v>435</v>
      </c>
      <c r="T158" s="149" t="s">
        <v>115</v>
      </c>
      <c r="U158" s="149" t="s">
        <v>116</v>
      </c>
    </row>
    <row r="159" spans="2:21">
      <c r="B159" s="149" t="s">
        <v>437</v>
      </c>
      <c r="C159" s="149" t="s">
        <v>278</v>
      </c>
      <c r="D159" s="149" t="s">
        <v>436</v>
      </c>
      <c r="E159">
        <v>2020</v>
      </c>
      <c r="F159">
        <v>1</v>
      </c>
      <c r="G159">
        <v>0.15</v>
      </c>
      <c r="H159">
        <v>400</v>
      </c>
      <c r="I159">
        <v>20</v>
      </c>
      <c r="J159">
        <f t="shared" si="4"/>
        <v>400</v>
      </c>
      <c r="K159">
        <f t="shared" si="5"/>
        <v>20</v>
      </c>
      <c r="L159">
        <v>15</v>
      </c>
      <c r="M159" s="150">
        <v>1</v>
      </c>
      <c r="R159" s="149" t="s">
        <v>437</v>
      </c>
      <c r="T159" s="149" t="s">
        <v>115</v>
      </c>
      <c r="U159" s="149" t="s">
        <v>279</v>
      </c>
    </row>
    <row r="160" spans="2:21">
      <c r="B160" s="149" t="s">
        <v>438</v>
      </c>
      <c r="C160" s="149" t="s">
        <v>281</v>
      </c>
      <c r="D160" s="149" t="s">
        <v>436</v>
      </c>
      <c r="E160">
        <v>2020</v>
      </c>
      <c r="F160">
        <v>1</v>
      </c>
      <c r="G160">
        <v>0.15</v>
      </c>
      <c r="H160">
        <v>400</v>
      </c>
      <c r="I160">
        <v>20</v>
      </c>
      <c r="J160">
        <f t="shared" si="4"/>
        <v>400</v>
      </c>
      <c r="K160">
        <f t="shared" si="5"/>
        <v>20</v>
      </c>
      <c r="L160">
        <v>15</v>
      </c>
      <c r="M160" s="150">
        <v>1</v>
      </c>
      <c r="R160" s="149" t="s">
        <v>438</v>
      </c>
      <c r="T160" s="149" t="s">
        <v>115</v>
      </c>
      <c r="U160" s="149" t="s">
        <v>279</v>
      </c>
    </row>
    <row r="161" spans="2:21">
      <c r="B161" s="149" t="s">
        <v>439</v>
      </c>
      <c r="C161" s="149" t="s">
        <v>283</v>
      </c>
      <c r="D161" s="149" t="s">
        <v>436</v>
      </c>
      <c r="E161">
        <v>2020</v>
      </c>
      <c r="F161">
        <v>1</v>
      </c>
      <c r="G161">
        <v>0.15</v>
      </c>
      <c r="H161">
        <v>400</v>
      </c>
      <c r="I161">
        <v>20</v>
      </c>
      <c r="J161">
        <f t="shared" si="4"/>
        <v>400</v>
      </c>
      <c r="K161">
        <f t="shared" si="5"/>
        <v>20</v>
      </c>
      <c r="L161">
        <v>15</v>
      </c>
      <c r="M161" s="150">
        <v>1</v>
      </c>
      <c r="R161" s="149" t="s">
        <v>439</v>
      </c>
      <c r="T161" s="149" t="s">
        <v>115</v>
      </c>
      <c r="U161" s="149" t="s">
        <v>279</v>
      </c>
    </row>
    <row r="162" spans="2:21">
      <c r="B162" s="149" t="s">
        <v>440</v>
      </c>
      <c r="C162" s="149" t="s">
        <v>285</v>
      </c>
      <c r="D162" s="149" t="s">
        <v>436</v>
      </c>
      <c r="E162">
        <v>2020</v>
      </c>
      <c r="F162">
        <v>1</v>
      </c>
      <c r="G162">
        <v>0.15</v>
      </c>
      <c r="H162">
        <v>400</v>
      </c>
      <c r="I162">
        <v>20</v>
      </c>
      <c r="J162">
        <f t="shared" si="4"/>
        <v>400</v>
      </c>
      <c r="K162">
        <f t="shared" si="5"/>
        <v>20</v>
      </c>
      <c r="L162">
        <v>15</v>
      </c>
      <c r="M162" s="150">
        <v>1</v>
      </c>
      <c r="R162" s="149" t="s">
        <v>440</v>
      </c>
      <c r="T162" s="149" t="s">
        <v>115</v>
      </c>
      <c r="U162" s="149" t="s">
        <v>279</v>
      </c>
    </row>
    <row r="163" spans="2:21">
      <c r="B163" s="149" t="s">
        <v>441</v>
      </c>
      <c r="C163" s="149" t="s">
        <v>287</v>
      </c>
      <c r="D163" s="149" t="s">
        <v>436</v>
      </c>
      <c r="E163">
        <v>2020</v>
      </c>
      <c r="F163">
        <v>1</v>
      </c>
      <c r="G163">
        <v>0.15</v>
      </c>
      <c r="H163">
        <v>400</v>
      </c>
      <c r="I163">
        <v>20</v>
      </c>
      <c r="J163">
        <f t="shared" si="4"/>
        <v>400</v>
      </c>
      <c r="K163">
        <f t="shared" si="5"/>
        <v>20</v>
      </c>
      <c r="L163">
        <v>15</v>
      </c>
      <c r="M163" s="150">
        <v>1</v>
      </c>
      <c r="R163" s="149" t="s">
        <v>441</v>
      </c>
      <c r="T163" s="149" t="s">
        <v>115</v>
      </c>
      <c r="U163" s="149" t="s">
        <v>279</v>
      </c>
    </row>
    <row r="164" spans="2:21">
      <c r="B164" s="149" t="s">
        <v>442</v>
      </c>
      <c r="C164" s="149" t="s">
        <v>235</v>
      </c>
      <c r="D164" s="149" t="s">
        <v>443</v>
      </c>
      <c r="E164">
        <v>2020</v>
      </c>
      <c r="F164">
        <v>1</v>
      </c>
      <c r="G164">
        <v>0.15</v>
      </c>
      <c r="H164">
        <v>400</v>
      </c>
      <c r="I164">
        <v>20</v>
      </c>
      <c r="J164">
        <f t="shared" si="4"/>
        <v>400</v>
      </c>
      <c r="K164">
        <f t="shared" si="5"/>
        <v>20</v>
      </c>
      <c r="L164">
        <v>15</v>
      </c>
      <c r="M164" s="150">
        <v>31.54</v>
      </c>
      <c r="R164" s="149" t="s">
        <v>442</v>
      </c>
      <c r="T164" s="149" t="s">
        <v>115</v>
      </c>
      <c r="U164" s="149" t="s">
        <v>116</v>
      </c>
    </row>
    <row r="165" spans="2:21">
      <c r="B165" s="149" t="s">
        <v>444</v>
      </c>
      <c r="C165" s="149" t="s">
        <v>278</v>
      </c>
      <c r="D165" s="149" t="s">
        <v>443</v>
      </c>
      <c r="E165">
        <v>2020</v>
      </c>
      <c r="F165">
        <v>1</v>
      </c>
      <c r="G165">
        <v>0.15</v>
      </c>
      <c r="H165">
        <v>400</v>
      </c>
      <c r="I165">
        <v>20</v>
      </c>
      <c r="J165">
        <f t="shared" si="4"/>
        <v>400</v>
      </c>
      <c r="K165">
        <f t="shared" si="5"/>
        <v>20</v>
      </c>
      <c r="L165">
        <v>15</v>
      </c>
      <c r="M165" s="150">
        <v>1</v>
      </c>
      <c r="R165" s="149" t="s">
        <v>444</v>
      </c>
      <c r="T165" s="149" t="s">
        <v>115</v>
      </c>
      <c r="U165" s="149" t="s">
        <v>279</v>
      </c>
    </row>
    <row r="166" spans="2:21">
      <c r="B166" s="149" t="s">
        <v>445</v>
      </c>
      <c r="C166" s="149" t="s">
        <v>281</v>
      </c>
      <c r="D166" s="149" t="s">
        <v>443</v>
      </c>
      <c r="E166">
        <v>2020</v>
      </c>
      <c r="F166">
        <v>1</v>
      </c>
      <c r="G166">
        <v>0.15</v>
      </c>
      <c r="H166">
        <v>400</v>
      </c>
      <c r="I166">
        <v>20</v>
      </c>
      <c r="J166">
        <f t="shared" si="4"/>
        <v>400</v>
      </c>
      <c r="K166">
        <f t="shared" si="5"/>
        <v>20</v>
      </c>
      <c r="L166">
        <v>15</v>
      </c>
      <c r="M166" s="150">
        <v>1</v>
      </c>
      <c r="R166" s="149" t="s">
        <v>445</v>
      </c>
      <c r="T166" s="149" t="s">
        <v>115</v>
      </c>
      <c r="U166" s="149" t="s">
        <v>279</v>
      </c>
    </row>
    <row r="167" spans="2:21">
      <c r="B167" s="149" t="s">
        <v>446</v>
      </c>
      <c r="C167" s="149" t="s">
        <v>283</v>
      </c>
      <c r="D167" s="149" t="s">
        <v>443</v>
      </c>
      <c r="E167">
        <v>2020</v>
      </c>
      <c r="F167">
        <v>1</v>
      </c>
      <c r="G167">
        <v>0.15</v>
      </c>
      <c r="H167">
        <v>400</v>
      </c>
      <c r="I167">
        <v>20</v>
      </c>
      <c r="J167">
        <f t="shared" si="4"/>
        <v>400</v>
      </c>
      <c r="K167">
        <f t="shared" si="5"/>
        <v>20</v>
      </c>
      <c r="L167">
        <v>15</v>
      </c>
      <c r="M167" s="150">
        <v>1</v>
      </c>
      <c r="R167" s="149" t="s">
        <v>446</v>
      </c>
      <c r="T167" s="149" t="s">
        <v>115</v>
      </c>
      <c r="U167" s="149" t="s">
        <v>279</v>
      </c>
    </row>
    <row r="168" spans="2:21">
      <c r="B168" s="149" t="s">
        <v>447</v>
      </c>
      <c r="C168" s="149" t="s">
        <v>285</v>
      </c>
      <c r="D168" s="149" t="s">
        <v>443</v>
      </c>
      <c r="E168">
        <v>2020</v>
      </c>
      <c r="F168">
        <v>1</v>
      </c>
      <c r="G168">
        <v>0.15</v>
      </c>
      <c r="H168">
        <v>400</v>
      </c>
      <c r="I168">
        <v>20</v>
      </c>
      <c r="J168">
        <f t="shared" si="4"/>
        <v>400</v>
      </c>
      <c r="K168">
        <f t="shared" si="5"/>
        <v>20</v>
      </c>
      <c r="L168">
        <v>15</v>
      </c>
      <c r="M168" s="150">
        <v>1</v>
      </c>
      <c r="R168" s="149" t="s">
        <v>447</v>
      </c>
      <c r="T168" s="149" t="s">
        <v>115</v>
      </c>
      <c r="U168" s="149" t="s">
        <v>279</v>
      </c>
    </row>
    <row r="169" spans="2:21">
      <c r="B169" s="149" t="s">
        <v>448</v>
      </c>
      <c r="C169" s="149" t="s">
        <v>287</v>
      </c>
      <c r="D169" s="149" t="s">
        <v>443</v>
      </c>
      <c r="E169">
        <v>2020</v>
      </c>
      <c r="F169">
        <v>1</v>
      </c>
      <c r="G169">
        <v>0.15</v>
      </c>
      <c r="H169">
        <v>400</v>
      </c>
      <c r="I169">
        <v>20</v>
      </c>
      <c r="J169">
        <f t="shared" si="4"/>
        <v>400</v>
      </c>
      <c r="K169">
        <f t="shared" si="5"/>
        <v>20</v>
      </c>
      <c r="L169">
        <v>15</v>
      </c>
      <c r="M169" s="150">
        <v>1</v>
      </c>
      <c r="R169" s="149" t="s">
        <v>448</v>
      </c>
      <c r="T169" s="149" t="s">
        <v>115</v>
      </c>
      <c r="U169" s="149" t="s">
        <v>279</v>
      </c>
    </row>
    <row r="170" spans="2:21">
      <c r="B170" s="149" t="s">
        <v>449</v>
      </c>
      <c r="C170" s="149" t="s">
        <v>235</v>
      </c>
      <c r="D170" s="149" t="s">
        <v>450</v>
      </c>
      <c r="E170">
        <v>2020</v>
      </c>
      <c r="F170">
        <v>1</v>
      </c>
      <c r="G170">
        <v>0.15</v>
      </c>
      <c r="H170">
        <v>400</v>
      </c>
      <c r="I170">
        <v>20</v>
      </c>
      <c r="J170">
        <f t="shared" si="4"/>
        <v>400</v>
      </c>
      <c r="K170">
        <f t="shared" si="5"/>
        <v>20</v>
      </c>
      <c r="L170">
        <v>15</v>
      </c>
      <c r="M170" s="150">
        <v>31.54</v>
      </c>
      <c r="R170" s="149" t="s">
        <v>449</v>
      </c>
      <c r="T170" s="149" t="s">
        <v>115</v>
      </c>
      <c r="U170" s="149" t="s">
        <v>116</v>
      </c>
    </row>
    <row r="171" spans="2:21">
      <c r="B171" s="149" t="s">
        <v>451</v>
      </c>
      <c r="C171" s="149" t="s">
        <v>278</v>
      </c>
      <c r="D171" s="149" t="s">
        <v>450</v>
      </c>
      <c r="E171">
        <v>2020</v>
      </c>
      <c r="F171">
        <v>1</v>
      </c>
      <c r="G171">
        <v>0.15</v>
      </c>
      <c r="H171">
        <v>400</v>
      </c>
      <c r="I171">
        <v>20</v>
      </c>
      <c r="J171">
        <f t="shared" si="4"/>
        <v>400</v>
      </c>
      <c r="K171">
        <f t="shared" si="5"/>
        <v>20</v>
      </c>
      <c r="L171">
        <v>15</v>
      </c>
      <c r="M171" s="150">
        <v>1</v>
      </c>
      <c r="R171" s="149" t="s">
        <v>451</v>
      </c>
      <c r="T171" s="149" t="s">
        <v>115</v>
      </c>
      <c r="U171" s="149" t="s">
        <v>279</v>
      </c>
    </row>
    <row r="172" spans="2:21">
      <c r="B172" s="149" t="s">
        <v>452</v>
      </c>
      <c r="C172" s="149" t="s">
        <v>281</v>
      </c>
      <c r="D172" s="149" t="s">
        <v>450</v>
      </c>
      <c r="E172">
        <v>2020</v>
      </c>
      <c r="F172">
        <v>1</v>
      </c>
      <c r="G172">
        <v>0.15</v>
      </c>
      <c r="H172">
        <v>400</v>
      </c>
      <c r="I172">
        <v>20</v>
      </c>
      <c r="J172">
        <f t="shared" si="4"/>
        <v>400</v>
      </c>
      <c r="K172">
        <f t="shared" si="5"/>
        <v>20</v>
      </c>
      <c r="L172">
        <v>15</v>
      </c>
      <c r="M172" s="150">
        <v>1</v>
      </c>
      <c r="R172" s="149" t="s">
        <v>452</v>
      </c>
      <c r="T172" s="149" t="s">
        <v>115</v>
      </c>
      <c r="U172" s="149" t="s">
        <v>279</v>
      </c>
    </row>
    <row r="173" spans="2:21">
      <c r="B173" s="149" t="s">
        <v>453</v>
      </c>
      <c r="C173" s="149" t="s">
        <v>283</v>
      </c>
      <c r="D173" s="149" t="s">
        <v>450</v>
      </c>
      <c r="E173">
        <v>2020</v>
      </c>
      <c r="F173">
        <v>1</v>
      </c>
      <c r="G173">
        <v>0.15</v>
      </c>
      <c r="H173">
        <v>400</v>
      </c>
      <c r="I173">
        <v>20</v>
      </c>
      <c r="J173">
        <f t="shared" si="4"/>
        <v>400</v>
      </c>
      <c r="K173">
        <f t="shared" si="5"/>
        <v>20</v>
      </c>
      <c r="L173">
        <v>15</v>
      </c>
      <c r="M173" s="150">
        <v>1</v>
      </c>
      <c r="R173" s="149" t="s">
        <v>453</v>
      </c>
      <c r="T173" s="149" t="s">
        <v>115</v>
      </c>
      <c r="U173" s="149" t="s">
        <v>279</v>
      </c>
    </row>
    <row r="174" spans="2:21">
      <c r="B174" s="149" t="s">
        <v>454</v>
      </c>
      <c r="C174" s="149" t="s">
        <v>285</v>
      </c>
      <c r="D174" s="149" t="s">
        <v>450</v>
      </c>
      <c r="E174">
        <v>2020</v>
      </c>
      <c r="F174">
        <v>1</v>
      </c>
      <c r="G174">
        <v>0.15</v>
      </c>
      <c r="H174">
        <v>400</v>
      </c>
      <c r="I174">
        <v>20</v>
      </c>
      <c r="J174">
        <f t="shared" si="4"/>
        <v>400</v>
      </c>
      <c r="K174">
        <f t="shared" si="5"/>
        <v>20</v>
      </c>
      <c r="L174">
        <v>15</v>
      </c>
      <c r="M174" s="150">
        <v>1</v>
      </c>
      <c r="R174" s="149" t="s">
        <v>454</v>
      </c>
      <c r="T174" s="149" t="s">
        <v>115</v>
      </c>
      <c r="U174" s="149" t="s">
        <v>279</v>
      </c>
    </row>
    <row r="175" spans="2:21">
      <c r="B175" s="149" t="s">
        <v>455</v>
      </c>
      <c r="C175" s="149" t="s">
        <v>287</v>
      </c>
      <c r="D175" s="149" t="s">
        <v>450</v>
      </c>
      <c r="E175">
        <v>2020</v>
      </c>
      <c r="F175">
        <v>1</v>
      </c>
      <c r="G175">
        <v>0.15</v>
      </c>
      <c r="H175">
        <v>400</v>
      </c>
      <c r="I175">
        <v>20</v>
      </c>
      <c r="J175">
        <f t="shared" si="4"/>
        <v>400</v>
      </c>
      <c r="K175">
        <f t="shared" si="5"/>
        <v>20</v>
      </c>
      <c r="L175">
        <v>15</v>
      </c>
      <c r="M175" s="150">
        <v>1</v>
      </c>
      <c r="R175" s="149" t="s">
        <v>455</v>
      </c>
      <c r="T175" s="149" t="s">
        <v>115</v>
      </c>
      <c r="U175" s="149" t="s">
        <v>279</v>
      </c>
    </row>
    <row r="176" spans="2:21">
      <c r="B176" s="149" t="s">
        <v>456</v>
      </c>
      <c r="C176" s="149" t="s">
        <v>235</v>
      </c>
      <c r="D176" s="149" t="s">
        <v>457</v>
      </c>
      <c r="E176">
        <v>2020</v>
      </c>
      <c r="F176">
        <v>1</v>
      </c>
      <c r="G176">
        <v>0.15</v>
      </c>
      <c r="H176">
        <v>400</v>
      </c>
      <c r="I176">
        <v>20</v>
      </c>
      <c r="J176">
        <f t="shared" si="4"/>
        <v>400</v>
      </c>
      <c r="K176">
        <f t="shared" si="5"/>
        <v>20</v>
      </c>
      <c r="L176">
        <v>15</v>
      </c>
      <c r="M176" s="150">
        <v>31.54</v>
      </c>
      <c r="R176" s="149" t="s">
        <v>456</v>
      </c>
      <c r="T176" s="149" t="s">
        <v>115</v>
      </c>
      <c r="U176" s="149" t="s">
        <v>116</v>
      </c>
    </row>
    <row r="177" spans="2:21">
      <c r="B177" s="149" t="s">
        <v>458</v>
      </c>
      <c r="C177" s="149" t="s">
        <v>278</v>
      </c>
      <c r="D177" s="149" t="s">
        <v>457</v>
      </c>
      <c r="E177">
        <v>2020</v>
      </c>
      <c r="F177">
        <v>1</v>
      </c>
      <c r="G177">
        <v>0.15</v>
      </c>
      <c r="H177">
        <v>400</v>
      </c>
      <c r="I177">
        <v>20</v>
      </c>
      <c r="J177">
        <f t="shared" si="4"/>
        <v>400</v>
      </c>
      <c r="K177">
        <f t="shared" si="5"/>
        <v>20</v>
      </c>
      <c r="L177">
        <v>15</v>
      </c>
      <c r="M177" s="150">
        <v>1</v>
      </c>
      <c r="R177" s="149" t="s">
        <v>458</v>
      </c>
      <c r="T177" s="149" t="s">
        <v>115</v>
      </c>
      <c r="U177" s="149" t="s">
        <v>279</v>
      </c>
    </row>
    <row r="178" spans="2:21">
      <c r="B178" s="149" t="s">
        <v>459</v>
      </c>
      <c r="C178" s="149" t="s">
        <v>281</v>
      </c>
      <c r="D178" s="149" t="s">
        <v>457</v>
      </c>
      <c r="E178">
        <v>2020</v>
      </c>
      <c r="F178">
        <v>1</v>
      </c>
      <c r="G178">
        <v>0.15</v>
      </c>
      <c r="H178">
        <v>400</v>
      </c>
      <c r="I178">
        <v>20</v>
      </c>
      <c r="J178">
        <f t="shared" si="4"/>
        <v>400</v>
      </c>
      <c r="K178">
        <f t="shared" si="5"/>
        <v>20</v>
      </c>
      <c r="L178">
        <v>15</v>
      </c>
      <c r="M178" s="150">
        <v>1</v>
      </c>
      <c r="R178" s="149" t="s">
        <v>459</v>
      </c>
      <c r="T178" s="149" t="s">
        <v>115</v>
      </c>
      <c r="U178" s="149" t="s">
        <v>279</v>
      </c>
    </row>
    <row r="179" spans="2:21">
      <c r="B179" s="149" t="s">
        <v>460</v>
      </c>
      <c r="C179" s="149" t="s">
        <v>283</v>
      </c>
      <c r="D179" s="149" t="s">
        <v>457</v>
      </c>
      <c r="E179">
        <v>2020</v>
      </c>
      <c r="F179">
        <v>1</v>
      </c>
      <c r="G179">
        <v>0.15</v>
      </c>
      <c r="H179">
        <v>400</v>
      </c>
      <c r="I179">
        <v>20</v>
      </c>
      <c r="J179">
        <f t="shared" si="4"/>
        <v>400</v>
      </c>
      <c r="K179">
        <f t="shared" si="5"/>
        <v>20</v>
      </c>
      <c r="L179">
        <v>15</v>
      </c>
      <c r="M179" s="150">
        <v>1</v>
      </c>
      <c r="R179" s="149" t="s">
        <v>460</v>
      </c>
      <c r="T179" s="149" t="s">
        <v>115</v>
      </c>
      <c r="U179" s="149" t="s">
        <v>279</v>
      </c>
    </row>
    <row r="180" spans="2:21">
      <c r="B180" s="149" t="s">
        <v>461</v>
      </c>
      <c r="C180" s="149" t="s">
        <v>285</v>
      </c>
      <c r="D180" s="149" t="s">
        <v>457</v>
      </c>
      <c r="E180">
        <v>2020</v>
      </c>
      <c r="F180">
        <v>1</v>
      </c>
      <c r="G180">
        <v>0.15</v>
      </c>
      <c r="H180">
        <v>400</v>
      </c>
      <c r="I180">
        <v>20</v>
      </c>
      <c r="J180">
        <f t="shared" si="4"/>
        <v>400</v>
      </c>
      <c r="K180">
        <f t="shared" si="5"/>
        <v>20</v>
      </c>
      <c r="L180">
        <v>15</v>
      </c>
      <c r="M180" s="150">
        <v>1</v>
      </c>
      <c r="R180" s="149" t="s">
        <v>461</v>
      </c>
      <c r="T180" s="149" t="s">
        <v>115</v>
      </c>
      <c r="U180" s="149" t="s">
        <v>279</v>
      </c>
    </row>
    <row r="181" spans="2:21">
      <c r="B181" s="149" t="s">
        <v>462</v>
      </c>
      <c r="C181" s="149" t="s">
        <v>287</v>
      </c>
      <c r="D181" s="149" t="s">
        <v>457</v>
      </c>
      <c r="E181">
        <v>2020</v>
      </c>
      <c r="F181">
        <v>1</v>
      </c>
      <c r="G181">
        <v>0.15</v>
      </c>
      <c r="H181">
        <v>400</v>
      </c>
      <c r="I181">
        <v>20</v>
      </c>
      <c r="J181">
        <f t="shared" si="4"/>
        <v>400</v>
      </c>
      <c r="K181">
        <f t="shared" si="5"/>
        <v>20</v>
      </c>
      <c r="L181">
        <v>15</v>
      </c>
      <c r="M181" s="150">
        <v>1</v>
      </c>
      <c r="R181" s="149" t="s">
        <v>462</v>
      </c>
      <c r="T181" s="149" t="s">
        <v>115</v>
      </c>
      <c r="U181" s="149" t="s">
        <v>279</v>
      </c>
    </row>
    <row r="182" spans="2:21">
      <c r="B182" s="149" t="s">
        <v>463</v>
      </c>
      <c r="C182" s="149" t="s">
        <v>235</v>
      </c>
      <c r="D182" s="149" t="s">
        <v>464</v>
      </c>
      <c r="E182">
        <v>2020</v>
      </c>
      <c r="F182">
        <v>1</v>
      </c>
      <c r="G182">
        <v>0.15</v>
      </c>
      <c r="H182">
        <v>400</v>
      </c>
      <c r="I182">
        <v>20</v>
      </c>
      <c r="J182">
        <f t="shared" si="4"/>
        <v>400</v>
      </c>
      <c r="K182">
        <f t="shared" si="5"/>
        <v>20</v>
      </c>
      <c r="L182">
        <v>15</v>
      </c>
      <c r="M182" s="150">
        <v>31.54</v>
      </c>
      <c r="R182" s="149" t="s">
        <v>463</v>
      </c>
      <c r="T182" s="149" t="s">
        <v>115</v>
      </c>
      <c r="U182" s="149" t="s">
        <v>116</v>
      </c>
    </row>
    <row r="183" spans="2:21">
      <c r="B183" s="149" t="s">
        <v>465</v>
      </c>
      <c r="C183" s="149" t="s">
        <v>278</v>
      </c>
      <c r="D183" s="149" t="s">
        <v>464</v>
      </c>
      <c r="E183">
        <v>2020</v>
      </c>
      <c r="F183">
        <v>1</v>
      </c>
      <c r="G183">
        <v>0.15</v>
      </c>
      <c r="H183">
        <v>400</v>
      </c>
      <c r="I183">
        <v>20</v>
      </c>
      <c r="J183">
        <f t="shared" si="4"/>
        <v>400</v>
      </c>
      <c r="K183">
        <f t="shared" si="5"/>
        <v>20</v>
      </c>
      <c r="L183">
        <v>15</v>
      </c>
      <c r="M183" s="150">
        <v>1</v>
      </c>
      <c r="R183" s="149" t="s">
        <v>465</v>
      </c>
      <c r="T183" s="149" t="s">
        <v>115</v>
      </c>
      <c r="U183" s="149" t="s">
        <v>279</v>
      </c>
    </row>
    <row r="184" spans="2:21">
      <c r="B184" s="149" t="s">
        <v>466</v>
      </c>
      <c r="C184" s="149" t="s">
        <v>281</v>
      </c>
      <c r="D184" s="149" t="s">
        <v>464</v>
      </c>
      <c r="E184">
        <v>2020</v>
      </c>
      <c r="F184">
        <v>1</v>
      </c>
      <c r="G184">
        <v>0.15</v>
      </c>
      <c r="H184">
        <v>400</v>
      </c>
      <c r="I184">
        <v>20</v>
      </c>
      <c r="J184">
        <f t="shared" si="4"/>
        <v>400</v>
      </c>
      <c r="K184">
        <f t="shared" si="5"/>
        <v>20</v>
      </c>
      <c r="L184">
        <v>15</v>
      </c>
      <c r="M184" s="150">
        <v>1</v>
      </c>
      <c r="R184" s="149" t="s">
        <v>466</v>
      </c>
      <c r="T184" s="149" t="s">
        <v>115</v>
      </c>
      <c r="U184" s="149" t="s">
        <v>279</v>
      </c>
    </row>
    <row r="185" spans="2:21">
      <c r="B185" s="149" t="s">
        <v>467</v>
      </c>
      <c r="C185" s="149" t="s">
        <v>283</v>
      </c>
      <c r="D185" s="149" t="s">
        <v>464</v>
      </c>
      <c r="E185">
        <v>2020</v>
      </c>
      <c r="F185">
        <v>1</v>
      </c>
      <c r="G185">
        <v>0.15</v>
      </c>
      <c r="H185">
        <v>400</v>
      </c>
      <c r="I185">
        <v>20</v>
      </c>
      <c r="J185">
        <f t="shared" si="4"/>
        <v>400</v>
      </c>
      <c r="K185">
        <f t="shared" si="5"/>
        <v>20</v>
      </c>
      <c r="L185">
        <v>15</v>
      </c>
      <c r="M185" s="150">
        <v>1</v>
      </c>
      <c r="R185" s="149" t="s">
        <v>467</v>
      </c>
      <c r="T185" s="149" t="s">
        <v>115</v>
      </c>
      <c r="U185" s="149" t="s">
        <v>279</v>
      </c>
    </row>
    <row r="186" spans="2:21">
      <c r="B186" s="149" t="s">
        <v>468</v>
      </c>
      <c r="C186" s="149" t="s">
        <v>285</v>
      </c>
      <c r="D186" s="149" t="s">
        <v>464</v>
      </c>
      <c r="E186">
        <v>2020</v>
      </c>
      <c r="F186">
        <v>1</v>
      </c>
      <c r="G186">
        <v>0.15</v>
      </c>
      <c r="H186">
        <v>400</v>
      </c>
      <c r="I186">
        <v>20</v>
      </c>
      <c r="J186">
        <f t="shared" si="4"/>
        <v>400</v>
      </c>
      <c r="K186">
        <f t="shared" si="5"/>
        <v>20</v>
      </c>
      <c r="L186">
        <v>15</v>
      </c>
      <c r="M186" s="150">
        <v>1</v>
      </c>
      <c r="R186" s="149" t="s">
        <v>468</v>
      </c>
      <c r="T186" s="149" t="s">
        <v>115</v>
      </c>
      <c r="U186" s="149" t="s">
        <v>279</v>
      </c>
    </row>
    <row r="187" spans="2:21">
      <c r="B187" s="149" t="s">
        <v>469</v>
      </c>
      <c r="C187" s="149" t="s">
        <v>287</v>
      </c>
      <c r="D187" s="149" t="s">
        <v>464</v>
      </c>
      <c r="E187">
        <v>2020</v>
      </c>
      <c r="F187">
        <v>1</v>
      </c>
      <c r="G187">
        <v>0.15</v>
      </c>
      <c r="H187">
        <v>400</v>
      </c>
      <c r="I187">
        <v>20</v>
      </c>
      <c r="J187">
        <f t="shared" si="4"/>
        <v>400</v>
      </c>
      <c r="K187">
        <f t="shared" si="5"/>
        <v>20</v>
      </c>
      <c r="L187">
        <v>15</v>
      </c>
      <c r="M187" s="150">
        <v>1</v>
      </c>
      <c r="R187" s="149" t="s">
        <v>469</v>
      </c>
      <c r="T187" s="149" t="s">
        <v>115</v>
      </c>
      <c r="U187" s="149" t="s">
        <v>279</v>
      </c>
    </row>
    <row r="188" spans="2:21">
      <c r="B188" s="149" t="s">
        <v>470</v>
      </c>
      <c r="C188" s="149" t="s">
        <v>235</v>
      </c>
      <c r="D188" s="149" t="s">
        <v>471</v>
      </c>
      <c r="E188">
        <v>2020</v>
      </c>
      <c r="F188">
        <v>1</v>
      </c>
      <c r="G188">
        <v>0.15</v>
      </c>
      <c r="H188">
        <v>400</v>
      </c>
      <c r="I188">
        <v>20</v>
      </c>
      <c r="J188">
        <f t="shared" si="4"/>
        <v>400</v>
      </c>
      <c r="K188">
        <f t="shared" si="5"/>
        <v>20</v>
      </c>
      <c r="L188">
        <v>15</v>
      </c>
      <c r="M188" s="150">
        <v>31.54</v>
      </c>
      <c r="R188" s="149" t="s">
        <v>470</v>
      </c>
      <c r="T188" s="149" t="s">
        <v>115</v>
      </c>
      <c r="U188" s="149" t="s">
        <v>116</v>
      </c>
    </row>
    <row r="189" spans="2:21">
      <c r="B189" s="149" t="s">
        <v>472</v>
      </c>
      <c r="C189" s="149" t="s">
        <v>278</v>
      </c>
      <c r="D189" s="149" t="s">
        <v>471</v>
      </c>
      <c r="E189">
        <v>2020</v>
      </c>
      <c r="F189">
        <v>1</v>
      </c>
      <c r="G189">
        <v>0.15</v>
      </c>
      <c r="H189">
        <v>400</v>
      </c>
      <c r="I189">
        <v>20</v>
      </c>
      <c r="J189">
        <f t="shared" si="4"/>
        <v>400</v>
      </c>
      <c r="K189">
        <f t="shared" si="5"/>
        <v>20</v>
      </c>
      <c r="L189">
        <v>15</v>
      </c>
      <c r="M189" s="150">
        <v>1</v>
      </c>
      <c r="R189" s="149" t="s">
        <v>472</v>
      </c>
      <c r="T189" s="149" t="s">
        <v>115</v>
      </c>
      <c r="U189" s="149" t="s">
        <v>279</v>
      </c>
    </row>
    <row r="190" spans="2:21">
      <c r="B190" s="149" t="s">
        <v>473</v>
      </c>
      <c r="C190" s="149" t="s">
        <v>281</v>
      </c>
      <c r="D190" s="149" t="s">
        <v>471</v>
      </c>
      <c r="E190">
        <v>2020</v>
      </c>
      <c r="F190">
        <v>1</v>
      </c>
      <c r="G190">
        <v>0.15</v>
      </c>
      <c r="H190">
        <v>400</v>
      </c>
      <c r="I190">
        <v>20</v>
      </c>
      <c r="J190">
        <f t="shared" si="4"/>
        <v>400</v>
      </c>
      <c r="K190">
        <f t="shared" si="5"/>
        <v>20</v>
      </c>
      <c r="L190">
        <v>15</v>
      </c>
      <c r="M190" s="150">
        <v>1</v>
      </c>
      <c r="R190" s="149" t="s">
        <v>473</v>
      </c>
      <c r="T190" s="149" t="s">
        <v>115</v>
      </c>
      <c r="U190" s="149" t="s">
        <v>279</v>
      </c>
    </row>
    <row r="191" spans="2:21">
      <c r="B191" s="149" t="s">
        <v>474</v>
      </c>
      <c r="C191" s="149" t="s">
        <v>283</v>
      </c>
      <c r="D191" s="149" t="s">
        <v>471</v>
      </c>
      <c r="E191">
        <v>2020</v>
      </c>
      <c r="F191">
        <v>1</v>
      </c>
      <c r="G191">
        <v>0.15</v>
      </c>
      <c r="H191">
        <v>400</v>
      </c>
      <c r="I191">
        <v>20</v>
      </c>
      <c r="J191">
        <f t="shared" si="4"/>
        <v>400</v>
      </c>
      <c r="K191">
        <f t="shared" si="5"/>
        <v>20</v>
      </c>
      <c r="L191">
        <v>15</v>
      </c>
      <c r="M191" s="150">
        <v>1</v>
      </c>
      <c r="R191" s="149" t="s">
        <v>474</v>
      </c>
      <c r="T191" s="149" t="s">
        <v>115</v>
      </c>
      <c r="U191" s="149" t="s">
        <v>279</v>
      </c>
    </row>
    <row r="192" spans="2:21">
      <c r="B192" s="149" t="s">
        <v>475</v>
      </c>
      <c r="C192" s="149" t="s">
        <v>285</v>
      </c>
      <c r="D192" s="149" t="s">
        <v>471</v>
      </c>
      <c r="E192">
        <v>2020</v>
      </c>
      <c r="F192">
        <v>1</v>
      </c>
      <c r="G192">
        <v>0.15</v>
      </c>
      <c r="H192">
        <v>400</v>
      </c>
      <c r="I192">
        <v>20</v>
      </c>
      <c r="J192">
        <f t="shared" si="4"/>
        <v>400</v>
      </c>
      <c r="K192">
        <f t="shared" si="5"/>
        <v>20</v>
      </c>
      <c r="L192">
        <v>15</v>
      </c>
      <c r="M192" s="150">
        <v>1</v>
      </c>
      <c r="R192" s="149" t="s">
        <v>475</v>
      </c>
      <c r="T192" s="149" t="s">
        <v>115</v>
      </c>
      <c r="U192" s="149" t="s">
        <v>279</v>
      </c>
    </row>
    <row r="193" spans="2:21">
      <c r="B193" s="149" t="s">
        <v>476</v>
      </c>
      <c r="C193" s="149" t="s">
        <v>287</v>
      </c>
      <c r="D193" s="149" t="s">
        <v>471</v>
      </c>
      <c r="E193">
        <v>2020</v>
      </c>
      <c r="F193">
        <v>1</v>
      </c>
      <c r="G193">
        <v>0.15</v>
      </c>
      <c r="H193">
        <v>400</v>
      </c>
      <c r="I193">
        <v>20</v>
      </c>
      <c r="J193">
        <f t="shared" si="4"/>
        <v>400</v>
      </c>
      <c r="K193">
        <f t="shared" si="5"/>
        <v>20</v>
      </c>
      <c r="L193">
        <v>15</v>
      </c>
      <c r="M193" s="150">
        <v>1</v>
      </c>
      <c r="R193" s="149" t="s">
        <v>476</v>
      </c>
      <c r="T193" s="149" t="s">
        <v>115</v>
      </c>
      <c r="U193" s="149" t="s">
        <v>279</v>
      </c>
    </row>
    <row r="194" spans="2:21">
      <c r="B194" s="149" t="s">
        <v>477</v>
      </c>
      <c r="C194" s="149" t="s">
        <v>235</v>
      </c>
      <c r="D194" s="149" t="s">
        <v>478</v>
      </c>
      <c r="E194">
        <v>2020</v>
      </c>
      <c r="F194">
        <v>1</v>
      </c>
      <c r="G194">
        <v>0.15</v>
      </c>
      <c r="H194">
        <v>400</v>
      </c>
      <c r="I194">
        <v>20</v>
      </c>
      <c r="J194">
        <f t="shared" si="4"/>
        <v>400</v>
      </c>
      <c r="K194">
        <f t="shared" si="5"/>
        <v>20</v>
      </c>
      <c r="L194">
        <v>15</v>
      </c>
      <c r="M194" s="150">
        <v>31.54</v>
      </c>
      <c r="R194" s="149" t="s">
        <v>477</v>
      </c>
      <c r="T194" s="149" t="s">
        <v>115</v>
      </c>
      <c r="U194" s="149" t="s">
        <v>116</v>
      </c>
    </row>
    <row r="195" spans="2:21">
      <c r="B195" s="149" t="s">
        <v>479</v>
      </c>
      <c r="C195" s="149" t="s">
        <v>278</v>
      </c>
      <c r="D195" s="149" t="s">
        <v>478</v>
      </c>
      <c r="E195">
        <v>2020</v>
      </c>
      <c r="F195">
        <v>1</v>
      </c>
      <c r="G195">
        <v>0.15</v>
      </c>
      <c r="H195">
        <v>400</v>
      </c>
      <c r="I195">
        <v>20</v>
      </c>
      <c r="J195">
        <f t="shared" si="4"/>
        <v>400</v>
      </c>
      <c r="K195">
        <f t="shared" si="5"/>
        <v>20</v>
      </c>
      <c r="L195">
        <v>15</v>
      </c>
      <c r="M195" s="150">
        <v>1</v>
      </c>
      <c r="R195" s="149" t="s">
        <v>479</v>
      </c>
      <c r="T195" s="149" t="s">
        <v>115</v>
      </c>
      <c r="U195" s="149" t="s">
        <v>279</v>
      </c>
    </row>
    <row r="196" spans="2:21">
      <c r="B196" s="149" t="s">
        <v>480</v>
      </c>
      <c r="C196" s="149" t="s">
        <v>281</v>
      </c>
      <c r="D196" s="149" t="s">
        <v>478</v>
      </c>
      <c r="E196">
        <v>2020</v>
      </c>
      <c r="F196">
        <v>1</v>
      </c>
      <c r="G196">
        <v>0.15</v>
      </c>
      <c r="H196">
        <v>400</v>
      </c>
      <c r="I196">
        <v>20</v>
      </c>
      <c r="J196">
        <f t="shared" si="4"/>
        <v>400</v>
      </c>
      <c r="K196">
        <f t="shared" si="5"/>
        <v>20</v>
      </c>
      <c r="L196">
        <v>15</v>
      </c>
      <c r="M196" s="150">
        <v>1</v>
      </c>
      <c r="R196" s="149" t="s">
        <v>480</v>
      </c>
      <c r="T196" s="149" t="s">
        <v>115</v>
      </c>
      <c r="U196" s="149" t="s">
        <v>279</v>
      </c>
    </row>
    <row r="197" spans="2:21">
      <c r="B197" s="149" t="s">
        <v>481</v>
      </c>
      <c r="C197" s="149" t="s">
        <v>283</v>
      </c>
      <c r="D197" s="149" t="s">
        <v>478</v>
      </c>
      <c r="E197">
        <v>2020</v>
      </c>
      <c r="F197">
        <v>1</v>
      </c>
      <c r="G197">
        <v>0.15</v>
      </c>
      <c r="H197">
        <v>400</v>
      </c>
      <c r="I197">
        <v>20</v>
      </c>
      <c r="J197">
        <f t="shared" si="4"/>
        <v>400</v>
      </c>
      <c r="K197">
        <f t="shared" si="5"/>
        <v>20</v>
      </c>
      <c r="L197">
        <v>15</v>
      </c>
      <c r="M197" s="150">
        <v>1</v>
      </c>
      <c r="R197" s="149" t="s">
        <v>481</v>
      </c>
      <c r="T197" s="149" t="s">
        <v>115</v>
      </c>
      <c r="U197" s="149" t="s">
        <v>279</v>
      </c>
    </row>
    <row r="198" spans="2:21">
      <c r="B198" s="149" t="s">
        <v>482</v>
      </c>
      <c r="C198" s="149" t="s">
        <v>285</v>
      </c>
      <c r="D198" s="149" t="s">
        <v>478</v>
      </c>
      <c r="E198">
        <v>2020</v>
      </c>
      <c r="F198">
        <v>1</v>
      </c>
      <c r="G198">
        <v>0.15</v>
      </c>
      <c r="H198">
        <v>400</v>
      </c>
      <c r="I198">
        <v>20</v>
      </c>
      <c r="J198">
        <f t="shared" si="4"/>
        <v>400</v>
      </c>
      <c r="K198">
        <f t="shared" si="5"/>
        <v>20</v>
      </c>
      <c r="L198">
        <v>15</v>
      </c>
      <c r="M198" s="150">
        <v>1</v>
      </c>
      <c r="R198" s="149" t="s">
        <v>482</v>
      </c>
      <c r="T198" s="149" t="s">
        <v>115</v>
      </c>
      <c r="U198" s="149" t="s">
        <v>279</v>
      </c>
    </row>
    <row r="199" spans="2:21">
      <c r="B199" s="149" t="s">
        <v>483</v>
      </c>
      <c r="C199" s="149" t="s">
        <v>287</v>
      </c>
      <c r="D199" s="149" t="s">
        <v>478</v>
      </c>
      <c r="E199">
        <v>2020</v>
      </c>
      <c r="F199">
        <v>1</v>
      </c>
      <c r="G199">
        <v>0.15</v>
      </c>
      <c r="H199">
        <v>400</v>
      </c>
      <c r="I199">
        <v>20</v>
      </c>
      <c r="J199">
        <f t="shared" ref="J199:J225" si="6">H199</f>
        <v>400</v>
      </c>
      <c r="K199">
        <f t="shared" ref="K199:K225" si="7">I199</f>
        <v>20</v>
      </c>
      <c r="L199">
        <v>15</v>
      </c>
      <c r="M199" s="150">
        <v>1</v>
      </c>
      <c r="R199" s="149" t="s">
        <v>483</v>
      </c>
      <c r="T199" s="149" t="s">
        <v>115</v>
      </c>
      <c r="U199" s="149" t="s">
        <v>279</v>
      </c>
    </row>
    <row r="200" spans="2:21">
      <c r="B200" s="149" t="s">
        <v>484</v>
      </c>
      <c r="C200" s="149" t="s">
        <v>235</v>
      </c>
      <c r="D200" s="149" t="s">
        <v>485</v>
      </c>
      <c r="E200">
        <v>2020</v>
      </c>
      <c r="F200">
        <v>1</v>
      </c>
      <c r="G200">
        <v>0.15</v>
      </c>
      <c r="H200">
        <v>400</v>
      </c>
      <c r="I200">
        <v>20</v>
      </c>
      <c r="J200">
        <f t="shared" si="6"/>
        <v>400</v>
      </c>
      <c r="K200">
        <f t="shared" si="7"/>
        <v>20</v>
      </c>
      <c r="L200">
        <v>15</v>
      </c>
      <c r="M200" s="150">
        <v>31.54</v>
      </c>
      <c r="R200" s="149" t="s">
        <v>484</v>
      </c>
      <c r="T200" s="149" t="s">
        <v>115</v>
      </c>
      <c r="U200" s="149" t="s">
        <v>116</v>
      </c>
    </row>
    <row r="201" spans="2:21">
      <c r="B201" s="149" t="s">
        <v>486</v>
      </c>
      <c r="C201" s="149" t="s">
        <v>278</v>
      </c>
      <c r="D201" s="149" t="s">
        <v>485</v>
      </c>
      <c r="E201">
        <v>2020</v>
      </c>
      <c r="F201">
        <v>1</v>
      </c>
      <c r="G201">
        <v>0.15</v>
      </c>
      <c r="H201">
        <v>400</v>
      </c>
      <c r="I201">
        <v>20</v>
      </c>
      <c r="J201">
        <f t="shared" si="6"/>
        <v>400</v>
      </c>
      <c r="K201">
        <f t="shared" si="7"/>
        <v>20</v>
      </c>
      <c r="L201">
        <v>15</v>
      </c>
      <c r="M201" s="150">
        <v>1</v>
      </c>
      <c r="R201" s="149" t="s">
        <v>486</v>
      </c>
      <c r="T201" s="149" t="s">
        <v>115</v>
      </c>
      <c r="U201" s="149" t="s">
        <v>279</v>
      </c>
    </row>
    <row r="202" spans="2:21">
      <c r="B202" s="149" t="s">
        <v>487</v>
      </c>
      <c r="C202" s="149" t="s">
        <v>281</v>
      </c>
      <c r="D202" s="149" t="s">
        <v>485</v>
      </c>
      <c r="E202">
        <v>2020</v>
      </c>
      <c r="F202">
        <v>1</v>
      </c>
      <c r="G202">
        <v>0.15</v>
      </c>
      <c r="H202">
        <v>400</v>
      </c>
      <c r="I202">
        <v>20</v>
      </c>
      <c r="J202">
        <f t="shared" si="6"/>
        <v>400</v>
      </c>
      <c r="K202">
        <f t="shared" si="7"/>
        <v>20</v>
      </c>
      <c r="L202">
        <v>15</v>
      </c>
      <c r="M202" s="150">
        <v>1</v>
      </c>
      <c r="R202" s="149" t="s">
        <v>487</v>
      </c>
      <c r="T202" s="149" t="s">
        <v>115</v>
      </c>
      <c r="U202" s="149" t="s">
        <v>279</v>
      </c>
    </row>
    <row r="203" spans="2:21">
      <c r="B203" s="149" t="s">
        <v>488</v>
      </c>
      <c r="C203" s="149" t="s">
        <v>283</v>
      </c>
      <c r="D203" s="149" t="s">
        <v>485</v>
      </c>
      <c r="E203">
        <v>2020</v>
      </c>
      <c r="F203">
        <v>1</v>
      </c>
      <c r="G203">
        <v>0.15</v>
      </c>
      <c r="H203">
        <v>400</v>
      </c>
      <c r="I203">
        <v>20</v>
      </c>
      <c r="J203">
        <f t="shared" si="6"/>
        <v>400</v>
      </c>
      <c r="K203">
        <f t="shared" si="7"/>
        <v>20</v>
      </c>
      <c r="L203">
        <v>15</v>
      </c>
      <c r="M203" s="150">
        <v>1</v>
      </c>
      <c r="R203" s="149" t="s">
        <v>488</v>
      </c>
      <c r="T203" s="149" t="s">
        <v>115</v>
      </c>
      <c r="U203" s="149" t="s">
        <v>279</v>
      </c>
    </row>
    <row r="204" spans="2:21">
      <c r="B204" s="149" t="s">
        <v>489</v>
      </c>
      <c r="C204" s="149" t="s">
        <v>285</v>
      </c>
      <c r="D204" s="149" t="s">
        <v>485</v>
      </c>
      <c r="E204">
        <v>2020</v>
      </c>
      <c r="F204">
        <v>1</v>
      </c>
      <c r="G204">
        <v>0.15</v>
      </c>
      <c r="H204">
        <v>400</v>
      </c>
      <c r="I204">
        <v>20</v>
      </c>
      <c r="J204">
        <f t="shared" si="6"/>
        <v>400</v>
      </c>
      <c r="K204">
        <f t="shared" si="7"/>
        <v>20</v>
      </c>
      <c r="L204">
        <v>15</v>
      </c>
      <c r="M204" s="150">
        <v>1</v>
      </c>
      <c r="R204" s="149" t="s">
        <v>489</v>
      </c>
      <c r="T204" s="149" t="s">
        <v>115</v>
      </c>
      <c r="U204" s="149" t="s">
        <v>279</v>
      </c>
    </row>
    <row r="205" spans="2:21">
      <c r="B205" s="149" t="s">
        <v>490</v>
      </c>
      <c r="C205" s="149" t="s">
        <v>287</v>
      </c>
      <c r="D205" s="149" t="s">
        <v>485</v>
      </c>
      <c r="E205">
        <v>2020</v>
      </c>
      <c r="F205">
        <v>1</v>
      </c>
      <c r="G205">
        <v>0.15</v>
      </c>
      <c r="H205">
        <v>400</v>
      </c>
      <c r="I205">
        <v>20</v>
      </c>
      <c r="J205">
        <f t="shared" si="6"/>
        <v>400</v>
      </c>
      <c r="K205">
        <f t="shared" si="7"/>
        <v>20</v>
      </c>
      <c r="L205">
        <v>15</v>
      </c>
      <c r="M205" s="150">
        <v>1</v>
      </c>
      <c r="R205" s="149" t="s">
        <v>490</v>
      </c>
      <c r="T205" s="149" t="s">
        <v>115</v>
      </c>
      <c r="U205" s="149" t="s">
        <v>279</v>
      </c>
    </row>
    <row r="206" spans="2:21">
      <c r="B206" s="149" t="s">
        <v>491</v>
      </c>
      <c r="C206" s="149" t="s">
        <v>235</v>
      </c>
      <c r="D206" s="149" t="s">
        <v>492</v>
      </c>
      <c r="E206">
        <v>2020</v>
      </c>
      <c r="F206">
        <v>1</v>
      </c>
      <c r="G206">
        <v>0.1</v>
      </c>
      <c r="H206">
        <v>400</v>
      </c>
      <c r="I206">
        <v>20</v>
      </c>
      <c r="J206">
        <f t="shared" si="6"/>
        <v>400</v>
      </c>
      <c r="K206">
        <f t="shared" si="7"/>
        <v>20</v>
      </c>
      <c r="L206">
        <v>10</v>
      </c>
      <c r="M206" s="150">
        <v>31.54</v>
      </c>
      <c r="R206" s="149" t="s">
        <v>491</v>
      </c>
      <c r="T206" s="149" t="s">
        <v>115</v>
      </c>
      <c r="U206" s="149" t="s">
        <v>116</v>
      </c>
    </row>
    <row r="207" spans="2:21">
      <c r="B207" s="149" t="s">
        <v>493</v>
      </c>
      <c r="C207" s="149" t="s">
        <v>278</v>
      </c>
      <c r="D207" s="149" t="s">
        <v>492</v>
      </c>
      <c r="E207">
        <v>2020</v>
      </c>
      <c r="F207">
        <v>1</v>
      </c>
      <c r="G207">
        <v>0.1</v>
      </c>
      <c r="H207">
        <v>400</v>
      </c>
      <c r="I207">
        <v>20</v>
      </c>
      <c r="J207">
        <f t="shared" si="6"/>
        <v>400</v>
      </c>
      <c r="K207">
        <f t="shared" si="7"/>
        <v>20</v>
      </c>
      <c r="L207">
        <v>10</v>
      </c>
      <c r="M207" s="150">
        <v>1</v>
      </c>
      <c r="R207" s="149" t="s">
        <v>493</v>
      </c>
      <c r="T207" s="149" t="s">
        <v>115</v>
      </c>
      <c r="U207" s="149" t="s">
        <v>279</v>
      </c>
    </row>
    <row r="208" spans="2:21">
      <c r="B208" s="149" t="s">
        <v>494</v>
      </c>
      <c r="C208" s="149" t="s">
        <v>235</v>
      </c>
      <c r="D208" s="149" t="s">
        <v>495</v>
      </c>
      <c r="E208">
        <v>2020</v>
      </c>
      <c r="F208">
        <v>1</v>
      </c>
      <c r="G208">
        <v>0.1</v>
      </c>
      <c r="H208">
        <v>400</v>
      </c>
      <c r="I208">
        <v>20</v>
      </c>
      <c r="J208">
        <f t="shared" si="6"/>
        <v>400</v>
      </c>
      <c r="K208">
        <f t="shared" si="7"/>
        <v>20</v>
      </c>
      <c r="L208">
        <v>10</v>
      </c>
      <c r="M208" s="150">
        <v>31.54</v>
      </c>
      <c r="R208" s="149" t="s">
        <v>494</v>
      </c>
      <c r="T208" s="149" t="s">
        <v>115</v>
      </c>
      <c r="U208" s="149" t="s">
        <v>116</v>
      </c>
    </row>
    <row r="209" spans="2:21">
      <c r="B209" s="149" t="s">
        <v>496</v>
      </c>
      <c r="C209" s="149" t="s">
        <v>278</v>
      </c>
      <c r="D209" s="149" t="s">
        <v>495</v>
      </c>
      <c r="E209">
        <v>2020</v>
      </c>
      <c r="F209">
        <v>1</v>
      </c>
      <c r="G209">
        <v>0.1</v>
      </c>
      <c r="H209">
        <v>400</v>
      </c>
      <c r="I209">
        <v>20</v>
      </c>
      <c r="J209">
        <f t="shared" si="6"/>
        <v>400</v>
      </c>
      <c r="K209">
        <f t="shared" si="7"/>
        <v>20</v>
      </c>
      <c r="L209">
        <v>10</v>
      </c>
      <c r="M209" s="150">
        <v>1</v>
      </c>
      <c r="R209" s="149" t="s">
        <v>496</v>
      </c>
      <c r="T209" s="149" t="s">
        <v>115</v>
      </c>
      <c r="U209" s="149" t="s">
        <v>279</v>
      </c>
    </row>
    <row r="210" spans="2:21">
      <c r="B210" s="149" t="s">
        <v>497</v>
      </c>
      <c r="C210" s="149" t="s">
        <v>235</v>
      </c>
      <c r="D210" s="149" t="s">
        <v>498</v>
      </c>
      <c r="E210">
        <v>2020</v>
      </c>
      <c r="F210">
        <v>1</v>
      </c>
      <c r="G210">
        <v>0.1</v>
      </c>
      <c r="H210">
        <v>400</v>
      </c>
      <c r="I210">
        <v>20</v>
      </c>
      <c r="J210">
        <f t="shared" si="6"/>
        <v>400</v>
      </c>
      <c r="K210">
        <f t="shared" si="7"/>
        <v>20</v>
      </c>
      <c r="L210">
        <v>10</v>
      </c>
      <c r="M210" s="150">
        <v>31.54</v>
      </c>
      <c r="R210" s="149" t="s">
        <v>497</v>
      </c>
      <c r="T210" s="149" t="s">
        <v>115</v>
      </c>
      <c r="U210" s="149" t="s">
        <v>116</v>
      </c>
    </row>
    <row r="211" spans="2:21">
      <c r="B211" s="149" t="s">
        <v>499</v>
      </c>
      <c r="C211" s="149" t="s">
        <v>278</v>
      </c>
      <c r="D211" s="149" t="s">
        <v>498</v>
      </c>
      <c r="E211">
        <v>2020</v>
      </c>
      <c r="F211">
        <v>1</v>
      </c>
      <c r="G211">
        <v>0.1</v>
      </c>
      <c r="H211">
        <v>400</v>
      </c>
      <c r="I211">
        <v>20</v>
      </c>
      <c r="J211">
        <f t="shared" si="6"/>
        <v>400</v>
      </c>
      <c r="K211">
        <f t="shared" si="7"/>
        <v>20</v>
      </c>
      <c r="L211">
        <v>10</v>
      </c>
      <c r="M211" s="150">
        <v>1</v>
      </c>
      <c r="R211" s="149" t="s">
        <v>499</v>
      </c>
      <c r="T211" s="149" t="s">
        <v>115</v>
      </c>
      <c r="U211" s="149" t="s">
        <v>279</v>
      </c>
    </row>
    <row r="212" spans="2:21">
      <c r="B212" s="149" t="s">
        <v>500</v>
      </c>
      <c r="C212" s="149" t="s">
        <v>235</v>
      </c>
      <c r="D212" s="149" t="s">
        <v>501</v>
      </c>
      <c r="E212">
        <v>2020</v>
      </c>
      <c r="F212">
        <v>1</v>
      </c>
      <c r="G212">
        <v>0.1</v>
      </c>
      <c r="H212">
        <v>400</v>
      </c>
      <c r="I212">
        <v>20</v>
      </c>
      <c r="J212">
        <f t="shared" si="6"/>
        <v>400</v>
      </c>
      <c r="K212">
        <f t="shared" si="7"/>
        <v>20</v>
      </c>
      <c r="L212">
        <v>10</v>
      </c>
      <c r="M212" s="150">
        <v>31.54</v>
      </c>
      <c r="R212" s="149" t="s">
        <v>500</v>
      </c>
      <c r="T212" s="149" t="s">
        <v>115</v>
      </c>
      <c r="U212" s="149" t="s">
        <v>116</v>
      </c>
    </row>
    <row r="213" spans="2:21">
      <c r="B213" s="149" t="s">
        <v>502</v>
      </c>
      <c r="C213" s="149" t="s">
        <v>278</v>
      </c>
      <c r="D213" s="149" t="s">
        <v>501</v>
      </c>
      <c r="E213">
        <v>2020</v>
      </c>
      <c r="F213">
        <v>1</v>
      </c>
      <c r="G213">
        <v>0.1</v>
      </c>
      <c r="H213">
        <v>400</v>
      </c>
      <c r="I213">
        <v>20</v>
      </c>
      <c r="J213">
        <f t="shared" si="6"/>
        <v>400</v>
      </c>
      <c r="K213">
        <f t="shared" si="7"/>
        <v>20</v>
      </c>
      <c r="L213">
        <v>10</v>
      </c>
      <c r="M213" s="150">
        <v>1</v>
      </c>
      <c r="R213" s="149" t="s">
        <v>502</v>
      </c>
      <c r="T213" s="149" t="s">
        <v>115</v>
      </c>
      <c r="U213" s="149" t="s">
        <v>279</v>
      </c>
    </row>
    <row r="214" spans="2:21">
      <c r="B214" s="149" t="s">
        <v>503</v>
      </c>
      <c r="C214" s="149" t="s">
        <v>235</v>
      </c>
      <c r="D214" s="149" t="s">
        <v>504</v>
      </c>
      <c r="E214">
        <v>2020</v>
      </c>
      <c r="F214">
        <v>1</v>
      </c>
      <c r="G214">
        <v>0.1</v>
      </c>
      <c r="H214">
        <v>400</v>
      </c>
      <c r="I214">
        <v>20</v>
      </c>
      <c r="J214">
        <f t="shared" si="6"/>
        <v>400</v>
      </c>
      <c r="K214">
        <f t="shared" si="7"/>
        <v>20</v>
      </c>
      <c r="L214">
        <v>10</v>
      </c>
      <c r="M214" s="150">
        <v>31.54</v>
      </c>
      <c r="R214" s="149" t="s">
        <v>503</v>
      </c>
      <c r="T214" s="149" t="s">
        <v>115</v>
      </c>
      <c r="U214" s="149" t="s">
        <v>116</v>
      </c>
    </row>
    <row r="215" spans="2:21">
      <c r="B215" s="149" t="s">
        <v>505</v>
      </c>
      <c r="C215" s="149" t="s">
        <v>278</v>
      </c>
      <c r="D215" s="149" t="s">
        <v>504</v>
      </c>
      <c r="E215">
        <v>2020</v>
      </c>
      <c r="F215">
        <v>1</v>
      </c>
      <c r="G215">
        <v>0.1</v>
      </c>
      <c r="H215">
        <v>400</v>
      </c>
      <c r="I215">
        <v>20</v>
      </c>
      <c r="J215">
        <f t="shared" si="6"/>
        <v>400</v>
      </c>
      <c r="K215">
        <f t="shared" si="7"/>
        <v>20</v>
      </c>
      <c r="L215">
        <v>10</v>
      </c>
      <c r="M215" s="150">
        <v>1</v>
      </c>
      <c r="R215" s="149" t="s">
        <v>505</v>
      </c>
      <c r="T215" s="149" t="s">
        <v>115</v>
      </c>
      <c r="U215" s="149" t="s">
        <v>279</v>
      </c>
    </row>
    <row r="216" spans="2:21">
      <c r="B216" s="149" t="s">
        <v>506</v>
      </c>
      <c r="C216" s="149" t="s">
        <v>235</v>
      </c>
      <c r="D216" s="149" t="s">
        <v>507</v>
      </c>
      <c r="E216">
        <v>2020</v>
      </c>
      <c r="F216">
        <v>1</v>
      </c>
      <c r="G216">
        <v>0.1</v>
      </c>
      <c r="H216">
        <v>400</v>
      </c>
      <c r="I216">
        <v>20</v>
      </c>
      <c r="J216">
        <f t="shared" si="6"/>
        <v>400</v>
      </c>
      <c r="K216">
        <f t="shared" si="7"/>
        <v>20</v>
      </c>
      <c r="L216">
        <v>10</v>
      </c>
      <c r="M216" s="150">
        <v>31.54</v>
      </c>
      <c r="R216" s="149" t="s">
        <v>506</v>
      </c>
      <c r="T216" s="149" t="s">
        <v>115</v>
      </c>
      <c r="U216" s="149" t="s">
        <v>116</v>
      </c>
    </row>
    <row r="217" spans="2:21">
      <c r="B217" s="149" t="s">
        <v>508</v>
      </c>
      <c r="C217" s="149" t="s">
        <v>278</v>
      </c>
      <c r="D217" s="149" t="s">
        <v>507</v>
      </c>
      <c r="E217">
        <v>2020</v>
      </c>
      <c r="F217">
        <v>1</v>
      </c>
      <c r="G217">
        <v>0.1</v>
      </c>
      <c r="H217">
        <v>400</v>
      </c>
      <c r="I217">
        <v>20</v>
      </c>
      <c r="J217">
        <f t="shared" si="6"/>
        <v>400</v>
      </c>
      <c r="K217">
        <f t="shared" si="7"/>
        <v>20</v>
      </c>
      <c r="L217">
        <v>10</v>
      </c>
      <c r="M217" s="150">
        <v>1</v>
      </c>
      <c r="R217" s="149" t="s">
        <v>508</v>
      </c>
      <c r="T217" s="149" t="s">
        <v>115</v>
      </c>
      <c r="U217" s="149" t="s">
        <v>279</v>
      </c>
    </row>
    <row r="218" spans="2:21">
      <c r="B218" s="149" t="s">
        <v>509</v>
      </c>
      <c r="C218" s="149" t="s">
        <v>235</v>
      </c>
      <c r="D218" s="149" t="s">
        <v>510</v>
      </c>
      <c r="E218">
        <v>2020</v>
      </c>
      <c r="F218">
        <v>1</v>
      </c>
      <c r="G218">
        <v>0.1</v>
      </c>
      <c r="H218">
        <v>400</v>
      </c>
      <c r="I218">
        <v>20</v>
      </c>
      <c r="J218">
        <f t="shared" si="6"/>
        <v>400</v>
      </c>
      <c r="K218">
        <f t="shared" si="7"/>
        <v>20</v>
      </c>
      <c r="L218">
        <v>10</v>
      </c>
      <c r="M218" s="150">
        <v>31.54</v>
      </c>
      <c r="R218" s="149" t="s">
        <v>509</v>
      </c>
      <c r="T218" s="149" t="s">
        <v>115</v>
      </c>
      <c r="U218" s="149" t="s">
        <v>116</v>
      </c>
    </row>
    <row r="219" spans="2:21">
      <c r="B219" s="149" t="s">
        <v>511</v>
      </c>
      <c r="C219" s="149" t="s">
        <v>278</v>
      </c>
      <c r="D219" s="149" t="s">
        <v>510</v>
      </c>
      <c r="E219">
        <v>2020</v>
      </c>
      <c r="F219">
        <v>1</v>
      </c>
      <c r="G219">
        <v>0.1</v>
      </c>
      <c r="H219">
        <v>400</v>
      </c>
      <c r="I219">
        <v>20</v>
      </c>
      <c r="J219">
        <f t="shared" si="6"/>
        <v>400</v>
      </c>
      <c r="K219">
        <f t="shared" si="7"/>
        <v>20</v>
      </c>
      <c r="L219">
        <v>10</v>
      </c>
      <c r="M219" s="150">
        <v>1</v>
      </c>
      <c r="R219" s="149" t="s">
        <v>511</v>
      </c>
      <c r="T219" s="149" t="s">
        <v>115</v>
      </c>
      <c r="U219" s="149" t="s">
        <v>279</v>
      </c>
    </row>
    <row r="220" spans="2:21">
      <c r="B220" s="149" t="s">
        <v>512</v>
      </c>
      <c r="C220" s="149" t="s">
        <v>235</v>
      </c>
      <c r="D220" s="149" t="s">
        <v>513</v>
      </c>
      <c r="E220">
        <v>2020</v>
      </c>
      <c r="F220">
        <v>1</v>
      </c>
      <c r="G220">
        <v>0.1</v>
      </c>
      <c r="H220">
        <v>400</v>
      </c>
      <c r="I220">
        <v>20</v>
      </c>
      <c r="J220">
        <f t="shared" si="6"/>
        <v>400</v>
      </c>
      <c r="K220">
        <f t="shared" si="7"/>
        <v>20</v>
      </c>
      <c r="L220">
        <v>10</v>
      </c>
      <c r="M220" s="150">
        <v>31.54</v>
      </c>
      <c r="R220" s="149" t="s">
        <v>512</v>
      </c>
      <c r="T220" s="149" t="s">
        <v>115</v>
      </c>
      <c r="U220" s="149" t="s">
        <v>116</v>
      </c>
    </row>
    <row r="221" spans="2:21">
      <c r="B221" s="149" t="s">
        <v>514</v>
      </c>
      <c r="C221" s="149" t="s">
        <v>278</v>
      </c>
      <c r="D221" s="149" t="s">
        <v>513</v>
      </c>
      <c r="E221">
        <v>2020</v>
      </c>
      <c r="F221">
        <v>1</v>
      </c>
      <c r="G221">
        <v>0.1</v>
      </c>
      <c r="H221">
        <v>400</v>
      </c>
      <c r="I221">
        <v>20</v>
      </c>
      <c r="J221">
        <f t="shared" si="6"/>
        <v>400</v>
      </c>
      <c r="K221">
        <f t="shared" si="7"/>
        <v>20</v>
      </c>
      <c r="L221">
        <v>10</v>
      </c>
      <c r="M221" s="150">
        <v>1</v>
      </c>
      <c r="R221" s="149" t="s">
        <v>514</v>
      </c>
      <c r="T221" s="149" t="s">
        <v>115</v>
      </c>
      <c r="U221" s="149" t="s">
        <v>279</v>
      </c>
    </row>
    <row r="222" spans="2:21">
      <c r="B222" s="149" t="s">
        <v>515</v>
      </c>
      <c r="C222" s="149" t="s">
        <v>235</v>
      </c>
      <c r="D222" s="149" t="s">
        <v>516</v>
      </c>
      <c r="E222">
        <v>2020</v>
      </c>
      <c r="F222">
        <v>1</v>
      </c>
      <c r="G222">
        <v>0.1</v>
      </c>
      <c r="H222">
        <v>400</v>
      </c>
      <c r="I222">
        <v>20</v>
      </c>
      <c r="J222">
        <f t="shared" si="6"/>
        <v>400</v>
      </c>
      <c r="K222">
        <f t="shared" si="7"/>
        <v>20</v>
      </c>
      <c r="L222">
        <v>10</v>
      </c>
      <c r="M222" s="150">
        <v>31.54</v>
      </c>
      <c r="R222" s="149" t="s">
        <v>515</v>
      </c>
      <c r="T222" s="149" t="s">
        <v>115</v>
      </c>
      <c r="U222" s="149" t="s">
        <v>116</v>
      </c>
    </row>
    <row r="223" spans="2:21">
      <c r="B223" s="149" t="s">
        <v>517</v>
      </c>
      <c r="C223" s="149" t="s">
        <v>278</v>
      </c>
      <c r="D223" s="149" t="s">
        <v>516</v>
      </c>
      <c r="E223">
        <v>2020</v>
      </c>
      <c r="F223">
        <v>1</v>
      </c>
      <c r="G223">
        <v>0.1</v>
      </c>
      <c r="H223">
        <v>400</v>
      </c>
      <c r="I223">
        <v>20</v>
      </c>
      <c r="J223">
        <f t="shared" si="6"/>
        <v>400</v>
      </c>
      <c r="K223">
        <f t="shared" si="7"/>
        <v>20</v>
      </c>
      <c r="L223">
        <v>10</v>
      </c>
      <c r="M223" s="150">
        <v>1</v>
      </c>
      <c r="R223" s="149" t="s">
        <v>517</v>
      </c>
      <c r="T223" s="149" t="s">
        <v>115</v>
      </c>
      <c r="U223" s="149" t="s">
        <v>279</v>
      </c>
    </row>
    <row r="224" spans="2:21">
      <c r="B224" s="149" t="s">
        <v>518</v>
      </c>
      <c r="C224" s="149" t="s">
        <v>235</v>
      </c>
      <c r="D224" s="149" t="s">
        <v>519</v>
      </c>
      <c r="E224">
        <v>2020</v>
      </c>
      <c r="F224">
        <v>1</v>
      </c>
      <c r="G224">
        <v>0.1</v>
      </c>
      <c r="H224">
        <v>400</v>
      </c>
      <c r="I224">
        <v>20</v>
      </c>
      <c r="J224">
        <f t="shared" si="6"/>
        <v>400</v>
      </c>
      <c r="K224">
        <f t="shared" si="7"/>
        <v>20</v>
      </c>
      <c r="L224">
        <v>10</v>
      </c>
      <c r="M224" s="150">
        <v>31.54</v>
      </c>
      <c r="R224" s="149" t="s">
        <v>518</v>
      </c>
      <c r="T224" s="149" t="s">
        <v>115</v>
      </c>
      <c r="U224" s="149" t="s">
        <v>116</v>
      </c>
    </row>
    <row r="225" spans="2:21">
      <c r="B225" s="149" t="s">
        <v>520</v>
      </c>
      <c r="C225" s="149" t="s">
        <v>278</v>
      </c>
      <c r="D225" s="149" t="s">
        <v>519</v>
      </c>
      <c r="E225">
        <v>2020</v>
      </c>
      <c r="F225">
        <v>1</v>
      </c>
      <c r="G225">
        <v>0.1</v>
      </c>
      <c r="H225">
        <v>400</v>
      </c>
      <c r="I225">
        <v>20</v>
      </c>
      <c r="J225">
        <f t="shared" si="6"/>
        <v>400</v>
      </c>
      <c r="K225">
        <f t="shared" si="7"/>
        <v>20</v>
      </c>
      <c r="L225">
        <v>10</v>
      </c>
      <c r="M225" s="150">
        <v>1</v>
      </c>
      <c r="R225" s="149" t="s">
        <v>520</v>
      </c>
      <c r="T225" s="149" t="s">
        <v>115</v>
      </c>
      <c r="U225" s="149" t="s">
        <v>279</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Y33"/>
  <sheetViews>
    <sheetView zoomScale="70" zoomScaleNormal="70" workbookViewId="0">
      <selection activeCell="C1" sqref="C$1:Y$1048576"/>
    </sheetView>
  </sheetViews>
  <sheetFormatPr defaultColWidth="9" defaultRowHeight="14.5"/>
  <cols>
    <col min="3" max="3" width="21.1818181818182" customWidth="1"/>
    <col min="4" max="5" width="15.2727272727273" customWidth="1"/>
    <col min="7" max="7" width="12" customWidth="1"/>
    <col min="14" max="14" width="8" customWidth="1"/>
    <col min="15" max="15" width="33.9090909090909" customWidth="1"/>
    <col min="19" max="19" width="18" customWidth="1"/>
  </cols>
  <sheetData>
    <row r="1" spans="15:15">
      <c r="O1" s="130"/>
    </row>
    <row r="3" spans="5:25">
      <c r="E3" s="108"/>
      <c r="Q3" s="137"/>
      <c r="R3" s="137"/>
      <c r="S3" s="138"/>
      <c r="T3" s="138"/>
      <c r="U3" s="138"/>
      <c r="V3" s="138"/>
      <c r="W3" s="138"/>
      <c r="X3" s="138"/>
      <c r="Y3" s="138"/>
    </row>
    <row r="4" ht="15.25" spans="3:25">
      <c r="C4" s="109"/>
      <c r="D4" s="109"/>
      <c r="E4" s="109"/>
      <c r="F4" s="110"/>
      <c r="G4" s="111"/>
      <c r="H4" s="111"/>
      <c r="I4" s="111"/>
      <c r="J4" s="111"/>
      <c r="K4" s="111"/>
      <c r="L4" s="111"/>
      <c r="M4" s="131"/>
      <c r="N4" s="131"/>
      <c r="O4" s="132"/>
      <c r="Q4" s="139"/>
      <c r="R4" s="140"/>
      <c r="S4" s="139"/>
      <c r="T4" s="139"/>
      <c r="U4" s="139"/>
      <c r="V4" s="139"/>
      <c r="W4" s="139"/>
      <c r="X4" s="139"/>
      <c r="Y4" s="139"/>
    </row>
    <row r="5" ht="15.25" spans="3:25">
      <c r="C5" s="112"/>
      <c r="D5" s="112"/>
      <c r="E5" s="113"/>
      <c r="G5" s="114"/>
      <c r="I5" s="133"/>
      <c r="J5" s="133"/>
      <c r="K5" s="133"/>
      <c r="L5" s="133"/>
      <c r="M5" s="133"/>
      <c r="N5" s="133"/>
      <c r="Q5" s="141"/>
      <c r="R5" s="141"/>
      <c r="S5" s="141"/>
      <c r="T5" s="141"/>
      <c r="U5" s="141"/>
      <c r="V5" s="141"/>
      <c r="W5" s="141"/>
      <c r="X5" s="141"/>
      <c r="Y5" s="141"/>
    </row>
    <row r="6" spans="3:25">
      <c r="C6" s="115"/>
      <c r="D6" s="116"/>
      <c r="E6" s="115"/>
      <c r="I6" s="133"/>
      <c r="J6" s="133"/>
      <c r="K6" s="133"/>
      <c r="L6" s="133"/>
      <c r="M6" s="133"/>
      <c r="Q6" s="142"/>
      <c r="R6" s="143"/>
      <c r="S6" s="143"/>
      <c r="T6" s="143"/>
      <c r="U6" s="143"/>
      <c r="V6" s="143"/>
      <c r="W6" s="143"/>
      <c r="X6" s="143"/>
      <c r="Y6" s="143"/>
    </row>
    <row r="7" spans="3:25">
      <c r="C7" s="117"/>
      <c r="D7" s="118"/>
      <c r="E7" s="117"/>
      <c r="I7" s="133"/>
      <c r="J7" s="133"/>
      <c r="K7" s="133"/>
      <c r="L7" s="133"/>
      <c r="M7" s="133"/>
      <c r="Q7" s="144"/>
      <c r="S7" s="144"/>
      <c r="T7" s="145"/>
      <c r="U7" s="138"/>
      <c r="V7" s="144"/>
      <c r="W7" s="144"/>
      <c r="X7" s="138"/>
      <c r="Y7" s="138"/>
    </row>
    <row r="8" spans="3:25">
      <c r="C8" s="117"/>
      <c r="D8" s="119"/>
      <c r="E8" s="117"/>
      <c r="G8" s="120"/>
      <c r="I8" s="133"/>
      <c r="J8" s="133"/>
      <c r="K8" s="133"/>
      <c r="L8" s="133"/>
      <c r="M8" s="133"/>
      <c r="Q8" s="144"/>
      <c r="S8" s="144"/>
      <c r="T8" s="145"/>
      <c r="U8" s="138"/>
      <c r="V8" s="144"/>
      <c r="W8" s="144"/>
      <c r="X8" s="138"/>
      <c r="Y8" s="138"/>
    </row>
    <row r="9" spans="3:25">
      <c r="C9" s="117"/>
      <c r="D9" s="121"/>
      <c r="E9" s="117"/>
      <c r="G9" s="120"/>
      <c r="I9" s="133"/>
      <c r="J9" s="133"/>
      <c r="K9" s="133"/>
      <c r="L9" s="133"/>
      <c r="M9" s="133"/>
      <c r="Q9" s="138"/>
      <c r="R9" s="138"/>
      <c r="S9" s="146"/>
      <c r="T9" s="145"/>
      <c r="U9" s="138"/>
      <c r="V9" s="138"/>
      <c r="W9" s="138"/>
      <c r="X9" s="138"/>
      <c r="Y9" s="138"/>
    </row>
    <row r="10" spans="3:25">
      <c r="C10" s="117"/>
      <c r="D10" s="119"/>
      <c r="E10" s="117"/>
      <c r="H10" s="122"/>
      <c r="I10" s="133"/>
      <c r="J10" s="133"/>
      <c r="K10" s="133"/>
      <c r="L10" s="133"/>
      <c r="M10" s="133"/>
      <c r="Q10" s="138"/>
      <c r="R10" s="138"/>
      <c r="S10" s="146"/>
      <c r="T10" s="145"/>
      <c r="U10" s="138"/>
      <c r="V10" s="138"/>
      <c r="W10" s="138"/>
      <c r="X10" s="138"/>
      <c r="Y10" s="138"/>
    </row>
    <row r="11" spans="3:25">
      <c r="C11" s="117"/>
      <c r="D11" s="119"/>
      <c r="E11" s="117"/>
      <c r="H11" s="122"/>
      <c r="I11" s="133"/>
      <c r="J11" s="133"/>
      <c r="K11" s="133"/>
      <c r="L11" s="133"/>
      <c r="M11" s="133"/>
      <c r="Q11" s="147"/>
      <c r="R11" s="147"/>
      <c r="S11" s="146"/>
      <c r="T11" s="148"/>
      <c r="U11" s="138"/>
      <c r="V11" s="138"/>
      <c r="W11" s="138"/>
      <c r="X11" s="138"/>
      <c r="Y11" s="147"/>
    </row>
    <row r="12" spans="3:25">
      <c r="C12" s="115"/>
      <c r="D12" s="123"/>
      <c r="E12" s="115"/>
      <c r="H12" s="122"/>
      <c r="I12" s="133"/>
      <c r="J12" s="133"/>
      <c r="K12" s="133"/>
      <c r="L12" s="133"/>
      <c r="M12" s="133"/>
      <c r="R12" s="146"/>
      <c r="S12" s="146"/>
      <c r="T12" s="145"/>
      <c r="U12" s="138"/>
      <c r="V12" s="138"/>
      <c r="W12" s="138"/>
      <c r="X12" s="138"/>
      <c r="Y12" s="138"/>
    </row>
    <row r="13" spans="3:25">
      <c r="C13" s="117"/>
      <c r="D13" s="117"/>
      <c r="E13" s="119"/>
      <c r="H13" s="122"/>
      <c r="I13" s="133"/>
      <c r="J13" s="133"/>
      <c r="K13" s="133"/>
      <c r="L13" s="133"/>
      <c r="M13" s="133"/>
      <c r="N13" s="133"/>
      <c r="R13" s="146"/>
      <c r="S13" s="146"/>
      <c r="T13" s="145"/>
      <c r="U13" s="138"/>
      <c r="V13" s="138"/>
      <c r="W13" s="138"/>
      <c r="X13" s="138"/>
      <c r="Y13" s="138"/>
    </row>
    <row r="14" spans="3:25">
      <c r="C14" s="115"/>
      <c r="D14" s="115"/>
      <c r="E14" s="115"/>
      <c r="I14" s="133"/>
      <c r="J14" s="133"/>
      <c r="K14" s="133"/>
      <c r="L14" s="133"/>
      <c r="M14" s="133"/>
      <c r="R14" s="146"/>
      <c r="S14" s="146"/>
      <c r="T14" s="145"/>
      <c r="U14" s="138"/>
      <c r="V14" s="138"/>
      <c r="W14" s="138"/>
      <c r="X14" s="138"/>
      <c r="Y14" s="138"/>
    </row>
    <row r="15" spans="3:25">
      <c r="C15" s="124"/>
      <c r="D15" s="125"/>
      <c r="E15" s="124"/>
      <c r="I15" s="133"/>
      <c r="J15" s="133"/>
      <c r="K15" s="133"/>
      <c r="L15" s="133"/>
      <c r="M15" s="133"/>
      <c r="R15" s="146"/>
      <c r="S15" s="146"/>
      <c r="T15" s="145"/>
      <c r="U15" s="138"/>
      <c r="V15" s="138"/>
      <c r="W15" s="138"/>
      <c r="X15" s="138"/>
      <c r="Y15" s="138"/>
    </row>
    <row r="16" spans="17:25">
      <c r="Q16" s="138"/>
      <c r="R16" s="138"/>
      <c r="S16" s="146"/>
      <c r="T16" s="145"/>
      <c r="U16" s="138"/>
      <c r="V16" s="138"/>
      <c r="W16" s="138"/>
      <c r="X16" s="138"/>
      <c r="Y16" s="138"/>
    </row>
    <row r="17" spans="17:25">
      <c r="Q17" s="138"/>
      <c r="R17" s="138"/>
      <c r="S17" s="146"/>
      <c r="T17" s="145"/>
      <c r="U17" s="138"/>
      <c r="V17" s="138"/>
      <c r="W17" s="138"/>
      <c r="X17" s="138"/>
      <c r="Y17" s="138"/>
    </row>
    <row r="18" spans="19:24">
      <c r="S18" s="146"/>
      <c r="U18" s="138"/>
      <c r="V18" s="138"/>
      <c r="X18" s="138"/>
    </row>
    <row r="19" spans="19:24">
      <c r="S19" s="146"/>
      <c r="U19" s="138"/>
      <c r="V19" s="138"/>
      <c r="X19" s="138"/>
    </row>
    <row r="21" ht="15.5" spans="3:15">
      <c r="C21" s="117"/>
      <c r="D21" s="117"/>
      <c r="E21" s="126"/>
      <c r="F21" s="117"/>
      <c r="G21" s="117"/>
      <c r="H21" s="117"/>
      <c r="I21" s="117"/>
      <c r="J21" s="117"/>
      <c r="K21" s="117"/>
      <c r="L21" s="117"/>
      <c r="M21" s="117"/>
      <c r="O21" s="134"/>
    </row>
    <row r="22" ht="15.25" spans="3:13">
      <c r="C22" s="127"/>
      <c r="D22" s="127"/>
      <c r="E22" s="127"/>
      <c r="F22" s="128"/>
      <c r="G22" s="128"/>
      <c r="H22" s="128"/>
      <c r="I22" s="128"/>
      <c r="J22" s="128"/>
      <c r="K22" s="128"/>
      <c r="L22" s="128"/>
      <c r="M22" s="135"/>
    </row>
    <row r="23" spans="3:12">
      <c r="C23" s="112"/>
      <c r="D23" s="112"/>
      <c r="E23" s="113"/>
      <c r="F23" s="112"/>
      <c r="G23" s="112"/>
      <c r="H23" s="112"/>
      <c r="I23" s="112"/>
      <c r="J23" s="112"/>
      <c r="K23" s="112"/>
      <c r="L23" s="112"/>
    </row>
    <row r="24" spans="3:13">
      <c r="C24" s="115"/>
      <c r="D24" s="116"/>
      <c r="E24" s="115"/>
      <c r="F24" s="115"/>
      <c r="G24" s="115"/>
      <c r="H24" s="115"/>
      <c r="I24" s="115"/>
      <c r="J24" s="115"/>
      <c r="K24" s="115"/>
      <c r="L24" s="115"/>
      <c r="M24" s="136"/>
    </row>
    <row r="25" spans="3:12">
      <c r="C25" s="117"/>
      <c r="D25" s="118"/>
      <c r="E25" s="117"/>
      <c r="F25" s="115"/>
      <c r="G25" s="115"/>
      <c r="H25" s="115"/>
      <c r="I25" s="115"/>
      <c r="J25" s="115"/>
      <c r="K25" s="115"/>
      <c r="L25" s="115"/>
    </row>
    <row r="26" spans="3:12">
      <c r="C26" s="117"/>
      <c r="D26" s="119"/>
      <c r="E26" s="117"/>
      <c r="F26" s="115"/>
      <c r="G26" s="115"/>
      <c r="H26" s="115"/>
      <c r="I26" s="115"/>
      <c r="J26" s="115"/>
      <c r="K26" s="115"/>
      <c r="L26" s="115"/>
    </row>
    <row r="27" spans="3:12">
      <c r="C27" s="117"/>
      <c r="D27" s="121"/>
      <c r="E27" s="117"/>
      <c r="F27" s="115"/>
      <c r="G27" s="115"/>
      <c r="H27" s="115"/>
      <c r="I27" s="115"/>
      <c r="J27" s="115"/>
      <c r="K27" s="115"/>
      <c r="L27" s="115"/>
    </row>
    <row r="28" spans="3:12">
      <c r="C28" s="117"/>
      <c r="D28" s="119"/>
      <c r="E28" s="117"/>
      <c r="F28" s="115"/>
      <c r="G28" s="115"/>
      <c r="H28" s="115"/>
      <c r="I28" s="115"/>
      <c r="J28" s="115"/>
      <c r="K28" s="115"/>
      <c r="L28" s="115"/>
    </row>
    <row r="29" spans="3:12">
      <c r="C29" s="117"/>
      <c r="D29" s="119"/>
      <c r="E29" s="117"/>
      <c r="F29" s="115"/>
      <c r="G29" s="115"/>
      <c r="H29" s="115"/>
      <c r="I29" s="115"/>
      <c r="J29" s="115"/>
      <c r="K29" s="115"/>
      <c r="L29" s="115"/>
    </row>
    <row r="30" spans="3:13">
      <c r="C30" s="115"/>
      <c r="D30" s="123"/>
      <c r="E30" s="115"/>
      <c r="F30" s="115"/>
      <c r="G30" s="115"/>
      <c r="H30" s="115"/>
      <c r="I30" s="115"/>
      <c r="J30" s="115"/>
      <c r="K30" s="115"/>
      <c r="L30" s="115"/>
      <c r="M30" s="136"/>
    </row>
    <row r="31" spans="3:12">
      <c r="C31" s="117"/>
      <c r="D31" s="117"/>
      <c r="E31" s="119"/>
      <c r="F31" s="129"/>
      <c r="G31" s="129"/>
      <c r="H31" s="129"/>
      <c r="I31" s="129"/>
      <c r="J31" s="129"/>
      <c r="K31" s="129"/>
      <c r="L31" s="129"/>
    </row>
    <row r="32" spans="3:13">
      <c r="C32" s="115"/>
      <c r="D32" s="115"/>
      <c r="E32" s="115"/>
      <c r="F32" s="115"/>
      <c r="G32" s="115"/>
      <c r="H32" s="115"/>
      <c r="I32" s="115"/>
      <c r="J32" s="115"/>
      <c r="K32" s="115"/>
      <c r="L32" s="115"/>
      <c r="M32" s="136"/>
    </row>
    <row r="33" spans="3:12">
      <c r="C33" s="124"/>
      <c r="D33" s="125"/>
      <c r="E33" s="124"/>
      <c r="F33" s="124"/>
      <c r="G33" s="124"/>
      <c r="H33" s="124"/>
      <c r="I33" s="124"/>
      <c r="J33" s="124"/>
      <c r="K33" s="124"/>
      <c r="L33" s="124"/>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H16" sqref="H16"/>
    </sheetView>
  </sheetViews>
  <sheetFormatPr defaultColWidth="9" defaultRowHeight="14.5" outlineLevelRow="6" outlineLevelCol="4"/>
  <sheetData>
    <row r="7" spans="5:5">
      <c r="E7" t="s">
        <v>521</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workbookViewId="0">
      <selection activeCell="H23" sqref="H23"/>
    </sheetView>
  </sheetViews>
  <sheetFormatPr defaultColWidth="9" defaultRowHeight="14.5" outlineLevelCol="4"/>
  <sheetData>
    <row r="9" spans="5:5">
      <c r="E9" t="s">
        <v>522</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44"/>
  <sheetViews>
    <sheetView zoomScale="55" zoomScaleNormal="55" workbookViewId="0">
      <selection activeCell="N36" sqref="N36"/>
    </sheetView>
  </sheetViews>
  <sheetFormatPr defaultColWidth="9.13636363636364" defaultRowHeight="12.5"/>
  <cols>
    <col min="1" max="1" width="38.4272727272727" style="64"/>
    <col min="2" max="2" width="37.1363636363636" style="64"/>
    <col min="3" max="5" width="13.4272727272727" style="64" customWidth="1"/>
    <col min="6" max="6" width="12.4272727272727" style="1" customWidth="1"/>
    <col min="7" max="7" width="13.4272727272727" style="1" customWidth="1"/>
    <col min="8" max="8" width="11.7090909090909" style="1"/>
    <col min="9" max="9" width="13" style="1" customWidth="1"/>
    <col min="10" max="10" width="15.4545454545455" style="65" customWidth="1"/>
    <col min="11" max="11" width="15.2727272727273" style="1" customWidth="1"/>
    <col min="12" max="12" width="17.6363636363636" style="1" customWidth="1"/>
    <col min="13" max="13" width="16.8545454545455" style="1"/>
    <col min="14" max="14" width="17.6363636363636" style="1" customWidth="1"/>
    <col min="15" max="15" width="8.85454545454546" style="1"/>
    <col min="16" max="16" width="10.4272727272727" style="1" customWidth="1"/>
    <col min="17" max="17" width="15.2818181818182" style="1" customWidth="1"/>
    <col min="18" max="19" width="12" style="1" customWidth="1"/>
    <col min="20" max="21" width="8.85454545454546" style="1"/>
    <col min="22" max="22" width="8.42727272727273" style="1" customWidth="1"/>
    <col min="23" max="23" width="13.2818181818182" style="64" customWidth="1"/>
    <col min="24" max="24" width="8" style="64"/>
    <col min="25" max="25" width="28.1363636363636" style="64"/>
    <col min="26" max="26" width="11.4272727272727" style="64"/>
    <col min="27" max="27" width="15.8545454545455" style="1"/>
    <col min="28" max="28" width="14.8545454545455" style="1"/>
    <col min="29" max="29" width="14.8545454545455" style="64"/>
    <col min="30" max="30" width="12.4272727272727" style="1"/>
    <col min="31" max="31" width="12.4272727272727" style="1" customWidth="1"/>
    <col min="32" max="32" width="13" style="1"/>
    <col min="33" max="34" width="8.85454545454546" style="1"/>
    <col min="35" max="35" width="13" style="1" customWidth="1"/>
    <col min="36" max="36" width="12.4272727272727" style="1" customWidth="1"/>
    <col min="37" max="37" width="8.85454545454546" style="1"/>
    <col min="38" max="16383" width="9.13636363636364" style="63"/>
  </cols>
  <sheetData>
    <row r="1" s="63" customFormat="1" ht="13" spans="1:35">
      <c r="A1" s="66"/>
      <c r="B1" s="67"/>
      <c r="C1" s="67"/>
      <c r="D1" s="67"/>
      <c r="E1" s="68"/>
      <c r="F1" s="69"/>
      <c r="G1" s="1"/>
      <c r="H1" s="1"/>
      <c r="I1" s="1"/>
      <c r="J1" s="1"/>
      <c r="K1" s="1"/>
      <c r="L1" s="1"/>
      <c r="M1" s="1"/>
      <c r="N1" s="1"/>
      <c r="O1" s="1"/>
      <c r="P1" s="1"/>
      <c r="Q1" s="1"/>
      <c r="R1" s="1"/>
      <c r="S1" s="1"/>
      <c r="T1" s="1"/>
      <c r="U1" s="64"/>
      <c r="V1" s="64"/>
      <c r="W1" s="64"/>
      <c r="X1" s="64"/>
      <c r="Y1" s="1"/>
      <c r="Z1" s="1"/>
      <c r="AA1" s="64"/>
      <c r="AB1" s="1"/>
      <c r="AC1" s="1"/>
      <c r="AD1" s="1"/>
      <c r="AE1" s="1"/>
      <c r="AF1" s="1"/>
      <c r="AG1" s="1"/>
      <c r="AH1" s="1"/>
      <c r="AI1" s="1"/>
    </row>
    <row r="2" s="63" customFormat="1" spans="1:35">
      <c r="A2" s="64"/>
      <c r="B2" s="64"/>
      <c r="C2" s="64"/>
      <c r="D2" s="64"/>
      <c r="E2" s="64"/>
      <c r="F2" s="1"/>
      <c r="G2" s="1"/>
      <c r="H2" s="1"/>
      <c r="I2" s="1"/>
      <c r="J2" s="1"/>
      <c r="K2" s="1"/>
      <c r="L2" s="1"/>
      <c r="M2" s="1"/>
      <c r="N2" s="1"/>
      <c r="O2" s="1"/>
      <c r="P2" s="1"/>
      <c r="Q2" s="1"/>
      <c r="R2" s="1"/>
      <c r="S2" s="1"/>
      <c r="T2" s="1"/>
      <c r="U2" s="64"/>
      <c r="V2" s="64"/>
      <c r="W2" s="64"/>
      <c r="X2" s="64"/>
      <c r="Y2" s="1"/>
      <c r="Z2" s="1"/>
      <c r="AA2" s="64"/>
      <c r="AB2" s="1"/>
      <c r="AC2" s="1"/>
      <c r="AD2" s="1"/>
      <c r="AE2" s="1"/>
      <c r="AF2" s="1"/>
      <c r="AG2" s="1"/>
      <c r="AH2" s="1"/>
      <c r="AI2" s="1"/>
    </row>
    <row r="3" s="63" customFormat="1" ht="25" spans="1:34">
      <c r="A3" s="64"/>
      <c r="B3" s="64"/>
      <c r="C3" s="64"/>
      <c r="D3" s="64"/>
      <c r="E3" s="64"/>
      <c r="F3" s="65" t="s">
        <v>523</v>
      </c>
      <c r="G3" s="65" t="s">
        <v>524</v>
      </c>
      <c r="H3" s="65"/>
      <c r="I3" s="65"/>
      <c r="J3" s="1"/>
      <c r="K3" s="1"/>
      <c r="L3" s="1" t="s">
        <v>525</v>
      </c>
      <c r="M3" s="1"/>
      <c r="N3" s="1"/>
      <c r="O3" s="1"/>
      <c r="P3" s="1" t="s">
        <v>526</v>
      </c>
      <c r="Q3" s="1"/>
      <c r="R3" s="1"/>
      <c r="S3" s="1"/>
      <c r="T3" s="1"/>
      <c r="U3" s="92"/>
      <c r="V3" s="64"/>
      <c r="W3" s="92"/>
      <c r="X3" s="64"/>
      <c r="Y3" s="1"/>
      <c r="Z3" s="1"/>
      <c r="AA3" s="64"/>
      <c r="AB3" s="65"/>
      <c r="AC3" s="65"/>
      <c r="AD3" s="65"/>
      <c r="AE3" s="65"/>
      <c r="AF3" s="1"/>
      <c r="AG3" s="65"/>
      <c r="AH3" s="65"/>
    </row>
    <row r="4" s="63" customFormat="1" ht="13" spans="1:35">
      <c r="A4" s="64"/>
      <c r="B4" s="64"/>
      <c r="C4" s="64"/>
      <c r="D4" s="64"/>
      <c r="E4" s="27" t="s">
        <v>1</v>
      </c>
      <c r="F4" s="65"/>
      <c r="G4" s="65"/>
      <c r="H4" s="65"/>
      <c r="I4" s="65"/>
      <c r="J4" s="1"/>
      <c r="K4" s="1"/>
      <c r="L4" s="1"/>
      <c r="M4" s="1"/>
      <c r="N4" s="1"/>
      <c r="O4" s="1"/>
      <c r="P4" s="1"/>
      <c r="Q4" s="1"/>
      <c r="R4" s="1"/>
      <c r="S4" s="1"/>
      <c r="T4" s="1"/>
      <c r="U4" s="1"/>
      <c r="V4" s="64"/>
      <c r="W4" s="64"/>
      <c r="X4" s="64"/>
      <c r="Y4" s="64"/>
      <c r="Z4" s="1"/>
      <c r="AA4" s="1"/>
      <c r="AB4" s="64"/>
      <c r="AC4" s="1"/>
      <c r="AD4" s="1"/>
      <c r="AE4" s="1"/>
      <c r="AF4" s="1"/>
      <c r="AG4" s="1"/>
      <c r="AH4" s="1"/>
      <c r="AI4" s="1"/>
    </row>
    <row r="5" s="63" customFormat="1" ht="13" spans="1:35">
      <c r="A5" s="70" t="s">
        <v>3</v>
      </c>
      <c r="B5" s="70" t="s">
        <v>4</v>
      </c>
      <c r="C5" s="70" t="s">
        <v>5</v>
      </c>
      <c r="D5" s="70" t="s">
        <v>40</v>
      </c>
      <c r="E5" s="70" t="s">
        <v>527</v>
      </c>
      <c r="F5" s="1" t="s">
        <v>40</v>
      </c>
      <c r="G5" s="1" t="s">
        <v>40</v>
      </c>
      <c r="H5" s="71" t="s">
        <v>8</v>
      </c>
      <c r="I5" s="70" t="s">
        <v>528</v>
      </c>
      <c r="J5" s="71" t="s">
        <v>529</v>
      </c>
      <c r="K5" s="71" t="s">
        <v>530</v>
      </c>
      <c r="L5" s="71" t="s">
        <v>531</v>
      </c>
      <c r="M5" s="71" t="s">
        <v>11</v>
      </c>
      <c r="N5" s="71" t="s">
        <v>532</v>
      </c>
      <c r="O5" s="71" t="s">
        <v>10</v>
      </c>
      <c r="P5" s="1" t="s">
        <v>40</v>
      </c>
      <c r="Q5" s="70" t="s">
        <v>533</v>
      </c>
      <c r="R5" s="70" t="s">
        <v>7</v>
      </c>
      <c r="S5" s="71" t="s">
        <v>534</v>
      </c>
      <c r="T5" s="71" t="s">
        <v>535</v>
      </c>
      <c r="U5" s="1"/>
      <c r="V5" s="64"/>
      <c r="W5" s="64" t="s">
        <v>536</v>
      </c>
      <c r="X5" s="64"/>
      <c r="Y5" s="64"/>
      <c r="Z5" s="1"/>
      <c r="AA5" s="1"/>
      <c r="AB5" s="64"/>
      <c r="AC5" s="1"/>
      <c r="AD5" s="1"/>
      <c r="AE5" s="1"/>
      <c r="AF5" s="1"/>
      <c r="AG5" s="1"/>
      <c r="AH5" s="1"/>
      <c r="AI5" s="1"/>
    </row>
    <row r="6" s="63" customFormat="1" spans="1:35">
      <c r="A6" s="72"/>
      <c r="B6" s="72" t="s">
        <v>537</v>
      </c>
      <c r="C6" s="72"/>
      <c r="D6" s="72"/>
      <c r="E6" s="72"/>
      <c r="F6" s="73" t="s">
        <v>116</v>
      </c>
      <c r="G6" s="73" t="s">
        <v>116</v>
      </c>
      <c r="H6" s="73"/>
      <c r="I6" s="73" t="s">
        <v>116</v>
      </c>
      <c r="J6" s="73" t="s">
        <v>116</v>
      </c>
      <c r="K6" s="73" t="s">
        <v>116</v>
      </c>
      <c r="L6" s="73"/>
      <c r="M6" s="73" t="s">
        <v>538</v>
      </c>
      <c r="N6" s="73" t="s">
        <v>539</v>
      </c>
      <c r="O6" s="73" t="s">
        <v>538</v>
      </c>
      <c r="P6" s="73"/>
      <c r="Q6" s="73" t="s">
        <v>540</v>
      </c>
      <c r="R6" s="73" t="s">
        <v>541</v>
      </c>
      <c r="S6" s="73"/>
      <c r="T6" s="73" t="s">
        <v>542</v>
      </c>
      <c r="U6" s="1"/>
      <c r="V6" s="64"/>
      <c r="W6" s="64"/>
      <c r="X6" s="95"/>
      <c r="Y6" s="64"/>
      <c r="Z6" s="1"/>
      <c r="AA6" s="1"/>
      <c r="AB6" s="64"/>
      <c r="AC6" s="1"/>
      <c r="AD6" s="1"/>
      <c r="AE6" s="1"/>
      <c r="AF6" s="1"/>
      <c r="AG6" s="1"/>
      <c r="AH6" s="1"/>
      <c r="AI6" s="1"/>
    </row>
    <row r="7" s="63" customFormat="1" ht="13" spans="1:35">
      <c r="A7" s="60" t="s">
        <v>543</v>
      </c>
      <c r="B7" s="74" t="s">
        <v>544</v>
      </c>
      <c r="C7" s="74" t="s">
        <v>545</v>
      </c>
      <c r="D7" s="74" t="s">
        <v>546</v>
      </c>
      <c r="E7" s="74">
        <v>2020</v>
      </c>
      <c r="F7" s="75">
        <v>6.232</v>
      </c>
      <c r="G7" s="75">
        <v>6.232</v>
      </c>
      <c r="H7" s="76">
        <v>0.85</v>
      </c>
      <c r="I7" s="75">
        <f t="shared" ref="I7:I10" si="0">F7</f>
        <v>6.232</v>
      </c>
      <c r="J7" s="86"/>
      <c r="K7" s="87"/>
      <c r="L7" s="87"/>
      <c r="M7" s="86">
        <v>145</v>
      </c>
      <c r="N7" s="86">
        <v>0.41</v>
      </c>
      <c r="O7" s="86">
        <v>8693</v>
      </c>
      <c r="P7" s="88">
        <v>2028</v>
      </c>
      <c r="Q7" s="96">
        <v>40</v>
      </c>
      <c r="R7" s="76">
        <v>0.32</v>
      </c>
      <c r="S7" s="86">
        <v>1</v>
      </c>
      <c r="T7" s="75">
        <v>31.536</v>
      </c>
      <c r="U7" s="64"/>
      <c r="V7" s="86"/>
      <c r="W7" s="63" t="s">
        <v>547</v>
      </c>
      <c r="X7" s="86"/>
      <c r="Y7" s="86"/>
      <c r="Z7" s="99"/>
      <c r="AA7" s="100"/>
      <c r="AB7" s="86"/>
      <c r="AC7" s="96"/>
      <c r="AD7" s="76"/>
      <c r="AE7" s="96"/>
      <c r="AF7" s="101"/>
      <c r="AG7" s="96"/>
      <c r="AH7" s="96"/>
      <c r="AI7" s="76"/>
    </row>
    <row r="8" s="63" customFormat="1" ht="13" spans="1:35">
      <c r="A8" s="60" t="s">
        <v>548</v>
      </c>
      <c r="B8" s="74" t="s">
        <v>544</v>
      </c>
      <c r="C8" s="74" t="s">
        <v>545</v>
      </c>
      <c r="D8" s="74" t="s">
        <v>546</v>
      </c>
      <c r="E8" s="74">
        <v>2020</v>
      </c>
      <c r="F8" s="75">
        <v>3.1</v>
      </c>
      <c r="G8" s="75">
        <v>3.1</v>
      </c>
      <c r="H8" s="76">
        <v>0.85</v>
      </c>
      <c r="I8" s="75">
        <f t="shared" si="0"/>
        <v>3.1</v>
      </c>
      <c r="J8" s="86"/>
      <c r="K8" s="87"/>
      <c r="L8" s="87"/>
      <c r="M8" s="86">
        <v>145</v>
      </c>
      <c r="N8" s="86">
        <f>N7</f>
        <v>0.41</v>
      </c>
      <c r="O8" s="86">
        <v>8693</v>
      </c>
      <c r="P8" s="88">
        <v>2028</v>
      </c>
      <c r="Q8" s="96">
        <v>40</v>
      </c>
      <c r="R8" s="76">
        <f>R7</f>
        <v>0.32</v>
      </c>
      <c r="S8" s="86">
        <v>1</v>
      </c>
      <c r="T8" s="75">
        <v>31.536</v>
      </c>
      <c r="U8" s="64"/>
      <c r="V8" s="86"/>
      <c r="W8" s="63" t="s">
        <v>549</v>
      </c>
      <c r="X8" s="86"/>
      <c r="Y8" s="86"/>
      <c r="Z8" s="99"/>
      <c r="AA8" s="100"/>
      <c r="AB8" s="86"/>
      <c r="AC8" s="96"/>
      <c r="AD8" s="76"/>
      <c r="AE8" s="96"/>
      <c r="AF8" s="101"/>
      <c r="AG8" s="96"/>
      <c r="AH8" s="96"/>
      <c r="AI8" s="76"/>
    </row>
    <row r="9" s="63" customFormat="1" ht="13" spans="1:35">
      <c r="A9" s="60" t="s">
        <v>550</v>
      </c>
      <c r="B9" s="74" t="s">
        <v>544</v>
      </c>
      <c r="C9" s="74" t="s">
        <v>545</v>
      </c>
      <c r="D9" s="74" t="s">
        <v>546</v>
      </c>
      <c r="E9" s="74">
        <v>2020</v>
      </c>
      <c r="F9" s="75">
        <v>3.512</v>
      </c>
      <c r="G9" s="75">
        <v>3.512</v>
      </c>
      <c r="H9" s="76">
        <v>0.85</v>
      </c>
      <c r="I9" s="75">
        <f t="shared" si="0"/>
        <v>3.512</v>
      </c>
      <c r="J9" s="86"/>
      <c r="K9" s="87"/>
      <c r="L9" s="87"/>
      <c r="M9" s="86">
        <v>145</v>
      </c>
      <c r="N9" s="86">
        <f>N8</f>
        <v>0.41</v>
      </c>
      <c r="O9" s="86">
        <v>8693</v>
      </c>
      <c r="P9" s="88">
        <v>2025</v>
      </c>
      <c r="Q9" s="96">
        <v>40</v>
      </c>
      <c r="R9" s="76">
        <f>R8</f>
        <v>0.32</v>
      </c>
      <c r="S9" s="86">
        <v>1</v>
      </c>
      <c r="T9" s="75">
        <v>31.536</v>
      </c>
      <c r="U9" s="64"/>
      <c r="V9" s="86"/>
      <c r="W9" s="63" t="s">
        <v>549</v>
      </c>
      <c r="X9" s="86"/>
      <c r="Y9" s="86"/>
      <c r="Z9" s="99"/>
      <c r="AA9" s="100"/>
      <c r="AB9" s="86"/>
      <c r="AC9" s="96"/>
      <c r="AD9" s="76"/>
      <c r="AE9" s="96"/>
      <c r="AF9" s="101"/>
      <c r="AG9" s="96"/>
      <c r="AH9" s="96"/>
      <c r="AI9" s="76"/>
    </row>
    <row r="10" s="63" customFormat="1" ht="13" spans="1:35">
      <c r="A10" s="60" t="s">
        <v>551</v>
      </c>
      <c r="B10" s="74" t="s">
        <v>544</v>
      </c>
      <c r="C10" s="74" t="s">
        <v>545</v>
      </c>
      <c r="D10" s="74" t="s">
        <v>552</v>
      </c>
      <c r="E10" s="74">
        <v>2022</v>
      </c>
      <c r="F10" s="75">
        <v>0.705</v>
      </c>
      <c r="G10" s="75">
        <v>0.705</v>
      </c>
      <c r="H10" s="76">
        <v>0.85</v>
      </c>
      <c r="I10" s="75">
        <f t="shared" si="0"/>
        <v>0.705</v>
      </c>
      <c r="J10" s="86"/>
      <c r="K10" s="87"/>
      <c r="L10" s="87"/>
      <c r="M10" s="86">
        <v>145</v>
      </c>
      <c r="N10" s="86">
        <f>N9</f>
        <v>0.41</v>
      </c>
      <c r="O10" s="86">
        <v>8693</v>
      </c>
      <c r="P10" s="88">
        <v>2032</v>
      </c>
      <c r="Q10" s="96">
        <v>40</v>
      </c>
      <c r="R10" s="76">
        <f>R9</f>
        <v>0.32</v>
      </c>
      <c r="S10" s="86">
        <v>1</v>
      </c>
      <c r="T10" s="75">
        <v>31.536</v>
      </c>
      <c r="U10" s="64"/>
      <c r="V10" s="86"/>
      <c r="W10" s="63" t="s">
        <v>553</v>
      </c>
      <c r="X10" s="86"/>
      <c r="Y10" s="86"/>
      <c r="Z10" s="99"/>
      <c r="AA10" s="100"/>
      <c r="AB10" s="86"/>
      <c r="AC10" s="96"/>
      <c r="AD10" s="76"/>
      <c r="AE10" s="96"/>
      <c r="AF10" s="101"/>
      <c r="AG10" s="96"/>
      <c r="AH10" s="96"/>
      <c r="AI10" s="76"/>
    </row>
    <row r="11" s="63" customFormat="1" ht="13" spans="1:35">
      <c r="A11" s="60"/>
      <c r="B11" s="74"/>
      <c r="C11" s="74"/>
      <c r="D11" s="74"/>
      <c r="E11" s="74"/>
      <c r="F11" s="75"/>
      <c r="G11" s="75"/>
      <c r="H11" s="76"/>
      <c r="I11" s="75"/>
      <c r="J11" s="86"/>
      <c r="K11" s="87"/>
      <c r="L11" s="87"/>
      <c r="M11" s="86"/>
      <c r="N11" s="86"/>
      <c r="O11" s="86"/>
      <c r="P11" s="88"/>
      <c r="Q11" s="96"/>
      <c r="R11" s="76"/>
      <c r="S11" s="86"/>
      <c r="T11" s="75"/>
      <c r="U11" s="64"/>
      <c r="V11" s="86"/>
      <c r="W11" s="86"/>
      <c r="X11" s="86"/>
      <c r="Y11" s="86"/>
      <c r="Z11" s="99"/>
      <c r="AA11" s="100"/>
      <c r="AB11" s="86"/>
      <c r="AC11" s="96"/>
      <c r="AD11" s="76"/>
      <c r="AE11" s="96"/>
      <c r="AF11" s="101"/>
      <c r="AG11" s="96"/>
      <c r="AH11" s="96"/>
      <c r="AI11" s="76"/>
    </row>
    <row r="12" s="63" customFormat="1" ht="13" spans="1:35">
      <c r="A12" s="60"/>
      <c r="B12" s="74"/>
      <c r="C12" s="74"/>
      <c r="D12" s="74"/>
      <c r="E12" s="74"/>
      <c r="F12" s="75"/>
      <c r="G12" s="75"/>
      <c r="H12" s="76"/>
      <c r="I12" s="75"/>
      <c r="J12" s="86"/>
      <c r="K12" s="87"/>
      <c r="L12" s="87"/>
      <c r="M12" s="86"/>
      <c r="N12" s="86"/>
      <c r="O12" s="86"/>
      <c r="P12" s="88"/>
      <c r="Q12" s="96"/>
      <c r="R12" s="76"/>
      <c r="S12" s="86"/>
      <c r="T12" s="75"/>
      <c r="U12" s="64"/>
      <c r="V12" s="86"/>
      <c r="W12" s="86"/>
      <c r="X12" s="86"/>
      <c r="Y12" s="86"/>
      <c r="Z12" s="99"/>
      <c r="AA12" s="100"/>
      <c r="AB12" s="86"/>
      <c r="AC12" s="96"/>
      <c r="AD12" s="76"/>
      <c r="AE12" s="96"/>
      <c r="AF12" s="101"/>
      <c r="AG12" s="96"/>
      <c r="AH12" s="96"/>
      <c r="AI12" s="76"/>
    </row>
    <row r="13" s="63" customFormat="1" ht="13" spans="1:35">
      <c r="A13" s="60"/>
      <c r="B13" s="74"/>
      <c r="C13" s="74"/>
      <c r="D13" s="74"/>
      <c r="E13" s="74"/>
      <c r="F13" s="75"/>
      <c r="G13" s="75"/>
      <c r="H13" s="76"/>
      <c r="I13" s="75"/>
      <c r="J13" s="86"/>
      <c r="K13" s="87"/>
      <c r="L13" s="87"/>
      <c r="M13" s="86"/>
      <c r="N13" s="86"/>
      <c r="O13" s="86"/>
      <c r="P13" s="88"/>
      <c r="Q13" s="96"/>
      <c r="R13" s="76"/>
      <c r="S13" s="86"/>
      <c r="T13" s="75"/>
      <c r="U13" s="64"/>
      <c r="V13" s="86"/>
      <c r="W13" s="86"/>
      <c r="X13" s="86"/>
      <c r="Y13" s="86"/>
      <c r="Z13" s="99"/>
      <c r="AA13" s="100"/>
      <c r="AB13" s="86"/>
      <c r="AC13" s="96"/>
      <c r="AD13" s="76"/>
      <c r="AE13" s="96"/>
      <c r="AF13" s="101"/>
      <c r="AG13" s="96"/>
      <c r="AH13" s="96"/>
      <c r="AI13" s="76"/>
    </row>
    <row r="14" s="63" customFormat="1" ht="13" spans="1:35">
      <c r="A14" s="60"/>
      <c r="B14" s="74"/>
      <c r="C14" s="74"/>
      <c r="D14" s="74"/>
      <c r="E14" s="74"/>
      <c r="F14" s="75"/>
      <c r="G14" s="75"/>
      <c r="H14" s="76"/>
      <c r="I14" s="75"/>
      <c r="J14" s="86"/>
      <c r="K14" s="87"/>
      <c r="L14" s="87"/>
      <c r="M14" s="86"/>
      <c r="N14" s="86"/>
      <c r="O14" s="86"/>
      <c r="P14" s="88"/>
      <c r="Q14" s="86"/>
      <c r="R14" s="76"/>
      <c r="S14" s="86"/>
      <c r="T14" s="75"/>
      <c r="U14" s="64"/>
      <c r="V14" s="86"/>
      <c r="W14" s="86"/>
      <c r="X14" s="86"/>
      <c r="Y14" s="86"/>
      <c r="Z14" s="99"/>
      <c r="AA14" s="100"/>
      <c r="AB14" s="86"/>
      <c r="AC14" s="96"/>
      <c r="AD14" s="76"/>
      <c r="AE14" s="96"/>
      <c r="AF14" s="101"/>
      <c r="AG14" s="96"/>
      <c r="AH14" s="96"/>
      <c r="AI14" s="76"/>
    </row>
    <row r="15" s="63" customFormat="1" ht="13" spans="1:37">
      <c r="A15" s="77"/>
      <c r="B15" s="78"/>
      <c r="C15" s="74"/>
      <c r="D15" s="74"/>
      <c r="E15" s="78"/>
      <c r="F15" s="79"/>
      <c r="G15" s="79"/>
      <c r="H15" s="80"/>
      <c r="I15" s="89"/>
      <c r="J15" s="89"/>
      <c r="K15" s="79"/>
      <c r="L15" s="90"/>
      <c r="M15" s="91"/>
      <c r="N15" s="91"/>
      <c r="O15" s="90"/>
      <c r="P15" s="90"/>
      <c r="Q15" s="90"/>
      <c r="R15" s="97"/>
      <c r="S15" s="90"/>
      <c r="T15" s="89"/>
      <c r="U15" s="90"/>
      <c r="V15" s="79"/>
      <c r="W15" s="64"/>
      <c r="X15" s="90"/>
      <c r="Y15" s="90"/>
      <c r="Z15" s="90"/>
      <c r="AA15" s="90"/>
      <c r="AB15" s="102"/>
      <c r="AC15" s="103"/>
      <c r="AD15" s="90"/>
      <c r="AE15" s="104"/>
      <c r="AF15" s="89"/>
      <c r="AG15" s="104"/>
      <c r="AH15" s="105"/>
      <c r="AI15" s="104"/>
      <c r="AJ15" s="104"/>
      <c r="AK15" s="89"/>
    </row>
    <row r="16" s="63" customFormat="1" ht="13" spans="1:37">
      <c r="A16" s="77"/>
      <c r="B16" s="78"/>
      <c r="C16" s="74"/>
      <c r="D16" s="74"/>
      <c r="E16" s="78"/>
      <c r="F16" s="79"/>
      <c r="G16" s="79"/>
      <c r="H16" s="80"/>
      <c r="I16" s="89"/>
      <c r="J16" s="89"/>
      <c r="K16" s="79"/>
      <c r="L16" s="90"/>
      <c r="M16" s="91"/>
      <c r="N16" s="91"/>
      <c r="O16" s="90"/>
      <c r="P16" s="90"/>
      <c r="Q16" s="90"/>
      <c r="R16" s="97"/>
      <c r="S16" s="90"/>
      <c r="T16" s="89"/>
      <c r="U16" s="90"/>
      <c r="V16" s="79"/>
      <c r="W16" s="64" t="s">
        <v>554</v>
      </c>
      <c r="X16" s="90"/>
      <c r="Y16" s="90"/>
      <c r="Z16" s="90"/>
      <c r="AA16" s="90"/>
      <c r="AB16" s="102"/>
      <c r="AC16" s="103"/>
      <c r="AD16" s="90"/>
      <c r="AE16" s="104"/>
      <c r="AF16" s="89"/>
      <c r="AG16" s="104"/>
      <c r="AH16" s="105"/>
      <c r="AI16" s="104"/>
      <c r="AJ16" s="104"/>
      <c r="AK16" s="89"/>
    </row>
    <row r="17" s="63" customFormat="1" ht="13" spans="1:37">
      <c r="A17" s="77"/>
      <c r="B17" s="78"/>
      <c r="C17" s="74"/>
      <c r="D17" s="74"/>
      <c r="E17" s="78"/>
      <c r="F17" s="79"/>
      <c r="G17" s="79"/>
      <c r="H17" s="80"/>
      <c r="I17" s="89"/>
      <c r="J17" s="89"/>
      <c r="K17" s="79"/>
      <c r="L17" s="90"/>
      <c r="M17" s="91"/>
      <c r="N17" s="91"/>
      <c r="O17" s="90"/>
      <c r="P17" s="90"/>
      <c r="Q17" s="90"/>
      <c r="R17" s="97"/>
      <c r="S17" s="90"/>
      <c r="T17" s="89"/>
      <c r="U17" s="90"/>
      <c r="V17" s="79"/>
      <c r="W17" s="64"/>
      <c r="X17" s="90"/>
      <c r="Y17" s="90"/>
      <c r="Z17" s="90"/>
      <c r="AA17" s="90"/>
      <c r="AB17" s="102"/>
      <c r="AC17" s="103"/>
      <c r="AD17" s="90"/>
      <c r="AE17" s="104"/>
      <c r="AF17" s="89"/>
      <c r="AG17" s="104"/>
      <c r="AH17" s="105"/>
      <c r="AI17" s="104"/>
      <c r="AJ17" s="104"/>
      <c r="AK17" s="89"/>
    </row>
    <row r="18" s="63" customFormat="1" ht="13" spans="1:37">
      <c r="A18" s="77"/>
      <c r="B18" s="78"/>
      <c r="C18" s="74"/>
      <c r="D18" s="74"/>
      <c r="E18" s="78"/>
      <c r="F18" s="79"/>
      <c r="G18" s="79"/>
      <c r="H18" s="80"/>
      <c r="I18" s="89"/>
      <c r="J18" s="89"/>
      <c r="K18" s="79"/>
      <c r="L18" s="90"/>
      <c r="M18" s="91"/>
      <c r="N18" s="91"/>
      <c r="O18" s="90"/>
      <c r="P18" s="90"/>
      <c r="Q18" s="90"/>
      <c r="R18" s="97"/>
      <c r="S18" s="90"/>
      <c r="T18" s="89"/>
      <c r="U18" s="90"/>
      <c r="V18" s="79"/>
      <c r="W18" s="64"/>
      <c r="X18" s="90"/>
      <c r="Y18" s="90"/>
      <c r="Z18" s="90"/>
      <c r="AA18" s="90"/>
      <c r="AB18" s="102"/>
      <c r="AC18" s="103"/>
      <c r="AD18" s="90"/>
      <c r="AE18" s="104"/>
      <c r="AF18" s="89"/>
      <c r="AG18" s="104"/>
      <c r="AH18" s="105"/>
      <c r="AI18" s="104"/>
      <c r="AJ18" s="104"/>
      <c r="AK18" s="89"/>
    </row>
    <row r="19" s="63" customFormat="1" ht="13" spans="1:37">
      <c r="A19" s="77"/>
      <c r="B19" s="78"/>
      <c r="C19" s="74"/>
      <c r="D19" s="74"/>
      <c r="E19" s="78"/>
      <c r="F19" s="79"/>
      <c r="G19" s="79"/>
      <c r="H19" s="80"/>
      <c r="I19" s="89"/>
      <c r="J19" s="89"/>
      <c r="K19" s="79"/>
      <c r="L19" s="90"/>
      <c r="M19" s="91"/>
      <c r="N19" s="91"/>
      <c r="O19" s="90"/>
      <c r="P19" s="90"/>
      <c r="Q19" s="90"/>
      <c r="R19" s="97"/>
      <c r="S19" s="90"/>
      <c r="T19" s="89"/>
      <c r="U19" s="90"/>
      <c r="V19" s="79"/>
      <c r="W19" s="64"/>
      <c r="X19" s="90"/>
      <c r="Y19" s="90"/>
      <c r="Z19" s="90"/>
      <c r="AA19" s="90"/>
      <c r="AB19" s="102"/>
      <c r="AC19" s="103"/>
      <c r="AD19" s="90"/>
      <c r="AE19" s="104"/>
      <c r="AF19" s="89"/>
      <c r="AG19" s="104"/>
      <c r="AH19" s="105"/>
      <c r="AI19" s="104"/>
      <c r="AJ19" s="104"/>
      <c r="AK19" s="89"/>
    </row>
    <row r="20" s="63" customFormat="1" ht="13" spans="1:37">
      <c r="A20" s="77"/>
      <c r="B20" s="78"/>
      <c r="C20" s="74"/>
      <c r="D20" s="74"/>
      <c r="E20" s="78"/>
      <c r="F20" s="79"/>
      <c r="G20" s="79"/>
      <c r="H20" s="80"/>
      <c r="I20" s="89"/>
      <c r="J20" s="89"/>
      <c r="K20" s="79"/>
      <c r="L20" s="90"/>
      <c r="M20" s="91"/>
      <c r="N20" s="91"/>
      <c r="O20" s="90"/>
      <c r="P20" s="90"/>
      <c r="Q20" s="90"/>
      <c r="R20" s="97"/>
      <c r="S20" s="90"/>
      <c r="T20" s="89"/>
      <c r="U20" s="90"/>
      <c r="V20" s="79"/>
      <c r="W20" s="64"/>
      <c r="X20" s="90"/>
      <c r="Y20" s="90"/>
      <c r="Z20" s="90"/>
      <c r="AA20" s="90"/>
      <c r="AB20" s="102"/>
      <c r="AC20" s="103"/>
      <c r="AD20" s="90"/>
      <c r="AE20" s="104"/>
      <c r="AF20" s="89"/>
      <c r="AG20" s="104"/>
      <c r="AH20" s="105"/>
      <c r="AI20" s="104"/>
      <c r="AJ20" s="104"/>
      <c r="AK20" s="89"/>
    </row>
    <row r="21" s="63" customFormat="1" ht="13" spans="1:37">
      <c r="A21" s="77"/>
      <c r="B21" s="78"/>
      <c r="C21" s="74"/>
      <c r="D21" s="74"/>
      <c r="E21" s="78"/>
      <c r="F21" s="79"/>
      <c r="G21" s="79"/>
      <c r="H21" s="80"/>
      <c r="I21" s="89"/>
      <c r="J21" s="89"/>
      <c r="K21" s="79"/>
      <c r="L21" s="90"/>
      <c r="M21" s="91"/>
      <c r="N21" s="91"/>
      <c r="O21" s="90"/>
      <c r="P21" s="90"/>
      <c r="Q21" s="90"/>
      <c r="R21" s="97"/>
      <c r="S21" s="90"/>
      <c r="T21" s="89"/>
      <c r="U21" s="90"/>
      <c r="V21" s="79"/>
      <c r="W21" s="64"/>
      <c r="X21" s="90"/>
      <c r="Y21" s="90"/>
      <c r="Z21" s="90"/>
      <c r="AA21" s="90"/>
      <c r="AB21" s="102"/>
      <c r="AC21" s="103"/>
      <c r="AD21" s="90"/>
      <c r="AE21" s="104"/>
      <c r="AF21" s="89"/>
      <c r="AG21" s="104"/>
      <c r="AH21" s="105"/>
      <c r="AI21" s="104"/>
      <c r="AJ21" s="104"/>
      <c r="AK21" s="89"/>
    </row>
    <row r="22" s="63" customFormat="1" ht="13" spans="1:37">
      <c r="A22" s="77"/>
      <c r="B22" s="78"/>
      <c r="C22" s="74"/>
      <c r="D22" s="74"/>
      <c r="E22" s="78"/>
      <c r="F22" s="79"/>
      <c r="G22" s="79"/>
      <c r="H22" s="80"/>
      <c r="I22" s="89"/>
      <c r="J22" s="89"/>
      <c r="K22" s="79"/>
      <c r="L22" s="90"/>
      <c r="M22" s="91"/>
      <c r="N22" s="91"/>
      <c r="O22" s="90"/>
      <c r="P22" s="90"/>
      <c r="Q22" s="90"/>
      <c r="R22" s="98"/>
      <c r="S22" s="90"/>
      <c r="T22" s="89"/>
      <c r="U22" s="90"/>
      <c r="V22" s="79"/>
      <c r="W22" s="64"/>
      <c r="X22" s="90"/>
      <c r="Y22" s="90"/>
      <c r="Z22" s="90"/>
      <c r="AA22" s="90"/>
      <c r="AB22" s="102"/>
      <c r="AC22" s="103"/>
      <c r="AD22" s="90"/>
      <c r="AE22" s="104"/>
      <c r="AF22" s="89"/>
      <c r="AG22" s="104"/>
      <c r="AH22" s="105"/>
      <c r="AI22" s="104"/>
      <c r="AJ22" s="104"/>
      <c r="AK22" s="89"/>
    </row>
    <row r="23" s="63" customFormat="1" ht="13" spans="1:37">
      <c r="A23" s="77"/>
      <c r="B23" s="78"/>
      <c r="C23" s="74"/>
      <c r="D23" s="74"/>
      <c r="E23" s="78"/>
      <c r="F23" s="79"/>
      <c r="G23" s="79"/>
      <c r="H23" s="80"/>
      <c r="I23" s="89"/>
      <c r="J23" s="89"/>
      <c r="K23" s="79"/>
      <c r="L23" s="90"/>
      <c r="M23" s="91"/>
      <c r="N23" s="91"/>
      <c r="O23" s="90"/>
      <c r="P23" s="90"/>
      <c r="Q23" s="90"/>
      <c r="R23" s="97"/>
      <c r="S23" s="90"/>
      <c r="T23" s="89"/>
      <c r="U23" s="90"/>
      <c r="V23" s="79"/>
      <c r="W23" s="64"/>
      <c r="X23" s="90"/>
      <c r="Y23" s="90"/>
      <c r="Z23" s="90"/>
      <c r="AA23" s="90"/>
      <c r="AB23" s="102"/>
      <c r="AC23" s="103"/>
      <c r="AD23" s="90"/>
      <c r="AE23" s="104"/>
      <c r="AF23" s="89"/>
      <c r="AG23" s="104"/>
      <c r="AH23" s="105"/>
      <c r="AI23" s="104"/>
      <c r="AJ23" s="104"/>
      <c r="AK23" s="89"/>
    </row>
    <row r="24" s="63" customFormat="1" spans="1:37">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row>
    <row r="25" s="63" customFormat="1" spans="1:37">
      <c r="A25" s="64"/>
      <c r="B25" s="64"/>
      <c r="C25" s="64"/>
      <c r="D25" s="64"/>
      <c r="E25" s="64" t="s">
        <v>555</v>
      </c>
      <c r="F25" s="81">
        <f>SUM(F7:F24)</f>
        <v>13.549</v>
      </c>
      <c r="G25" s="64" t="s">
        <v>556</v>
      </c>
      <c r="H25" s="82">
        <f>F25/H26</f>
        <v>6.7745</v>
      </c>
      <c r="I25" s="64"/>
      <c r="J25" s="92"/>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row>
    <row r="26" s="63" customFormat="1" spans="1:37">
      <c r="A26" s="64"/>
      <c r="B26" s="64"/>
      <c r="C26" s="64"/>
      <c r="D26" s="64"/>
      <c r="E26" s="64" t="s">
        <v>557</v>
      </c>
      <c r="F26" s="81">
        <v>0</v>
      </c>
      <c r="G26" s="64" t="s">
        <v>558</v>
      </c>
      <c r="H26" s="64">
        <f>MAX(E7:E23)-MIN(E7:E23)</f>
        <v>2</v>
      </c>
      <c r="I26" s="64"/>
      <c r="J26" s="92"/>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row>
    <row r="27" s="63" customFormat="1" spans="1:37">
      <c r="A27" s="64"/>
      <c r="B27" s="64"/>
      <c r="C27" s="64"/>
      <c r="D27" s="64"/>
      <c r="E27" s="64"/>
      <c r="F27" s="64"/>
      <c r="G27" s="64"/>
      <c r="H27" s="64"/>
      <c r="I27" s="64"/>
      <c r="J27" s="92"/>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row>
    <row r="28" s="63" customFormat="1" spans="1:37">
      <c r="A28" s="64"/>
      <c r="B28" s="64"/>
      <c r="C28" s="64"/>
      <c r="D28" s="64"/>
      <c r="E28" s="64"/>
      <c r="F28" s="64"/>
      <c r="G28" s="64"/>
      <c r="H28" s="64"/>
      <c r="I28" s="64"/>
      <c r="J28" s="92"/>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row>
    <row r="29" s="63" customFormat="1" ht="13" spans="1:37">
      <c r="A29" s="83" t="s">
        <v>2</v>
      </c>
      <c r="B29" s="83"/>
      <c r="C29" s="84"/>
      <c r="D29" s="84"/>
      <c r="E29" s="84"/>
      <c r="F29" s="84"/>
      <c r="G29" s="84"/>
      <c r="H29" s="84"/>
      <c r="I29" s="84"/>
      <c r="J29" s="92"/>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row>
    <row r="30" s="63" customFormat="1" ht="13.75" spans="1:37">
      <c r="A30" s="85" t="s">
        <v>18</v>
      </c>
      <c r="B30" s="85" t="s">
        <v>3</v>
      </c>
      <c r="C30" s="85" t="s">
        <v>20</v>
      </c>
      <c r="D30" s="85"/>
      <c r="E30" s="85" t="s">
        <v>21</v>
      </c>
      <c r="F30" s="85" t="s">
        <v>22</v>
      </c>
      <c r="G30" s="85" t="s">
        <v>23</v>
      </c>
      <c r="H30" s="85" t="s">
        <v>24</v>
      </c>
      <c r="I30" s="85" t="s">
        <v>25</v>
      </c>
      <c r="J30" s="92"/>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row>
    <row r="31" s="63" customFormat="1" spans="1:37">
      <c r="A31" s="84" t="s">
        <v>559</v>
      </c>
      <c r="B31" s="84" t="str">
        <f t="shared" ref="B31:B34" si="1">A7</f>
        <v>ENCAN_BRUCE</v>
      </c>
      <c r="C31" s="84" t="str">
        <f t="shared" ref="C31:C34" si="2">"Nuclear Power Plant: "&amp;Z15</f>
        <v>Nuclear Power Plant: </v>
      </c>
      <c r="D31" s="84"/>
      <c r="E31" s="84" t="s">
        <v>115</v>
      </c>
      <c r="F31" s="84" t="s">
        <v>116</v>
      </c>
      <c r="G31" s="84" t="s">
        <v>560</v>
      </c>
      <c r="H31" s="84"/>
      <c r="I31" s="84"/>
      <c r="J31" s="92"/>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row>
    <row r="32" s="63" customFormat="1" spans="1:37">
      <c r="A32" s="84"/>
      <c r="B32" s="84" t="str">
        <f t="shared" si="1"/>
        <v>ENCAN_Pickering</v>
      </c>
      <c r="C32" s="84" t="str">
        <f t="shared" si="2"/>
        <v>Nuclear Power Plant: </v>
      </c>
      <c r="D32" s="84"/>
      <c r="E32" s="84" t="s">
        <v>115</v>
      </c>
      <c r="F32" s="84" t="s">
        <v>116</v>
      </c>
      <c r="G32" s="84" t="s">
        <v>560</v>
      </c>
      <c r="H32" s="84"/>
      <c r="I32" s="84"/>
      <c r="J32" s="92"/>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row>
    <row r="33" s="63" customFormat="1" spans="1:37">
      <c r="A33" s="84"/>
      <c r="B33" s="84" t="str">
        <f t="shared" si="1"/>
        <v>ENCAN_Clarington</v>
      </c>
      <c r="C33" s="84" t="str">
        <f t="shared" si="2"/>
        <v>Nuclear Power Plant: </v>
      </c>
      <c r="D33" s="84"/>
      <c r="E33" s="84" t="s">
        <v>115</v>
      </c>
      <c r="F33" s="84" t="s">
        <v>116</v>
      </c>
      <c r="G33" s="84" t="s">
        <v>560</v>
      </c>
      <c r="H33" s="84"/>
      <c r="I33" s="84"/>
      <c r="J33" s="92"/>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row>
    <row r="34" s="63" customFormat="1" spans="1:37">
      <c r="A34" s="84"/>
      <c r="B34" s="84" t="str">
        <f t="shared" si="1"/>
        <v>ENCAN_PLNGS</v>
      </c>
      <c r="C34" s="84" t="str">
        <f t="shared" si="2"/>
        <v>Nuclear Power Plant: </v>
      </c>
      <c r="D34" s="84"/>
      <c r="E34" s="84" t="s">
        <v>115</v>
      </c>
      <c r="F34" s="84" t="s">
        <v>116</v>
      </c>
      <c r="G34" s="84" t="s">
        <v>560</v>
      </c>
      <c r="H34" s="84"/>
      <c r="I34" s="84"/>
      <c r="J34" s="92"/>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row>
    <row r="35" s="63" customFormat="1" spans="1:37">
      <c r="A35" s="84"/>
      <c r="B35" s="84"/>
      <c r="C35" s="84"/>
      <c r="D35" s="84"/>
      <c r="E35" s="84"/>
      <c r="F35" s="84"/>
      <c r="G35" s="84"/>
      <c r="H35" s="84"/>
      <c r="I35" s="84"/>
      <c r="J35" s="92"/>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row>
    <row r="36" s="63" customFormat="1" spans="1:37">
      <c r="A36" s="84"/>
      <c r="B36" s="84"/>
      <c r="C36" s="84"/>
      <c r="D36" s="84"/>
      <c r="E36" s="84"/>
      <c r="F36" s="84"/>
      <c r="G36" s="84"/>
      <c r="H36" s="84"/>
      <c r="I36" s="84"/>
      <c r="J36" s="92"/>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row>
    <row r="37" s="63" customFormat="1" spans="1:37">
      <c r="A37" s="84"/>
      <c r="B37" s="84"/>
      <c r="C37" s="84"/>
      <c r="D37" s="84"/>
      <c r="E37" s="84"/>
      <c r="F37" s="84"/>
      <c r="G37" s="84"/>
      <c r="H37" s="84"/>
      <c r="I37" s="84"/>
      <c r="J37" s="92"/>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row>
    <row r="38" s="63" customFormat="1" spans="1:37">
      <c r="A38" s="84"/>
      <c r="B38" s="84"/>
      <c r="C38" s="84"/>
      <c r="D38" s="84"/>
      <c r="E38" s="84"/>
      <c r="F38" s="84"/>
      <c r="G38" s="84"/>
      <c r="H38" s="84"/>
      <c r="I38" s="84"/>
      <c r="J38" s="92"/>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row>
    <row r="39" s="63" customFormat="1" spans="1:37">
      <c r="A39" s="84"/>
      <c r="B39" s="84"/>
      <c r="C39" s="84"/>
      <c r="D39" s="84"/>
      <c r="E39" s="84"/>
      <c r="F39" s="84"/>
      <c r="G39" s="84"/>
      <c r="H39" s="84"/>
      <c r="I39" s="84"/>
      <c r="J39" s="92"/>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row>
    <row r="40" s="63" customFormat="1" spans="1:37">
      <c r="A40" s="84"/>
      <c r="B40" s="84"/>
      <c r="C40" s="84"/>
      <c r="D40" s="84"/>
      <c r="E40" s="84"/>
      <c r="F40" s="84"/>
      <c r="G40" s="84"/>
      <c r="H40" s="84"/>
      <c r="I40" s="84"/>
      <c r="J40" s="92"/>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row>
    <row r="41" s="63" customFormat="1" spans="1:37">
      <c r="A41" s="84"/>
      <c r="B41" s="84"/>
      <c r="C41" s="84"/>
      <c r="D41" s="84"/>
      <c r="E41" s="84"/>
      <c r="F41" s="84"/>
      <c r="G41" s="84"/>
      <c r="H41" s="84"/>
      <c r="I41" s="84"/>
      <c r="J41" s="92"/>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row>
    <row r="42" s="63" customFormat="1" ht="17.5" spans="1:37">
      <c r="A42" s="84"/>
      <c r="B42" s="84"/>
      <c r="C42" s="84"/>
      <c r="D42" s="84"/>
      <c r="E42" s="84"/>
      <c r="F42" s="84"/>
      <c r="G42" s="84"/>
      <c r="H42" s="84"/>
      <c r="I42" s="84"/>
      <c r="J42" s="92"/>
      <c r="K42" s="64"/>
      <c r="L42" s="64"/>
      <c r="M42" s="64"/>
      <c r="N42" s="93" t="s">
        <v>561</v>
      </c>
      <c r="O42" s="64"/>
      <c r="P42" s="64"/>
      <c r="Q42" s="64"/>
      <c r="R42" s="64"/>
      <c r="S42" s="64"/>
      <c r="T42" s="64"/>
      <c r="U42" s="64"/>
      <c r="V42" s="64"/>
      <c r="W42" s="64"/>
      <c r="X42" s="64"/>
      <c r="Y42" s="64"/>
      <c r="Z42" s="64"/>
      <c r="AA42" s="64"/>
      <c r="AB42" s="64"/>
      <c r="AC42" s="64"/>
      <c r="AD42" s="64"/>
      <c r="AE42" s="64"/>
      <c r="AF42" s="64"/>
      <c r="AG42" s="64"/>
      <c r="AH42" s="64"/>
      <c r="AI42" s="64"/>
      <c r="AJ42" s="64"/>
      <c r="AK42" s="64"/>
    </row>
    <row r="43" s="63" customFormat="1" ht="20" spans="1:37">
      <c r="A43" s="84"/>
      <c r="B43" s="84"/>
      <c r="C43" s="84"/>
      <c r="D43" s="84"/>
      <c r="E43" s="84"/>
      <c r="F43" s="84"/>
      <c r="G43" s="84"/>
      <c r="H43" s="84"/>
      <c r="I43" s="84"/>
      <c r="J43" s="92"/>
      <c r="K43" s="64"/>
      <c r="L43" s="64"/>
      <c r="M43" s="64"/>
      <c r="N43" s="94" t="s">
        <v>562</v>
      </c>
      <c r="O43" s="64"/>
      <c r="P43" s="64"/>
      <c r="Q43" s="64"/>
      <c r="R43" s="64"/>
      <c r="S43" s="64"/>
      <c r="T43" s="64"/>
      <c r="U43" s="64"/>
      <c r="V43" s="64"/>
      <c r="W43" s="64"/>
      <c r="X43" s="64"/>
      <c r="Y43" s="64"/>
      <c r="Z43" s="64"/>
      <c r="AA43" s="64"/>
      <c r="AB43" s="64"/>
      <c r="AC43" s="64"/>
      <c r="AD43" s="64"/>
      <c r="AE43" s="64"/>
      <c r="AF43" s="64"/>
      <c r="AG43" s="64"/>
      <c r="AH43" s="64"/>
      <c r="AI43" s="64"/>
      <c r="AJ43" s="64"/>
      <c r="AK43" s="64"/>
    </row>
    <row r="44" s="63" customFormat="1" spans="1:37">
      <c r="A44" s="84"/>
      <c r="B44" s="84"/>
      <c r="C44" s="84"/>
      <c r="D44" s="84"/>
      <c r="E44" s="84"/>
      <c r="F44" s="84"/>
      <c r="G44" s="84"/>
      <c r="H44" s="84"/>
      <c r="I44" s="84"/>
      <c r="J44" s="92"/>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row>
    <row r="45" s="63" customFormat="1" spans="1:37">
      <c r="A45" s="84"/>
      <c r="B45" s="84"/>
      <c r="C45" s="84"/>
      <c r="D45" s="84"/>
      <c r="E45" s="84"/>
      <c r="F45" s="84"/>
      <c r="G45" s="84"/>
      <c r="H45" s="84"/>
      <c r="I45" s="84"/>
      <c r="J45" s="92"/>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row>
    <row r="46" s="63" customFormat="1" spans="1:37">
      <c r="A46" s="84"/>
      <c r="B46" s="84"/>
      <c r="C46" s="84"/>
      <c r="D46" s="84"/>
      <c r="E46" s="84"/>
      <c r="F46" s="84"/>
      <c r="G46" s="84"/>
      <c r="H46" s="84"/>
      <c r="I46" s="84"/>
      <c r="J46" s="92"/>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row>
    <row r="47" s="63" customFormat="1" spans="1:37">
      <c r="A47" s="84"/>
      <c r="B47" s="84"/>
      <c r="C47" s="84"/>
      <c r="D47" s="84"/>
      <c r="E47" s="84"/>
      <c r="F47" s="84"/>
      <c r="G47" s="84"/>
      <c r="H47" s="84"/>
      <c r="I47" s="84"/>
      <c r="J47" s="92"/>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row>
    <row r="48" s="63" customFormat="1" spans="1:37">
      <c r="A48" s="64"/>
      <c r="B48" s="64"/>
      <c r="C48" s="64"/>
      <c r="D48" s="64"/>
      <c r="E48" s="64"/>
      <c r="F48" s="64"/>
      <c r="G48" s="64"/>
      <c r="H48" s="64"/>
      <c r="I48" s="64"/>
      <c r="J48" s="92"/>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row>
    <row r="49" s="63" customFormat="1" spans="1:37">
      <c r="A49" s="64"/>
      <c r="B49" s="64"/>
      <c r="C49" s="64"/>
      <c r="D49" s="64"/>
      <c r="E49" s="64"/>
      <c r="F49" s="64"/>
      <c r="G49" s="64"/>
      <c r="H49" s="64"/>
      <c r="I49" s="64"/>
      <c r="J49" s="92"/>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row>
    <row r="50" s="63" customFormat="1" spans="1:37">
      <c r="A50" s="64"/>
      <c r="B50" s="64"/>
      <c r="C50" s="64"/>
      <c r="D50" s="64"/>
      <c r="E50" s="64"/>
      <c r="F50" s="64"/>
      <c r="G50" s="64"/>
      <c r="H50" s="64"/>
      <c r="I50" s="64"/>
      <c r="J50" s="92"/>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row>
    <row r="51" s="63" customFormat="1" spans="1:37">
      <c r="A51" s="64"/>
      <c r="B51" s="64"/>
      <c r="C51" s="64"/>
      <c r="D51" s="64"/>
      <c r="E51" s="64"/>
      <c r="F51" s="64"/>
      <c r="G51" s="64"/>
      <c r="H51" s="64"/>
      <c r="I51" s="64"/>
      <c r="J51" s="92"/>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row>
    <row r="52" s="63" customFormat="1" spans="1:37">
      <c r="A52" s="64"/>
      <c r="B52" s="64"/>
      <c r="C52" s="64"/>
      <c r="D52" s="64"/>
      <c r="E52" s="64"/>
      <c r="F52" s="64"/>
      <c r="G52" s="64"/>
      <c r="H52" s="64"/>
      <c r="I52" s="64"/>
      <c r="J52" s="92"/>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row>
    <row r="53" s="63" customFormat="1" spans="1:37">
      <c r="A53" s="64"/>
      <c r="B53" s="64"/>
      <c r="C53" s="64"/>
      <c r="D53" s="64"/>
      <c r="E53" s="64"/>
      <c r="F53" s="64"/>
      <c r="G53" s="64"/>
      <c r="H53" s="64"/>
      <c r="I53" s="64"/>
      <c r="J53" s="92"/>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row>
    <row r="54" s="63" customFormat="1" spans="1:37">
      <c r="A54" s="64"/>
      <c r="B54" s="64"/>
      <c r="C54" s="64"/>
      <c r="D54" s="64"/>
      <c r="E54" s="64"/>
      <c r="F54" s="64"/>
      <c r="G54" s="64"/>
      <c r="H54" s="64"/>
      <c r="I54" s="64"/>
      <c r="J54" s="92"/>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row>
    <row r="55" s="63" customFormat="1" spans="1:37">
      <c r="A55" s="64"/>
      <c r="B55" s="64"/>
      <c r="C55" s="64"/>
      <c r="D55" s="64"/>
      <c r="E55" s="64"/>
      <c r="F55" s="64"/>
      <c r="G55" s="64"/>
      <c r="H55" s="64"/>
      <c r="I55" s="64"/>
      <c r="J55" s="92"/>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row>
    <row r="56" s="63" customFormat="1" spans="1:37">
      <c r="A56" s="64"/>
      <c r="B56" s="64"/>
      <c r="C56" s="64"/>
      <c r="D56" s="64"/>
      <c r="E56" s="64"/>
      <c r="F56" s="64"/>
      <c r="G56" s="64"/>
      <c r="H56" s="64"/>
      <c r="I56" s="64"/>
      <c r="J56" s="92"/>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row>
    <row r="57" s="63" customFormat="1" spans="1:37">
      <c r="A57" s="64"/>
      <c r="B57" s="64"/>
      <c r="C57" s="64"/>
      <c r="D57" s="64"/>
      <c r="E57" s="64"/>
      <c r="F57" s="64"/>
      <c r="G57" s="64"/>
      <c r="H57" s="64"/>
      <c r="I57" s="64"/>
      <c r="J57" s="92"/>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row>
    <row r="58" s="63" customFormat="1" spans="1:37">
      <c r="A58" s="64"/>
      <c r="B58" s="64"/>
      <c r="C58" s="64"/>
      <c r="D58" s="64"/>
      <c r="E58" s="64"/>
      <c r="F58" s="64"/>
      <c r="G58" s="64"/>
      <c r="H58" s="64"/>
      <c r="I58" s="64"/>
      <c r="J58" s="92"/>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row>
    <row r="59" s="63" customFormat="1" spans="1:37">
      <c r="A59" s="64"/>
      <c r="B59" s="64"/>
      <c r="C59" s="64"/>
      <c r="D59" s="64"/>
      <c r="E59" s="64"/>
      <c r="F59" s="64"/>
      <c r="G59" s="64"/>
      <c r="H59" s="64"/>
      <c r="I59" s="64"/>
      <c r="J59" s="92"/>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row>
    <row r="60" s="63" customFormat="1" spans="1:37">
      <c r="A60" s="64"/>
      <c r="B60" s="64"/>
      <c r="C60" s="64"/>
      <c r="D60" s="64"/>
      <c r="E60" s="64"/>
      <c r="F60" s="64"/>
      <c r="G60" s="64"/>
      <c r="H60" s="64"/>
      <c r="I60" s="64"/>
      <c r="J60" s="92"/>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row>
    <row r="61" s="63" customFormat="1" spans="1:37">
      <c r="A61" s="64"/>
      <c r="B61" s="64"/>
      <c r="C61" s="64"/>
      <c r="D61" s="64"/>
      <c r="E61" s="64"/>
      <c r="F61" s="64"/>
      <c r="G61" s="64"/>
      <c r="H61" s="64"/>
      <c r="I61" s="64"/>
      <c r="J61" s="92"/>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row>
    <row r="62" s="63" customFormat="1" spans="1:37">
      <c r="A62" s="64"/>
      <c r="B62" s="64"/>
      <c r="C62" s="64"/>
      <c r="D62" s="64"/>
      <c r="E62" s="64"/>
      <c r="F62" s="64"/>
      <c r="G62" s="64"/>
      <c r="H62" s="64"/>
      <c r="I62" s="64"/>
      <c r="J62" s="92"/>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row>
    <row r="63" s="63" customFormat="1" spans="1:37">
      <c r="A63" s="64"/>
      <c r="B63" s="64"/>
      <c r="C63" s="64"/>
      <c r="D63" s="64"/>
      <c r="E63" s="64"/>
      <c r="F63" s="64"/>
      <c r="G63" s="64"/>
      <c r="H63" s="64"/>
      <c r="I63" s="64"/>
      <c r="J63" s="92"/>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row>
    <row r="64" s="63" customFormat="1" spans="1:37">
      <c r="A64" s="64"/>
      <c r="B64" s="64"/>
      <c r="C64" s="64"/>
      <c r="D64" s="64"/>
      <c r="E64" s="64"/>
      <c r="F64" s="64"/>
      <c r="G64" s="64"/>
      <c r="H64" s="64"/>
      <c r="I64" s="64"/>
      <c r="J64" s="92"/>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row>
    <row r="65" s="63" customFormat="1" spans="1:37">
      <c r="A65" s="64"/>
      <c r="B65" s="64"/>
      <c r="C65" s="64"/>
      <c r="D65" s="64"/>
      <c r="E65" s="64"/>
      <c r="F65" s="64"/>
      <c r="G65" s="64"/>
      <c r="H65" s="64"/>
      <c r="I65" s="64"/>
      <c r="J65" s="92"/>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row>
    <row r="66" s="63" customFormat="1" spans="1:37">
      <c r="A66" s="64"/>
      <c r="B66" s="64"/>
      <c r="C66" s="64"/>
      <c r="D66" s="64"/>
      <c r="E66" s="64"/>
      <c r="F66" s="64"/>
      <c r="G66" s="64"/>
      <c r="H66" s="64"/>
      <c r="I66" s="64"/>
      <c r="J66" s="92"/>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row>
    <row r="67" s="63" customFormat="1" spans="1:37">
      <c r="A67" s="64"/>
      <c r="B67" s="64"/>
      <c r="C67" s="64"/>
      <c r="D67" s="64"/>
      <c r="E67" s="64"/>
      <c r="F67" s="64"/>
      <c r="G67" s="64"/>
      <c r="H67" s="64"/>
      <c r="I67" s="64"/>
      <c r="J67" s="92"/>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row>
    <row r="68" s="63" customFormat="1" spans="1:37">
      <c r="A68" s="64"/>
      <c r="B68" s="64"/>
      <c r="C68" s="64"/>
      <c r="D68" s="64"/>
      <c r="E68" s="64"/>
      <c r="F68" s="64"/>
      <c r="G68" s="64"/>
      <c r="H68" s="64"/>
      <c r="I68" s="64"/>
      <c r="J68" s="92"/>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row>
    <row r="69" s="63" customFormat="1" spans="1:37">
      <c r="A69" s="64"/>
      <c r="B69" s="64"/>
      <c r="C69" s="64"/>
      <c r="D69" s="64"/>
      <c r="E69" s="64"/>
      <c r="F69" s="64"/>
      <c r="G69" s="64"/>
      <c r="H69" s="64"/>
      <c r="I69" s="64"/>
      <c r="J69" s="92"/>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row>
    <row r="70" s="63" customFormat="1" spans="1:37">
      <c r="A70" s="64"/>
      <c r="B70" s="64"/>
      <c r="C70" s="64"/>
      <c r="D70" s="64"/>
      <c r="E70" s="64"/>
      <c r="F70" s="64"/>
      <c r="G70" s="64"/>
      <c r="H70" s="64"/>
      <c r="I70" s="64"/>
      <c r="J70" s="92"/>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row>
    <row r="71" s="63" customFormat="1" spans="1:37">
      <c r="A71" s="64"/>
      <c r="B71" s="64"/>
      <c r="C71" s="64"/>
      <c r="D71" s="64"/>
      <c r="E71" s="64"/>
      <c r="F71" s="64"/>
      <c r="G71" s="64"/>
      <c r="H71" s="64"/>
      <c r="I71" s="64"/>
      <c r="J71" s="92"/>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row>
    <row r="72" s="63" customFormat="1" spans="1:37">
      <c r="A72" s="64"/>
      <c r="B72" s="64"/>
      <c r="C72" s="64"/>
      <c r="D72" s="64"/>
      <c r="E72" s="64"/>
      <c r="F72" s="64"/>
      <c r="G72" s="64"/>
      <c r="H72" s="64"/>
      <c r="I72" s="64"/>
      <c r="J72" s="92"/>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row>
    <row r="73" s="63" customFormat="1" spans="1:37">
      <c r="A73" s="64"/>
      <c r="B73" s="64"/>
      <c r="C73" s="64"/>
      <c r="D73" s="64"/>
      <c r="E73" s="64"/>
      <c r="F73" s="64"/>
      <c r="G73" s="64"/>
      <c r="H73" s="64"/>
      <c r="I73" s="64"/>
      <c r="J73" s="92"/>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row>
    <row r="74" s="63" customFormat="1" spans="1:37">
      <c r="A74" s="64"/>
      <c r="B74" s="64"/>
      <c r="C74" s="64"/>
      <c r="D74" s="64"/>
      <c r="E74" s="64"/>
      <c r="F74" s="64"/>
      <c r="G74" s="64"/>
      <c r="H74" s="64"/>
      <c r="I74" s="64"/>
      <c r="J74" s="92"/>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row>
    <row r="75" s="63" customFormat="1" spans="1:37">
      <c r="A75" s="64"/>
      <c r="B75" s="64"/>
      <c r="C75" s="64"/>
      <c r="D75" s="64"/>
      <c r="E75" s="64"/>
      <c r="F75" s="64"/>
      <c r="G75" s="64"/>
      <c r="H75" s="64"/>
      <c r="I75" s="64"/>
      <c r="J75" s="92"/>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row>
    <row r="76" s="63" customFormat="1" spans="1:37">
      <c r="A76" s="64"/>
      <c r="B76" s="64"/>
      <c r="C76" s="64"/>
      <c r="D76" s="64"/>
      <c r="E76" s="64"/>
      <c r="F76" s="64"/>
      <c r="G76" s="64"/>
      <c r="H76" s="64"/>
      <c r="I76" s="64"/>
      <c r="J76" s="92"/>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row>
    <row r="77" s="63" customFormat="1" spans="1:37">
      <c r="A77" s="64"/>
      <c r="B77" s="64"/>
      <c r="C77" s="64"/>
      <c r="D77" s="64"/>
      <c r="E77" s="64"/>
      <c r="F77" s="64"/>
      <c r="G77" s="64"/>
      <c r="H77" s="64"/>
      <c r="I77" s="64"/>
      <c r="J77" s="92"/>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row>
    <row r="78" s="63" customFormat="1" spans="1:37">
      <c r="A78" s="64"/>
      <c r="B78" s="64"/>
      <c r="C78" s="64"/>
      <c r="D78" s="64"/>
      <c r="E78" s="64"/>
      <c r="F78" s="64"/>
      <c r="G78" s="64"/>
      <c r="H78" s="64"/>
      <c r="I78" s="64"/>
      <c r="J78" s="92"/>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row>
    <row r="79" s="63" customFormat="1" spans="1:37">
      <c r="A79" s="64"/>
      <c r="B79" s="64"/>
      <c r="C79" s="64"/>
      <c r="D79" s="64"/>
      <c r="E79" s="64"/>
      <c r="F79" s="64"/>
      <c r="G79" s="64"/>
      <c r="H79" s="64"/>
      <c r="I79" s="64"/>
      <c r="J79" s="92"/>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row>
    <row r="80" s="63" customFormat="1" spans="1:37">
      <c r="A80" s="64"/>
      <c r="B80" s="64"/>
      <c r="C80" s="64"/>
      <c r="D80" s="64"/>
      <c r="E80" s="64"/>
      <c r="F80" s="64"/>
      <c r="G80" s="64"/>
      <c r="H80" s="64"/>
      <c r="I80" s="64"/>
      <c r="J80" s="92"/>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row>
    <row r="81" s="63" customFormat="1" spans="1:37">
      <c r="A81" s="64"/>
      <c r="B81" s="64"/>
      <c r="C81" s="64"/>
      <c r="D81" s="64"/>
      <c r="E81" s="64"/>
      <c r="F81" s="64"/>
      <c r="G81" s="64"/>
      <c r="H81" s="64"/>
      <c r="I81" s="64"/>
      <c r="J81" s="92"/>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row>
    <row r="82" s="63" customFormat="1" spans="1:37">
      <c r="A82" s="64"/>
      <c r="B82" s="64"/>
      <c r="C82" s="64"/>
      <c r="D82" s="64"/>
      <c r="E82" s="64"/>
      <c r="F82" s="64"/>
      <c r="G82" s="64"/>
      <c r="H82" s="64"/>
      <c r="I82" s="64"/>
      <c r="J82" s="92"/>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row>
    <row r="83" s="63" customFormat="1" spans="1:37">
      <c r="A83" s="64"/>
      <c r="B83" s="64"/>
      <c r="C83" s="64"/>
      <c r="D83" s="64"/>
      <c r="E83" s="64"/>
      <c r="F83" s="64"/>
      <c r="G83" s="64"/>
      <c r="H83" s="64"/>
      <c r="I83" s="64"/>
      <c r="J83" s="92"/>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row>
    <row r="84" s="63" customFormat="1" spans="1:37">
      <c r="A84" s="64"/>
      <c r="B84" s="64"/>
      <c r="C84" s="64"/>
      <c r="D84" s="64"/>
      <c r="E84" s="64"/>
      <c r="F84" s="64"/>
      <c r="G84" s="64"/>
      <c r="H84" s="64"/>
      <c r="I84" s="64"/>
      <c r="J84" s="92"/>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row>
    <row r="85" s="63" customFormat="1" spans="1:37">
      <c r="A85" s="64"/>
      <c r="B85" s="64"/>
      <c r="C85" s="64"/>
      <c r="D85" s="64"/>
      <c r="E85" s="64"/>
      <c r="F85" s="64"/>
      <c r="G85" s="64"/>
      <c r="H85" s="64"/>
      <c r="I85" s="64"/>
      <c r="J85" s="92"/>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row>
    <row r="86" s="63" customFormat="1" spans="1:37">
      <c r="A86" s="64"/>
      <c r="B86" s="64"/>
      <c r="C86" s="64"/>
      <c r="D86" s="64"/>
      <c r="E86" s="64"/>
      <c r="F86" s="64"/>
      <c r="G86" s="64"/>
      <c r="H86" s="64"/>
      <c r="I86" s="64"/>
      <c r="J86" s="92"/>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row>
    <row r="87" s="63" customFormat="1" spans="1:37">
      <c r="A87" s="64"/>
      <c r="B87" s="64"/>
      <c r="C87" s="64"/>
      <c r="D87" s="64"/>
      <c r="E87" s="64"/>
      <c r="F87" s="64"/>
      <c r="G87" s="64"/>
      <c r="H87" s="64"/>
      <c r="I87" s="64"/>
      <c r="J87" s="92"/>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row>
    <row r="88" s="63" customFormat="1" spans="1:37">
      <c r="A88" s="64"/>
      <c r="B88" s="64"/>
      <c r="C88" s="64"/>
      <c r="D88" s="64"/>
      <c r="E88" s="64"/>
      <c r="F88" s="64"/>
      <c r="G88" s="64"/>
      <c r="H88" s="64"/>
      <c r="I88" s="64"/>
      <c r="J88" s="92"/>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row>
    <row r="89" s="63" customFormat="1" spans="1:37">
      <c r="A89" s="64"/>
      <c r="B89" s="64"/>
      <c r="C89" s="64"/>
      <c r="D89" s="64"/>
      <c r="E89" s="64"/>
      <c r="F89" s="64"/>
      <c r="G89" s="64"/>
      <c r="H89" s="64"/>
      <c r="I89" s="64"/>
      <c r="J89" s="92"/>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row>
    <row r="90" s="63" customFormat="1" spans="1:37">
      <c r="A90" s="64"/>
      <c r="B90" s="64"/>
      <c r="C90" s="64"/>
      <c r="D90" s="64"/>
      <c r="E90" s="64"/>
      <c r="F90" s="64"/>
      <c r="G90" s="64"/>
      <c r="H90" s="64"/>
      <c r="I90" s="64"/>
      <c r="J90" s="92"/>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row>
    <row r="91" s="63" customFormat="1" spans="1:37">
      <c r="A91" s="64"/>
      <c r="B91" s="64"/>
      <c r="C91" s="64"/>
      <c r="D91" s="64"/>
      <c r="E91" s="64"/>
      <c r="F91" s="64"/>
      <c r="G91" s="64"/>
      <c r="H91" s="64"/>
      <c r="I91" s="64"/>
      <c r="J91" s="92"/>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row>
    <row r="92" s="63" customFormat="1" spans="1:37">
      <c r="A92" s="64"/>
      <c r="B92" s="64"/>
      <c r="C92" s="64"/>
      <c r="D92" s="64"/>
      <c r="E92" s="64"/>
      <c r="F92" s="64"/>
      <c r="G92" s="64"/>
      <c r="H92" s="64"/>
      <c r="I92" s="64"/>
      <c r="J92" s="92"/>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row>
    <row r="93" s="63" customFormat="1" spans="1:37">
      <c r="A93" s="64"/>
      <c r="B93" s="64"/>
      <c r="C93" s="64"/>
      <c r="D93" s="64"/>
      <c r="E93" s="64"/>
      <c r="F93" s="64"/>
      <c r="G93" s="64"/>
      <c r="H93" s="64"/>
      <c r="I93" s="64"/>
      <c r="J93" s="92"/>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row>
    <row r="94" s="63" customFormat="1" spans="1:37">
      <c r="A94" s="64"/>
      <c r="B94" s="64"/>
      <c r="C94" s="64"/>
      <c r="D94" s="64"/>
      <c r="E94" s="64"/>
      <c r="F94" s="64"/>
      <c r="G94" s="64"/>
      <c r="H94" s="64"/>
      <c r="I94" s="64"/>
      <c r="J94" s="92"/>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row>
    <row r="95" s="63" customFormat="1" spans="1:37">
      <c r="A95" s="64"/>
      <c r="B95" s="64"/>
      <c r="C95" s="64"/>
      <c r="D95" s="64"/>
      <c r="E95" s="64"/>
      <c r="F95" s="64"/>
      <c r="G95" s="64"/>
      <c r="H95" s="64"/>
      <c r="I95" s="64"/>
      <c r="J95" s="92"/>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row>
    <row r="96" s="63" customFormat="1" spans="1:37">
      <c r="A96" s="64"/>
      <c r="B96" s="64"/>
      <c r="C96" s="64"/>
      <c r="D96" s="64"/>
      <c r="E96" s="64"/>
      <c r="F96" s="64"/>
      <c r="G96" s="64"/>
      <c r="H96" s="64"/>
      <c r="I96" s="64"/>
      <c r="J96" s="92"/>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row>
    <row r="97" s="63" customFormat="1" spans="1:37">
      <c r="A97" s="64"/>
      <c r="B97" s="64"/>
      <c r="C97" s="64"/>
      <c r="D97" s="64"/>
      <c r="E97" s="64"/>
      <c r="F97" s="64"/>
      <c r="G97" s="64"/>
      <c r="H97" s="64"/>
      <c r="I97" s="64"/>
      <c r="J97" s="92"/>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row>
    <row r="98" s="63" customFormat="1" spans="1:37">
      <c r="A98" s="64"/>
      <c r="B98" s="64"/>
      <c r="C98" s="64"/>
      <c r="D98" s="64"/>
      <c r="E98" s="64"/>
      <c r="F98" s="64"/>
      <c r="G98" s="64"/>
      <c r="H98" s="64"/>
      <c r="I98" s="64"/>
      <c r="J98" s="92"/>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row>
    <row r="99" s="63" customFormat="1" spans="1:37">
      <c r="A99" s="64"/>
      <c r="B99" s="64"/>
      <c r="C99" s="64"/>
      <c r="D99" s="64"/>
      <c r="E99" s="64"/>
      <c r="F99" s="64"/>
      <c r="G99" s="64"/>
      <c r="H99" s="64"/>
      <c r="I99" s="64"/>
      <c r="J99" s="92"/>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row>
    <row r="100" s="63" customFormat="1" spans="1:37">
      <c r="A100" s="64"/>
      <c r="B100" s="64"/>
      <c r="C100" s="64"/>
      <c r="D100" s="64"/>
      <c r="E100" s="64"/>
      <c r="F100" s="64"/>
      <c r="G100" s="64"/>
      <c r="H100" s="64"/>
      <c r="I100" s="64"/>
      <c r="J100" s="92"/>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row>
    <row r="101" s="63" customFormat="1" spans="1:37">
      <c r="A101" s="64"/>
      <c r="B101" s="64"/>
      <c r="C101" s="64"/>
      <c r="D101" s="64"/>
      <c r="E101" s="64"/>
      <c r="F101" s="64"/>
      <c r="G101" s="64"/>
      <c r="H101" s="64"/>
      <c r="I101" s="64"/>
      <c r="J101" s="92"/>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row>
    <row r="102" s="63" customFormat="1" spans="1:37">
      <c r="A102" s="64"/>
      <c r="B102" s="64"/>
      <c r="C102" s="64"/>
      <c r="D102" s="64"/>
      <c r="E102" s="64"/>
      <c r="F102" s="64"/>
      <c r="G102" s="64"/>
      <c r="H102" s="64"/>
      <c r="I102" s="64"/>
      <c r="J102" s="92"/>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row>
    <row r="103" s="63" customFormat="1" spans="1:37">
      <c r="A103" s="64"/>
      <c r="B103" s="64"/>
      <c r="C103" s="64"/>
      <c r="D103" s="64"/>
      <c r="E103" s="64"/>
      <c r="F103" s="64"/>
      <c r="G103" s="64"/>
      <c r="H103" s="64"/>
      <c r="I103" s="64"/>
      <c r="J103" s="92"/>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row>
    <row r="104" s="63" customFormat="1" spans="1:37">
      <c r="A104" s="64"/>
      <c r="B104" s="64"/>
      <c r="C104" s="64"/>
      <c r="D104" s="64"/>
      <c r="E104" s="64"/>
      <c r="F104" s="64"/>
      <c r="G104" s="64"/>
      <c r="H104" s="64"/>
      <c r="I104" s="64"/>
      <c r="J104" s="92"/>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row>
    <row r="105" s="63" customFormat="1" spans="1:37">
      <c r="A105" s="64"/>
      <c r="B105" s="64"/>
      <c r="C105" s="64"/>
      <c r="D105" s="64"/>
      <c r="E105" s="64"/>
      <c r="F105" s="64"/>
      <c r="G105" s="64"/>
      <c r="H105" s="64"/>
      <c r="I105" s="64"/>
      <c r="J105" s="92"/>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row>
    <row r="106" s="63" customFormat="1" spans="1:37">
      <c r="A106" s="64"/>
      <c r="B106" s="64"/>
      <c r="C106" s="64"/>
      <c r="D106" s="64"/>
      <c r="E106" s="64"/>
      <c r="F106" s="64"/>
      <c r="G106" s="64"/>
      <c r="H106" s="64"/>
      <c r="I106" s="64"/>
      <c r="J106" s="92"/>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row>
    <row r="107" s="63" customFormat="1" spans="1:37">
      <c r="A107" s="64"/>
      <c r="B107" s="64"/>
      <c r="C107" s="64"/>
      <c r="D107" s="64"/>
      <c r="E107" s="64"/>
      <c r="F107" s="64"/>
      <c r="G107" s="64"/>
      <c r="H107" s="64"/>
      <c r="I107" s="64"/>
      <c r="J107" s="92"/>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row>
    <row r="108" s="63" customFormat="1" spans="1:37">
      <c r="A108" s="64"/>
      <c r="B108" s="64"/>
      <c r="C108" s="64"/>
      <c r="D108" s="64"/>
      <c r="E108" s="64"/>
      <c r="F108" s="64"/>
      <c r="G108" s="64"/>
      <c r="H108" s="64"/>
      <c r="I108" s="64"/>
      <c r="J108" s="92"/>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row>
    <row r="109" s="63" customFormat="1" spans="1:37">
      <c r="A109" s="64"/>
      <c r="B109" s="64"/>
      <c r="C109" s="64"/>
      <c r="D109" s="64"/>
      <c r="E109" s="64"/>
      <c r="F109" s="64"/>
      <c r="G109" s="64"/>
      <c r="H109" s="64"/>
      <c r="I109" s="64"/>
      <c r="J109" s="92"/>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row>
    <row r="110" s="63" customFormat="1" spans="1:37">
      <c r="A110" s="64"/>
      <c r="B110" s="64"/>
      <c r="C110" s="64"/>
      <c r="D110" s="64"/>
      <c r="E110" s="64"/>
      <c r="F110" s="64"/>
      <c r="G110" s="64"/>
      <c r="H110" s="64"/>
      <c r="I110" s="64"/>
      <c r="J110" s="92"/>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row>
    <row r="111" s="63" customFormat="1" spans="1:37">
      <c r="A111" s="64"/>
      <c r="B111" s="64"/>
      <c r="C111" s="64"/>
      <c r="D111" s="64"/>
      <c r="E111" s="64"/>
      <c r="F111" s="64"/>
      <c r="G111" s="64"/>
      <c r="H111" s="64"/>
      <c r="I111" s="64"/>
      <c r="J111" s="92"/>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row>
    <row r="112" s="63" customFormat="1" spans="1:37">
      <c r="A112" s="64"/>
      <c r="B112" s="64"/>
      <c r="C112" s="64"/>
      <c r="D112" s="64"/>
      <c r="E112" s="64"/>
      <c r="F112" s="64"/>
      <c r="G112" s="64"/>
      <c r="H112" s="64"/>
      <c r="I112" s="64"/>
      <c r="J112" s="92"/>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row>
    <row r="113" s="63" customFormat="1" spans="1:37">
      <c r="A113" s="64"/>
      <c r="B113" s="64"/>
      <c r="C113" s="64"/>
      <c r="D113" s="64"/>
      <c r="E113" s="64"/>
      <c r="F113" s="64"/>
      <c r="G113" s="64"/>
      <c r="H113" s="64"/>
      <c r="I113" s="64"/>
      <c r="J113" s="92"/>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row>
    <row r="114" s="63" customFormat="1" spans="1:37">
      <c r="A114" s="64"/>
      <c r="B114" s="64"/>
      <c r="C114" s="64"/>
      <c r="D114" s="64"/>
      <c r="E114" s="64"/>
      <c r="F114" s="64"/>
      <c r="G114" s="64"/>
      <c r="H114" s="64"/>
      <c r="I114" s="64"/>
      <c r="J114" s="92"/>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row>
    <row r="115" s="63" customFormat="1" spans="1:37">
      <c r="A115" s="64"/>
      <c r="B115" s="64"/>
      <c r="C115" s="64"/>
      <c r="D115" s="64"/>
      <c r="E115" s="64"/>
      <c r="F115" s="64"/>
      <c r="G115" s="64"/>
      <c r="H115" s="64"/>
      <c r="I115" s="64"/>
      <c r="J115" s="92"/>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row>
    <row r="116" s="63" customFormat="1" spans="1:37">
      <c r="A116" s="64"/>
      <c r="B116" s="64"/>
      <c r="C116" s="64"/>
      <c r="D116" s="64"/>
      <c r="E116" s="64"/>
      <c r="F116" s="64"/>
      <c r="G116" s="64"/>
      <c r="H116" s="64"/>
      <c r="I116" s="64"/>
      <c r="J116" s="92"/>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row>
    <row r="117" s="63" customFormat="1" spans="1:37">
      <c r="A117" s="64"/>
      <c r="B117" s="64"/>
      <c r="C117" s="64"/>
      <c r="D117" s="64"/>
      <c r="E117" s="64"/>
      <c r="F117" s="64"/>
      <c r="G117" s="64"/>
      <c r="H117" s="64"/>
      <c r="I117" s="64"/>
      <c r="J117" s="92"/>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row>
    <row r="118" s="63" customFormat="1" spans="1:37">
      <c r="A118" s="64"/>
      <c r="B118" s="64"/>
      <c r="C118" s="64"/>
      <c r="D118" s="64"/>
      <c r="E118" s="64"/>
      <c r="F118" s="64"/>
      <c r="G118" s="64"/>
      <c r="H118" s="64"/>
      <c r="I118" s="64"/>
      <c r="J118" s="92"/>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row>
    <row r="119" s="63" customFormat="1" spans="1:37">
      <c r="A119" s="64"/>
      <c r="B119" s="64"/>
      <c r="C119" s="64"/>
      <c r="D119" s="64"/>
      <c r="E119" s="64"/>
      <c r="F119" s="64"/>
      <c r="G119" s="64"/>
      <c r="H119" s="64"/>
      <c r="I119" s="64"/>
      <c r="J119" s="92"/>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row>
    <row r="120" s="63" customFormat="1" spans="1:37">
      <c r="A120" s="64"/>
      <c r="B120" s="64"/>
      <c r="C120" s="64"/>
      <c r="D120" s="64"/>
      <c r="E120" s="64"/>
      <c r="F120" s="64"/>
      <c r="G120" s="64"/>
      <c r="H120" s="64"/>
      <c r="I120" s="64"/>
      <c r="J120" s="92"/>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row>
    <row r="121" s="63" customFormat="1" spans="1:37">
      <c r="A121" s="64"/>
      <c r="B121" s="64"/>
      <c r="C121" s="64"/>
      <c r="D121" s="64"/>
      <c r="E121" s="64"/>
      <c r="F121" s="64"/>
      <c r="G121" s="64"/>
      <c r="H121" s="64"/>
      <c r="I121" s="64"/>
      <c r="J121" s="92"/>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row>
    <row r="122" s="63" customFormat="1" spans="1:37">
      <c r="A122" s="64"/>
      <c r="B122" s="64"/>
      <c r="C122" s="64"/>
      <c r="D122" s="64"/>
      <c r="E122" s="64"/>
      <c r="F122" s="64"/>
      <c r="G122" s="64"/>
      <c r="H122" s="64"/>
      <c r="I122" s="64"/>
      <c r="J122" s="92"/>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row>
    <row r="123" s="63" customFormat="1" spans="1:37">
      <c r="A123" s="64"/>
      <c r="B123" s="64"/>
      <c r="C123" s="64"/>
      <c r="D123" s="64"/>
      <c r="E123" s="64"/>
      <c r="F123" s="64"/>
      <c r="G123" s="64"/>
      <c r="H123" s="64"/>
      <c r="I123" s="64"/>
      <c r="J123" s="92"/>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row>
    <row r="124" s="63" customFormat="1" spans="1:37">
      <c r="A124" s="64"/>
      <c r="B124" s="64"/>
      <c r="C124" s="64"/>
      <c r="D124" s="64"/>
      <c r="E124" s="64"/>
      <c r="F124" s="64"/>
      <c r="G124" s="64"/>
      <c r="H124" s="64"/>
      <c r="I124" s="64"/>
      <c r="J124" s="92"/>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row>
    <row r="125" s="63" customFormat="1" spans="1:37">
      <c r="A125" s="64"/>
      <c r="B125" s="64"/>
      <c r="C125" s="64"/>
      <c r="D125" s="64"/>
      <c r="E125" s="64"/>
      <c r="F125" s="64"/>
      <c r="G125" s="64"/>
      <c r="H125" s="64"/>
      <c r="I125" s="64"/>
      <c r="J125" s="92"/>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row>
    <row r="126" s="63" customFormat="1" spans="1:37">
      <c r="A126" s="64"/>
      <c r="B126" s="64"/>
      <c r="C126" s="64"/>
      <c r="D126" s="64"/>
      <c r="E126" s="64"/>
      <c r="F126" s="64"/>
      <c r="G126" s="64"/>
      <c r="H126" s="64"/>
      <c r="I126" s="64"/>
      <c r="J126" s="92"/>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row>
    <row r="127" s="63" customFormat="1" spans="1:37">
      <c r="A127" s="64"/>
      <c r="B127" s="64"/>
      <c r="C127" s="64"/>
      <c r="D127" s="64"/>
      <c r="E127" s="64"/>
      <c r="F127" s="64"/>
      <c r="G127" s="64"/>
      <c r="H127" s="64"/>
      <c r="I127" s="64"/>
      <c r="J127" s="92"/>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row>
    <row r="128" s="63" customFormat="1" spans="1:37">
      <c r="A128" s="64"/>
      <c r="B128" s="64"/>
      <c r="C128" s="64"/>
      <c r="D128" s="64"/>
      <c r="E128" s="64"/>
      <c r="F128" s="64"/>
      <c r="G128" s="64"/>
      <c r="H128" s="64"/>
      <c r="I128" s="64"/>
      <c r="J128" s="92"/>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row>
    <row r="129" s="63" customFormat="1" spans="1:37">
      <c r="A129" s="64"/>
      <c r="B129" s="64"/>
      <c r="C129" s="64"/>
      <c r="D129" s="64"/>
      <c r="E129" s="64"/>
      <c r="F129" s="64"/>
      <c r="G129" s="64"/>
      <c r="H129" s="64"/>
      <c r="I129" s="64"/>
      <c r="J129" s="92"/>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row>
    <row r="130" s="63" customFormat="1" spans="1:37">
      <c r="A130" s="64"/>
      <c r="B130" s="64"/>
      <c r="C130" s="64"/>
      <c r="D130" s="64"/>
      <c r="E130" s="64"/>
      <c r="F130" s="64"/>
      <c r="G130" s="64"/>
      <c r="H130" s="64"/>
      <c r="I130" s="64"/>
      <c r="J130" s="92"/>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row>
    <row r="131" s="63" customFormat="1" spans="1:37">
      <c r="A131" s="64"/>
      <c r="B131" s="64"/>
      <c r="C131" s="64"/>
      <c r="D131" s="64"/>
      <c r="E131" s="64"/>
      <c r="F131" s="64"/>
      <c r="G131" s="64"/>
      <c r="H131" s="64"/>
      <c r="I131" s="64"/>
      <c r="J131" s="92"/>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row>
    <row r="132" s="63" customFormat="1" spans="1:37">
      <c r="A132" s="64"/>
      <c r="B132" s="64"/>
      <c r="C132" s="64"/>
      <c r="D132" s="64"/>
      <c r="E132" s="64"/>
      <c r="F132" s="64"/>
      <c r="G132" s="64"/>
      <c r="H132" s="64"/>
      <c r="I132" s="64"/>
      <c r="J132" s="92"/>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row>
    <row r="133" s="63" customFormat="1" spans="1:37">
      <c r="A133" s="64"/>
      <c r="B133" s="64"/>
      <c r="C133" s="64"/>
      <c r="D133" s="64"/>
      <c r="E133" s="64"/>
      <c r="F133" s="64"/>
      <c r="G133" s="64"/>
      <c r="H133" s="64"/>
      <c r="I133" s="64"/>
      <c r="J133" s="92"/>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row>
    <row r="134" s="63" customFormat="1" spans="1:37">
      <c r="A134" s="64"/>
      <c r="B134" s="64"/>
      <c r="C134" s="64"/>
      <c r="D134" s="64"/>
      <c r="E134" s="64"/>
      <c r="F134" s="64"/>
      <c r="G134" s="64"/>
      <c r="H134" s="64"/>
      <c r="I134" s="64"/>
      <c r="J134" s="92"/>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row>
    <row r="135" s="63" customFormat="1" spans="1:37">
      <c r="A135" s="64"/>
      <c r="B135" s="64"/>
      <c r="C135" s="64"/>
      <c r="D135" s="64"/>
      <c r="E135" s="64"/>
      <c r="F135" s="64"/>
      <c r="G135" s="64"/>
      <c r="H135" s="64"/>
      <c r="I135" s="64"/>
      <c r="J135" s="92"/>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row>
    <row r="136" s="63" customFormat="1" spans="1:37">
      <c r="A136" s="64"/>
      <c r="B136" s="64"/>
      <c r="C136" s="64"/>
      <c r="D136" s="64"/>
      <c r="E136" s="64"/>
      <c r="F136" s="64"/>
      <c r="G136" s="64"/>
      <c r="H136" s="64"/>
      <c r="I136" s="64"/>
      <c r="J136" s="92"/>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row>
    <row r="137" s="63" customFormat="1" spans="1:37">
      <c r="A137" s="64"/>
      <c r="B137" s="64"/>
      <c r="C137" s="64"/>
      <c r="D137" s="64"/>
      <c r="E137" s="64"/>
      <c r="F137" s="64"/>
      <c r="G137" s="64"/>
      <c r="H137" s="64"/>
      <c r="I137" s="64"/>
      <c r="J137" s="92"/>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row>
    <row r="138" s="63" customFormat="1" spans="1:37">
      <c r="A138" s="64"/>
      <c r="B138" s="64"/>
      <c r="C138" s="64"/>
      <c r="D138" s="64"/>
      <c r="E138" s="64"/>
      <c r="F138" s="64"/>
      <c r="G138" s="64"/>
      <c r="H138" s="64"/>
      <c r="I138" s="64"/>
      <c r="J138" s="92"/>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row>
    <row r="139" s="63" customFormat="1" spans="1:37">
      <c r="A139" s="64"/>
      <c r="B139" s="64"/>
      <c r="C139" s="64"/>
      <c r="D139" s="64"/>
      <c r="E139" s="64"/>
      <c r="F139" s="64"/>
      <c r="G139" s="64"/>
      <c r="H139" s="64"/>
      <c r="I139" s="64"/>
      <c r="J139" s="92"/>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row>
    <row r="140" s="63" customFormat="1" spans="1:37">
      <c r="A140" s="64"/>
      <c r="B140" s="64"/>
      <c r="C140" s="64"/>
      <c r="D140" s="64"/>
      <c r="E140" s="64"/>
      <c r="F140" s="64"/>
      <c r="G140" s="64"/>
      <c r="H140" s="64"/>
      <c r="I140" s="64"/>
      <c r="J140" s="92"/>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row>
    <row r="141" s="63" customFormat="1" spans="1:37">
      <c r="A141" s="64"/>
      <c r="B141" s="64"/>
      <c r="C141" s="64"/>
      <c r="D141" s="64"/>
      <c r="E141" s="64"/>
      <c r="F141" s="64"/>
      <c r="G141" s="64"/>
      <c r="H141" s="64"/>
      <c r="I141" s="64"/>
      <c r="J141" s="92"/>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row>
    <row r="142" s="63" customFormat="1" spans="1:37">
      <c r="A142" s="64"/>
      <c r="B142" s="64"/>
      <c r="C142" s="64"/>
      <c r="D142" s="64"/>
      <c r="E142" s="64"/>
      <c r="F142" s="64"/>
      <c r="G142" s="64"/>
      <c r="H142" s="64"/>
      <c r="I142" s="64"/>
      <c r="J142" s="92"/>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row>
    <row r="143" s="63" customFormat="1" spans="1:37">
      <c r="A143" s="64"/>
      <c r="B143" s="64"/>
      <c r="C143" s="64"/>
      <c r="D143" s="64"/>
      <c r="E143" s="64"/>
      <c r="F143" s="64"/>
      <c r="G143" s="64"/>
      <c r="H143" s="64"/>
      <c r="I143" s="64"/>
      <c r="J143" s="92"/>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row>
    <row r="144" s="63" customFormat="1" spans="1:37">
      <c r="A144" s="64"/>
      <c r="B144" s="64"/>
      <c r="C144" s="64"/>
      <c r="D144" s="64"/>
      <c r="E144" s="64"/>
      <c r="F144" s="64"/>
      <c r="G144" s="64"/>
      <c r="H144" s="64"/>
      <c r="I144" s="64"/>
      <c r="J144" s="92"/>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row>
    <row r="145" s="63" customFormat="1" spans="1:37">
      <c r="A145" s="64"/>
      <c r="B145" s="64"/>
      <c r="C145" s="64"/>
      <c r="D145" s="64"/>
      <c r="E145" s="64"/>
      <c r="F145" s="64"/>
      <c r="G145" s="64"/>
      <c r="H145" s="64"/>
      <c r="I145" s="64"/>
      <c r="J145" s="92"/>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row>
    <row r="146" s="63" customFormat="1" spans="1:37">
      <c r="A146" s="64"/>
      <c r="B146" s="64"/>
      <c r="C146" s="64"/>
      <c r="D146" s="64"/>
      <c r="E146" s="64"/>
      <c r="F146" s="64"/>
      <c r="G146" s="64"/>
      <c r="H146" s="64"/>
      <c r="I146" s="64"/>
      <c r="J146" s="92"/>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row>
    <row r="147" s="63" customFormat="1" spans="1:37">
      <c r="A147" s="64"/>
      <c r="B147" s="64"/>
      <c r="C147" s="64"/>
      <c r="D147" s="64"/>
      <c r="E147" s="64"/>
      <c r="F147" s="64"/>
      <c r="G147" s="64"/>
      <c r="H147" s="64"/>
      <c r="I147" s="64"/>
      <c r="J147" s="92"/>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row>
    <row r="148" s="63" customFormat="1" spans="1:37">
      <c r="A148" s="64"/>
      <c r="B148" s="64"/>
      <c r="C148" s="64"/>
      <c r="D148" s="64"/>
      <c r="E148" s="64"/>
      <c r="F148" s="64"/>
      <c r="G148" s="64"/>
      <c r="H148" s="64"/>
      <c r="I148" s="64"/>
      <c r="J148" s="92"/>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row>
    <row r="149" s="63" customFormat="1" spans="1:37">
      <c r="A149" s="64"/>
      <c r="B149" s="64"/>
      <c r="C149" s="64"/>
      <c r="D149" s="64"/>
      <c r="E149" s="64"/>
      <c r="F149" s="64"/>
      <c r="G149" s="64"/>
      <c r="H149" s="64"/>
      <c r="I149" s="64"/>
      <c r="J149" s="92"/>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row>
    <row r="150" s="63" customFormat="1" spans="1:37">
      <c r="A150" s="64"/>
      <c r="B150" s="64"/>
      <c r="C150" s="64"/>
      <c r="D150" s="64"/>
      <c r="E150" s="64"/>
      <c r="F150" s="64"/>
      <c r="G150" s="64"/>
      <c r="H150" s="64"/>
      <c r="I150" s="64"/>
      <c r="J150" s="92"/>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row>
    <row r="151" s="63" customFormat="1" spans="1:37">
      <c r="A151" s="64"/>
      <c r="B151" s="64"/>
      <c r="C151" s="64"/>
      <c r="D151" s="64"/>
      <c r="E151" s="64"/>
      <c r="F151" s="64"/>
      <c r="G151" s="64"/>
      <c r="H151" s="64"/>
      <c r="I151" s="64"/>
      <c r="J151" s="92"/>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row>
    <row r="152" s="63" customFormat="1" spans="1:37">
      <c r="A152" s="64"/>
      <c r="B152" s="64"/>
      <c r="C152" s="64"/>
      <c r="D152" s="64"/>
      <c r="E152" s="64"/>
      <c r="F152" s="64"/>
      <c r="G152" s="64"/>
      <c r="H152" s="64"/>
      <c r="I152" s="64"/>
      <c r="J152" s="92"/>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row>
    <row r="153" s="63" customFormat="1" spans="1:37">
      <c r="A153" s="64"/>
      <c r="B153" s="64"/>
      <c r="C153" s="64"/>
      <c r="D153" s="64"/>
      <c r="E153" s="64"/>
      <c r="F153" s="64"/>
      <c r="G153" s="64"/>
      <c r="H153" s="64"/>
      <c r="I153" s="64"/>
      <c r="J153" s="92"/>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row>
    <row r="154" s="63" customFormat="1" spans="1:37">
      <c r="A154" s="64"/>
      <c r="B154" s="64"/>
      <c r="C154" s="64"/>
      <c r="D154" s="64"/>
      <c r="E154" s="64"/>
      <c r="F154" s="64"/>
      <c r="G154" s="64"/>
      <c r="H154" s="64"/>
      <c r="I154" s="64"/>
      <c r="J154" s="92"/>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row>
    <row r="155" s="63" customFormat="1" spans="1:37">
      <c r="A155" s="64"/>
      <c r="B155" s="64"/>
      <c r="C155" s="64"/>
      <c r="D155" s="64"/>
      <c r="E155" s="64"/>
      <c r="F155" s="64"/>
      <c r="G155" s="64"/>
      <c r="H155" s="64"/>
      <c r="I155" s="64"/>
      <c r="J155" s="92"/>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row>
    <row r="156" s="63" customFormat="1" spans="1:37">
      <c r="A156" s="64"/>
      <c r="B156" s="64"/>
      <c r="C156" s="64"/>
      <c r="D156" s="64"/>
      <c r="E156" s="64"/>
      <c r="F156" s="64"/>
      <c r="G156" s="64"/>
      <c r="H156" s="64"/>
      <c r="I156" s="64"/>
      <c r="J156" s="92"/>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row>
    <row r="157" s="63" customFormat="1" spans="1:37">
      <c r="A157" s="64"/>
      <c r="B157" s="64"/>
      <c r="C157" s="64"/>
      <c r="D157" s="64"/>
      <c r="E157" s="64"/>
      <c r="F157" s="64"/>
      <c r="G157" s="64"/>
      <c r="H157" s="64"/>
      <c r="I157" s="64"/>
      <c r="J157" s="92"/>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row>
    <row r="158" s="63" customFormat="1" spans="1:37">
      <c r="A158" s="64"/>
      <c r="B158" s="64"/>
      <c r="C158" s="64"/>
      <c r="D158" s="64"/>
      <c r="E158" s="64"/>
      <c r="F158" s="64"/>
      <c r="G158" s="64"/>
      <c r="H158" s="64"/>
      <c r="I158" s="64"/>
      <c r="J158" s="92"/>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row>
    <row r="159" s="63" customFormat="1" spans="1:37">
      <c r="A159" s="64"/>
      <c r="B159" s="64"/>
      <c r="C159" s="64"/>
      <c r="D159" s="64"/>
      <c r="E159" s="64"/>
      <c r="F159" s="64"/>
      <c r="G159" s="64"/>
      <c r="H159" s="64"/>
      <c r="I159" s="64"/>
      <c r="J159" s="92"/>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row>
    <row r="160" s="63" customFormat="1" spans="1:37">
      <c r="A160" s="64"/>
      <c r="B160" s="64"/>
      <c r="C160" s="64"/>
      <c r="D160" s="64"/>
      <c r="E160" s="64"/>
      <c r="F160" s="64"/>
      <c r="G160" s="64"/>
      <c r="H160" s="64"/>
      <c r="I160" s="64"/>
      <c r="J160" s="92"/>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row>
    <row r="161" s="63" customFormat="1" spans="1:37">
      <c r="A161" s="64"/>
      <c r="B161" s="64"/>
      <c r="C161" s="64"/>
      <c r="D161" s="64"/>
      <c r="E161" s="64"/>
      <c r="F161" s="64"/>
      <c r="G161" s="64"/>
      <c r="H161" s="64"/>
      <c r="I161" s="64"/>
      <c r="J161" s="92"/>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row>
    <row r="162" s="63" customFormat="1" spans="1:37">
      <c r="A162" s="64"/>
      <c r="B162" s="64"/>
      <c r="C162" s="64"/>
      <c r="D162" s="64"/>
      <c r="E162" s="64"/>
      <c r="F162" s="64"/>
      <c r="G162" s="64"/>
      <c r="H162" s="64"/>
      <c r="I162" s="64"/>
      <c r="J162" s="92"/>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row>
    <row r="163" s="63" customFormat="1" spans="1:37">
      <c r="A163" s="64"/>
      <c r="B163" s="64"/>
      <c r="C163" s="64"/>
      <c r="D163" s="64"/>
      <c r="E163" s="64"/>
      <c r="F163" s="64"/>
      <c r="G163" s="64"/>
      <c r="H163" s="64"/>
      <c r="I163" s="64"/>
      <c r="J163" s="92"/>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row>
    <row r="164" s="63" customFormat="1" spans="1:37">
      <c r="A164" s="64"/>
      <c r="B164" s="64"/>
      <c r="C164" s="64"/>
      <c r="D164" s="64"/>
      <c r="E164" s="64"/>
      <c r="F164" s="64"/>
      <c r="G164" s="64"/>
      <c r="H164" s="64"/>
      <c r="I164" s="64"/>
      <c r="J164" s="92"/>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row>
    <row r="165" s="63" customFormat="1" spans="1:37">
      <c r="A165" s="64"/>
      <c r="B165" s="64"/>
      <c r="C165" s="64"/>
      <c r="D165" s="64"/>
      <c r="E165" s="64"/>
      <c r="F165" s="64"/>
      <c r="G165" s="64"/>
      <c r="H165" s="64"/>
      <c r="I165" s="64"/>
      <c r="J165" s="92"/>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row>
    <row r="166" s="63" customFormat="1" spans="1:37">
      <c r="A166" s="64"/>
      <c r="B166" s="64"/>
      <c r="C166" s="64"/>
      <c r="D166" s="64"/>
      <c r="E166" s="64"/>
      <c r="F166" s="64"/>
      <c r="G166" s="64"/>
      <c r="H166" s="64"/>
      <c r="I166" s="64"/>
      <c r="J166" s="92"/>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row>
    <row r="167" s="63" customFormat="1" spans="1:37">
      <c r="A167" s="64"/>
      <c r="B167" s="64"/>
      <c r="C167" s="64"/>
      <c r="D167" s="64"/>
      <c r="E167" s="64"/>
      <c r="F167" s="64"/>
      <c r="G167" s="64"/>
      <c r="H167" s="64"/>
      <c r="I167" s="64"/>
      <c r="J167" s="92"/>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row>
    <row r="168" s="63" customFormat="1" spans="1:37">
      <c r="A168" s="64"/>
      <c r="B168" s="64"/>
      <c r="C168" s="64"/>
      <c r="D168" s="64"/>
      <c r="E168" s="64"/>
      <c r="F168" s="64"/>
      <c r="G168" s="64"/>
      <c r="H168" s="64"/>
      <c r="I168" s="64"/>
      <c r="J168" s="92"/>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row>
    <row r="169" s="63" customFormat="1" spans="1:37">
      <c r="A169" s="64"/>
      <c r="B169" s="64"/>
      <c r="C169" s="64"/>
      <c r="D169" s="64"/>
      <c r="E169" s="64"/>
      <c r="F169" s="64"/>
      <c r="G169" s="64"/>
      <c r="H169" s="64"/>
      <c r="I169" s="64"/>
      <c r="J169" s="92"/>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row>
    <row r="170" s="63" customFormat="1" spans="1:37">
      <c r="A170" s="64"/>
      <c r="B170" s="64"/>
      <c r="C170" s="64"/>
      <c r="D170" s="64"/>
      <c r="E170" s="64"/>
      <c r="F170" s="64"/>
      <c r="G170" s="64"/>
      <c r="H170" s="64"/>
      <c r="I170" s="64"/>
      <c r="J170" s="92"/>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row>
    <row r="171" s="63" customFormat="1" spans="1:37">
      <c r="A171" s="64"/>
      <c r="B171" s="64"/>
      <c r="C171" s="64"/>
      <c r="D171" s="64"/>
      <c r="E171" s="64"/>
      <c r="F171" s="64"/>
      <c r="G171" s="64"/>
      <c r="H171" s="64"/>
      <c r="I171" s="64"/>
      <c r="J171" s="92"/>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row>
    <row r="172" s="63" customFormat="1" spans="1:37">
      <c r="A172" s="64"/>
      <c r="B172" s="64"/>
      <c r="C172" s="64"/>
      <c r="D172" s="64"/>
      <c r="E172" s="64"/>
      <c r="F172" s="64"/>
      <c r="G172" s="64"/>
      <c r="H172" s="64"/>
      <c r="I172" s="64"/>
      <c r="J172" s="92"/>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row>
    <row r="173" s="63" customFormat="1" spans="1:37">
      <c r="A173" s="64"/>
      <c r="B173" s="64"/>
      <c r="C173" s="64"/>
      <c r="D173" s="64"/>
      <c r="E173" s="64"/>
      <c r="F173" s="64"/>
      <c r="G173" s="64"/>
      <c r="H173" s="64"/>
      <c r="I173" s="64"/>
      <c r="J173" s="92"/>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row>
    <row r="174" s="63" customFormat="1" spans="1:37">
      <c r="A174" s="64"/>
      <c r="B174" s="64"/>
      <c r="C174" s="64"/>
      <c r="D174" s="64"/>
      <c r="E174" s="64"/>
      <c r="F174" s="64"/>
      <c r="G174" s="64"/>
      <c r="H174" s="64"/>
      <c r="I174" s="64"/>
      <c r="J174" s="92"/>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row>
    <row r="175" s="63" customFormat="1" spans="1:37">
      <c r="A175" s="64"/>
      <c r="B175" s="64"/>
      <c r="C175" s="64"/>
      <c r="D175" s="64"/>
      <c r="E175" s="64"/>
      <c r="F175" s="64"/>
      <c r="G175" s="64"/>
      <c r="H175" s="64"/>
      <c r="I175" s="64"/>
      <c r="J175" s="92"/>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row>
    <row r="176" s="63" customFormat="1" spans="1:37">
      <c r="A176" s="64"/>
      <c r="B176" s="64"/>
      <c r="C176" s="64"/>
      <c r="D176" s="64"/>
      <c r="E176" s="64"/>
      <c r="F176" s="64"/>
      <c r="G176" s="64"/>
      <c r="H176" s="64"/>
      <c r="I176" s="64"/>
      <c r="J176" s="92"/>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row>
    <row r="177" s="63" customFormat="1" spans="1:37">
      <c r="A177" s="64"/>
      <c r="B177" s="64"/>
      <c r="C177" s="64"/>
      <c r="D177" s="64"/>
      <c r="E177" s="64"/>
      <c r="F177" s="64"/>
      <c r="G177" s="64"/>
      <c r="H177" s="64"/>
      <c r="I177" s="64"/>
      <c r="J177" s="92"/>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row>
    <row r="178" s="63" customFormat="1" spans="1:37">
      <c r="A178" s="64"/>
      <c r="B178" s="64"/>
      <c r="C178" s="64"/>
      <c r="D178" s="64"/>
      <c r="E178" s="64"/>
      <c r="F178" s="64"/>
      <c r="G178" s="64"/>
      <c r="H178" s="64"/>
      <c r="I178" s="64"/>
      <c r="J178" s="92"/>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row>
    <row r="179" s="63" customFormat="1" spans="1:37">
      <c r="A179" s="64"/>
      <c r="B179" s="64"/>
      <c r="C179" s="64"/>
      <c r="D179" s="64"/>
      <c r="E179" s="64"/>
      <c r="F179" s="64"/>
      <c r="G179" s="64"/>
      <c r="H179" s="64"/>
      <c r="I179" s="64"/>
      <c r="J179" s="92"/>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row>
    <row r="180" s="63" customFormat="1" spans="1:37">
      <c r="A180" s="64"/>
      <c r="B180" s="64"/>
      <c r="C180" s="64"/>
      <c r="D180" s="64"/>
      <c r="E180" s="64"/>
      <c r="F180" s="64"/>
      <c r="G180" s="64"/>
      <c r="H180" s="64"/>
      <c r="I180" s="64"/>
      <c r="J180" s="92"/>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row>
    <row r="181" s="63" customFormat="1" spans="1:37">
      <c r="A181" s="64"/>
      <c r="B181" s="64"/>
      <c r="C181" s="64"/>
      <c r="D181" s="64"/>
      <c r="E181" s="64"/>
      <c r="F181" s="64"/>
      <c r="G181" s="64"/>
      <c r="H181" s="64"/>
      <c r="I181" s="64"/>
      <c r="J181" s="92"/>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row>
    <row r="182" s="63" customFormat="1" spans="1:37">
      <c r="A182" s="64"/>
      <c r="B182" s="64"/>
      <c r="C182" s="64"/>
      <c r="D182" s="64"/>
      <c r="E182" s="64"/>
      <c r="F182" s="64"/>
      <c r="G182" s="64"/>
      <c r="H182" s="64"/>
      <c r="I182" s="64"/>
      <c r="J182" s="92"/>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row>
    <row r="183" s="63" customFormat="1" spans="1:37">
      <c r="A183" s="64"/>
      <c r="B183" s="64"/>
      <c r="C183" s="64"/>
      <c r="D183" s="64"/>
      <c r="E183" s="64"/>
      <c r="F183" s="64"/>
      <c r="G183" s="64"/>
      <c r="H183" s="64"/>
      <c r="I183" s="64"/>
      <c r="J183" s="92"/>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row>
    <row r="184" s="63" customFormat="1" spans="1:37">
      <c r="A184" s="64"/>
      <c r="B184" s="64"/>
      <c r="C184" s="64"/>
      <c r="D184" s="64"/>
      <c r="E184" s="64"/>
      <c r="F184" s="64"/>
      <c r="G184" s="64"/>
      <c r="H184" s="64"/>
      <c r="I184" s="64"/>
      <c r="J184" s="92"/>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row>
    <row r="185" s="63" customFormat="1" spans="1:37">
      <c r="A185" s="64"/>
      <c r="B185" s="64"/>
      <c r="C185" s="64"/>
      <c r="D185" s="64"/>
      <c r="E185" s="64"/>
      <c r="F185" s="64"/>
      <c r="G185" s="64"/>
      <c r="H185" s="64"/>
      <c r="I185" s="64"/>
      <c r="J185" s="92"/>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row>
    <row r="186" s="63" customFormat="1" spans="1:37">
      <c r="A186" s="64"/>
      <c r="B186" s="64"/>
      <c r="C186" s="64"/>
      <c r="D186" s="64"/>
      <c r="E186" s="64"/>
      <c r="F186" s="64"/>
      <c r="G186" s="64"/>
      <c r="H186" s="64"/>
      <c r="I186" s="64"/>
      <c r="J186" s="92"/>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row>
    <row r="187" s="63" customFormat="1" spans="1:37">
      <c r="A187" s="64"/>
      <c r="B187" s="64"/>
      <c r="C187" s="64"/>
      <c r="D187" s="64"/>
      <c r="E187" s="64"/>
      <c r="F187" s="64"/>
      <c r="G187" s="64"/>
      <c r="H187" s="64"/>
      <c r="I187" s="64"/>
      <c r="J187" s="92"/>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row>
    <row r="188" s="63" customFormat="1" spans="1:37">
      <c r="A188" s="64"/>
      <c r="B188" s="64"/>
      <c r="C188" s="64"/>
      <c r="D188" s="64"/>
      <c r="E188" s="64"/>
      <c r="F188" s="64"/>
      <c r="G188" s="64"/>
      <c r="H188" s="64"/>
      <c r="I188" s="64"/>
      <c r="J188" s="92"/>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row>
    <row r="189" s="63" customFormat="1" spans="1:37">
      <c r="A189" s="64"/>
      <c r="B189" s="64"/>
      <c r="C189" s="64"/>
      <c r="D189" s="64"/>
      <c r="E189" s="64"/>
      <c r="F189" s="64"/>
      <c r="G189" s="64"/>
      <c r="H189" s="64"/>
      <c r="I189" s="64"/>
      <c r="J189" s="92"/>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row>
    <row r="190" s="63" customFormat="1" spans="1:37">
      <c r="A190" s="64"/>
      <c r="B190" s="64"/>
      <c r="C190" s="64"/>
      <c r="D190" s="64"/>
      <c r="E190" s="64"/>
      <c r="F190" s="64"/>
      <c r="G190" s="64"/>
      <c r="H190" s="64"/>
      <c r="I190" s="64"/>
      <c r="J190" s="92"/>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row>
    <row r="191" s="63" customFormat="1" spans="1:37">
      <c r="A191" s="64"/>
      <c r="B191" s="64"/>
      <c r="C191" s="64"/>
      <c r="D191" s="64"/>
      <c r="E191" s="64"/>
      <c r="F191" s="64"/>
      <c r="G191" s="64"/>
      <c r="H191" s="64"/>
      <c r="I191" s="64"/>
      <c r="J191" s="92"/>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row>
    <row r="192" s="63" customFormat="1" spans="1:37">
      <c r="A192" s="64"/>
      <c r="B192" s="64"/>
      <c r="C192" s="64"/>
      <c r="D192" s="64"/>
      <c r="E192" s="64"/>
      <c r="F192" s="64"/>
      <c r="G192" s="64"/>
      <c r="H192" s="64"/>
      <c r="I192" s="64"/>
      <c r="J192" s="92"/>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row>
    <row r="193" s="63" customFormat="1" spans="1:37">
      <c r="A193" s="64"/>
      <c r="B193" s="64"/>
      <c r="C193" s="64"/>
      <c r="D193" s="64"/>
      <c r="E193" s="64"/>
      <c r="F193" s="64"/>
      <c r="G193" s="64"/>
      <c r="H193" s="64"/>
      <c r="I193" s="64"/>
      <c r="J193" s="92"/>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row>
    <row r="194" s="63" customFormat="1" spans="1:37">
      <c r="A194" s="64"/>
      <c r="B194" s="64"/>
      <c r="C194" s="64"/>
      <c r="D194" s="64"/>
      <c r="E194" s="64"/>
      <c r="F194" s="64"/>
      <c r="G194" s="64"/>
      <c r="H194" s="64"/>
      <c r="I194" s="64"/>
      <c r="J194" s="92"/>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row>
    <row r="195" s="63" customFormat="1" spans="1:37">
      <c r="A195" s="64"/>
      <c r="B195" s="64"/>
      <c r="C195" s="64"/>
      <c r="D195" s="64"/>
      <c r="E195" s="64"/>
      <c r="F195" s="64"/>
      <c r="G195" s="64"/>
      <c r="H195" s="64"/>
      <c r="I195" s="64"/>
      <c r="J195" s="92"/>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row>
    <row r="196" s="63" customFormat="1" spans="1:37">
      <c r="A196" s="64"/>
      <c r="B196" s="64"/>
      <c r="C196" s="64"/>
      <c r="D196" s="64"/>
      <c r="E196" s="64"/>
      <c r="F196" s="64"/>
      <c r="G196" s="64"/>
      <c r="H196" s="64"/>
      <c r="I196" s="64"/>
      <c r="J196" s="92"/>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row>
    <row r="197" s="63" customFormat="1" spans="1:37">
      <c r="A197" s="64"/>
      <c r="B197" s="64"/>
      <c r="C197" s="64"/>
      <c r="D197" s="64"/>
      <c r="E197" s="64"/>
      <c r="F197" s="64"/>
      <c r="G197" s="64"/>
      <c r="H197" s="64"/>
      <c r="I197" s="64"/>
      <c r="J197" s="92"/>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row>
    <row r="198" s="63" customFormat="1" spans="1:37">
      <c r="A198" s="64"/>
      <c r="B198" s="64"/>
      <c r="C198" s="64"/>
      <c r="D198" s="64"/>
      <c r="E198" s="64"/>
      <c r="F198" s="64"/>
      <c r="G198" s="64"/>
      <c r="H198" s="64"/>
      <c r="I198" s="64"/>
      <c r="J198" s="92"/>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row>
    <row r="199" s="63" customFormat="1" spans="1:37">
      <c r="A199" s="64"/>
      <c r="B199" s="64"/>
      <c r="C199" s="64"/>
      <c r="D199" s="64"/>
      <c r="E199" s="64"/>
      <c r="F199" s="64"/>
      <c r="G199" s="64"/>
      <c r="H199" s="64"/>
      <c r="I199" s="64"/>
      <c r="J199" s="92"/>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row>
    <row r="200" s="63" customFormat="1" spans="1:37">
      <c r="A200" s="64"/>
      <c r="B200" s="64"/>
      <c r="C200" s="64"/>
      <c r="D200" s="64"/>
      <c r="E200" s="64"/>
      <c r="F200" s="64"/>
      <c r="G200" s="64"/>
      <c r="H200" s="64"/>
      <c r="I200" s="64"/>
      <c r="J200" s="92"/>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row>
    <row r="201" s="63" customFormat="1" spans="1:37">
      <c r="A201" s="64"/>
      <c r="B201" s="64"/>
      <c r="C201" s="64"/>
      <c r="D201" s="64"/>
      <c r="E201" s="64"/>
      <c r="F201" s="64"/>
      <c r="G201" s="64"/>
      <c r="H201" s="64"/>
      <c r="I201" s="64"/>
      <c r="J201" s="92"/>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row>
    <row r="202" s="63" customFormat="1" spans="1:37">
      <c r="A202" s="64"/>
      <c r="B202" s="64"/>
      <c r="C202" s="64"/>
      <c r="D202" s="64"/>
      <c r="E202" s="64"/>
      <c r="F202" s="64"/>
      <c r="G202" s="64"/>
      <c r="H202" s="64"/>
      <c r="I202" s="64"/>
      <c r="J202" s="92"/>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row>
    <row r="203" s="63" customFormat="1" spans="1:37">
      <c r="A203" s="64"/>
      <c r="B203" s="64"/>
      <c r="C203" s="64"/>
      <c r="D203" s="64"/>
      <c r="E203" s="64"/>
      <c r="F203" s="64"/>
      <c r="G203" s="64"/>
      <c r="H203" s="64"/>
      <c r="I203" s="64"/>
      <c r="J203" s="92"/>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row>
    <row r="204" s="63" customFormat="1" spans="1:37">
      <c r="A204" s="64"/>
      <c r="B204" s="64"/>
      <c r="C204" s="64"/>
      <c r="D204" s="64"/>
      <c r="E204" s="64"/>
      <c r="F204" s="64"/>
      <c r="G204" s="64"/>
      <c r="H204" s="64"/>
      <c r="I204" s="64"/>
      <c r="J204" s="92"/>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row>
    <row r="205" s="63" customFormat="1" spans="1:37">
      <c r="A205" s="64"/>
      <c r="B205" s="64"/>
      <c r="C205" s="64"/>
      <c r="D205" s="64"/>
      <c r="E205" s="64"/>
      <c r="F205" s="64"/>
      <c r="G205" s="64"/>
      <c r="H205" s="64"/>
      <c r="I205" s="64"/>
      <c r="J205" s="92"/>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row>
    <row r="206" s="63" customFormat="1" spans="1:37">
      <c r="A206" s="64"/>
      <c r="B206" s="64"/>
      <c r="C206" s="64"/>
      <c r="D206" s="64"/>
      <c r="E206" s="64"/>
      <c r="F206" s="64"/>
      <c r="G206" s="64"/>
      <c r="H206" s="64"/>
      <c r="I206" s="64"/>
      <c r="J206" s="92"/>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row>
    <row r="207" s="63" customFormat="1" spans="1:37">
      <c r="A207" s="64"/>
      <c r="B207" s="64"/>
      <c r="C207" s="64"/>
      <c r="D207" s="64"/>
      <c r="E207" s="64"/>
      <c r="F207" s="64"/>
      <c r="G207" s="64"/>
      <c r="H207" s="64"/>
      <c r="I207" s="64"/>
      <c r="J207" s="92"/>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row>
    <row r="208" s="63" customFormat="1" spans="1:37">
      <c r="A208" s="64"/>
      <c r="B208" s="64"/>
      <c r="C208" s="64"/>
      <c r="D208" s="64"/>
      <c r="E208" s="64"/>
      <c r="F208" s="64"/>
      <c r="G208" s="64"/>
      <c r="H208" s="64"/>
      <c r="I208" s="64"/>
      <c r="J208" s="92"/>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row>
    <row r="209" s="63" customFormat="1" spans="1:37">
      <c r="A209" s="64"/>
      <c r="B209" s="64"/>
      <c r="C209" s="64"/>
      <c r="D209" s="64"/>
      <c r="E209" s="64"/>
      <c r="F209" s="64"/>
      <c r="G209" s="64"/>
      <c r="H209" s="64"/>
      <c r="I209" s="64"/>
      <c r="J209" s="92"/>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row>
    <row r="210" s="63" customFormat="1" spans="1:37">
      <c r="A210" s="64"/>
      <c r="B210" s="64"/>
      <c r="C210" s="64"/>
      <c r="D210" s="64"/>
      <c r="E210" s="64"/>
      <c r="F210" s="64"/>
      <c r="G210" s="64"/>
      <c r="H210" s="64"/>
      <c r="I210" s="64"/>
      <c r="J210" s="92"/>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row>
    <row r="211" s="63" customFormat="1" spans="1:37">
      <c r="A211" s="64"/>
      <c r="B211" s="64"/>
      <c r="C211" s="64"/>
      <c r="D211" s="64"/>
      <c r="E211" s="64"/>
      <c r="F211" s="64"/>
      <c r="G211" s="64"/>
      <c r="H211" s="64"/>
      <c r="I211" s="64"/>
      <c r="J211" s="92"/>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row>
    <row r="212" s="63" customFormat="1" spans="1:37">
      <c r="A212" s="64"/>
      <c r="B212" s="64"/>
      <c r="C212" s="64"/>
      <c r="D212" s="64"/>
      <c r="E212" s="64"/>
      <c r="F212" s="64"/>
      <c r="G212" s="64"/>
      <c r="H212" s="64"/>
      <c r="I212" s="64"/>
      <c r="J212" s="92"/>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row>
    <row r="213" s="63" customFormat="1" spans="1:37">
      <c r="A213" s="64"/>
      <c r="B213" s="64"/>
      <c r="C213" s="64"/>
      <c r="D213" s="64"/>
      <c r="E213" s="64"/>
      <c r="F213" s="64"/>
      <c r="G213" s="64"/>
      <c r="H213" s="64"/>
      <c r="I213" s="64"/>
      <c r="J213" s="92"/>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row>
    <row r="214" s="63" customFormat="1" spans="1:37">
      <c r="A214" s="64"/>
      <c r="B214" s="64"/>
      <c r="C214" s="64"/>
      <c r="D214" s="64"/>
      <c r="E214" s="64"/>
      <c r="F214" s="64"/>
      <c r="G214" s="64"/>
      <c r="H214" s="64"/>
      <c r="I214" s="64"/>
      <c r="J214" s="92"/>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row>
    <row r="215" s="63" customFormat="1" spans="1:37">
      <c r="A215" s="64"/>
      <c r="B215" s="64"/>
      <c r="C215" s="64"/>
      <c r="D215" s="64"/>
      <c r="E215" s="64"/>
      <c r="F215" s="64"/>
      <c r="G215" s="64"/>
      <c r="H215" s="64"/>
      <c r="I215" s="64"/>
      <c r="J215" s="92"/>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row>
    <row r="216" s="63" customFormat="1" spans="1:37">
      <c r="A216" s="64"/>
      <c r="B216" s="64"/>
      <c r="C216" s="64"/>
      <c r="D216" s="64"/>
      <c r="E216" s="64"/>
      <c r="F216" s="64"/>
      <c r="G216" s="64"/>
      <c r="H216" s="64"/>
      <c r="I216" s="64"/>
      <c r="J216" s="92"/>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row>
    <row r="217" s="63" customFormat="1" spans="1:37">
      <c r="A217" s="64"/>
      <c r="B217" s="64"/>
      <c r="C217" s="64"/>
      <c r="D217" s="64"/>
      <c r="E217" s="64"/>
      <c r="F217" s="64"/>
      <c r="G217" s="64"/>
      <c r="H217" s="64"/>
      <c r="I217" s="64"/>
      <c r="J217" s="92"/>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row>
    <row r="218" s="63" customFormat="1" spans="1:37">
      <c r="A218" s="64"/>
      <c r="B218" s="64"/>
      <c r="C218" s="64"/>
      <c r="D218" s="64"/>
      <c r="E218" s="64"/>
      <c r="F218" s="64"/>
      <c r="G218" s="64"/>
      <c r="H218" s="64"/>
      <c r="I218" s="64"/>
      <c r="J218" s="92"/>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row>
    <row r="219" s="63" customFormat="1" spans="1:37">
      <c r="A219" s="64"/>
      <c r="B219" s="64"/>
      <c r="C219" s="64"/>
      <c r="D219" s="64"/>
      <c r="E219" s="64"/>
      <c r="F219" s="64"/>
      <c r="G219" s="64"/>
      <c r="H219" s="64"/>
      <c r="I219" s="64"/>
      <c r="J219" s="92"/>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row>
    <row r="220" s="63" customFormat="1" spans="1:37">
      <c r="A220" s="64"/>
      <c r="B220" s="64"/>
      <c r="C220" s="64"/>
      <c r="D220" s="64"/>
      <c r="E220" s="64"/>
      <c r="F220" s="64"/>
      <c r="G220" s="64"/>
      <c r="H220" s="64"/>
      <c r="I220" s="64"/>
      <c r="J220" s="92"/>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row>
    <row r="221" s="63" customFormat="1" spans="1:37">
      <c r="A221" s="64"/>
      <c r="B221" s="64"/>
      <c r="C221" s="64"/>
      <c r="D221" s="64"/>
      <c r="E221" s="64"/>
      <c r="F221" s="64"/>
      <c r="G221" s="64"/>
      <c r="H221" s="64"/>
      <c r="I221" s="64"/>
      <c r="J221" s="92"/>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row>
    <row r="222" s="63" customFormat="1" spans="1:37">
      <c r="A222" s="64"/>
      <c r="B222" s="64"/>
      <c r="C222" s="64"/>
      <c r="D222" s="64"/>
      <c r="E222" s="64"/>
      <c r="F222" s="64"/>
      <c r="G222" s="64"/>
      <c r="H222" s="64"/>
      <c r="I222" s="64"/>
      <c r="J222" s="92"/>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row>
    <row r="223" s="63" customFormat="1" spans="1:37">
      <c r="A223" s="64"/>
      <c r="B223" s="64"/>
      <c r="C223" s="64"/>
      <c r="D223" s="64"/>
      <c r="E223" s="64"/>
      <c r="F223" s="64"/>
      <c r="G223" s="64"/>
      <c r="H223" s="64"/>
      <c r="I223" s="64"/>
      <c r="J223" s="92"/>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row>
    <row r="224" s="63" customFormat="1" spans="1:37">
      <c r="A224" s="64"/>
      <c r="B224" s="64"/>
      <c r="C224" s="64"/>
      <c r="D224" s="64"/>
      <c r="E224" s="64"/>
      <c r="F224" s="64"/>
      <c r="G224" s="64"/>
      <c r="H224" s="64"/>
      <c r="I224" s="64"/>
      <c r="J224" s="92"/>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row>
    <row r="225" s="63" customFormat="1" spans="1:37">
      <c r="A225" s="64"/>
      <c r="B225" s="64"/>
      <c r="C225" s="64"/>
      <c r="D225" s="64"/>
      <c r="E225" s="64"/>
      <c r="F225" s="64"/>
      <c r="G225" s="64"/>
      <c r="H225" s="64"/>
      <c r="I225" s="64"/>
      <c r="J225" s="92"/>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row>
    <row r="226" s="63" customFormat="1" spans="1:37">
      <c r="A226" s="64"/>
      <c r="B226" s="64"/>
      <c r="C226" s="64"/>
      <c r="D226" s="64"/>
      <c r="E226" s="64"/>
      <c r="F226" s="64"/>
      <c r="G226" s="64"/>
      <c r="H226" s="64"/>
      <c r="I226" s="64"/>
      <c r="J226" s="92"/>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row>
    <row r="227" s="63" customFormat="1" spans="1:37">
      <c r="A227" s="64"/>
      <c r="B227" s="64"/>
      <c r="C227" s="64"/>
      <c r="D227" s="64"/>
      <c r="E227" s="64"/>
      <c r="F227" s="64"/>
      <c r="G227" s="64"/>
      <c r="H227" s="64"/>
      <c r="I227" s="64"/>
      <c r="J227" s="92"/>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row>
    <row r="228" s="63" customFormat="1" spans="1:37">
      <c r="A228" s="64"/>
      <c r="B228" s="64"/>
      <c r="C228" s="64"/>
      <c r="D228" s="64"/>
      <c r="E228" s="64"/>
      <c r="F228" s="64"/>
      <c r="G228" s="64"/>
      <c r="H228" s="64"/>
      <c r="I228" s="64"/>
      <c r="J228" s="92"/>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row>
    <row r="229" s="63" customFormat="1" spans="1:37">
      <c r="A229" s="64"/>
      <c r="B229" s="64"/>
      <c r="C229" s="64"/>
      <c r="D229" s="64"/>
      <c r="E229" s="64"/>
      <c r="F229" s="64"/>
      <c r="G229" s="64"/>
      <c r="H229" s="64"/>
      <c r="I229" s="64"/>
      <c r="J229" s="92"/>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row>
    <row r="230" s="63" customFormat="1" spans="1:37">
      <c r="A230" s="64"/>
      <c r="B230" s="64"/>
      <c r="C230" s="64"/>
      <c r="D230" s="64"/>
      <c r="E230" s="64"/>
      <c r="F230" s="64"/>
      <c r="G230" s="64"/>
      <c r="H230" s="64"/>
      <c r="I230" s="64"/>
      <c r="J230" s="92"/>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row>
    <row r="231" s="63" customFormat="1" spans="1:37">
      <c r="A231" s="64"/>
      <c r="B231" s="64"/>
      <c r="C231" s="64"/>
      <c r="D231" s="64"/>
      <c r="E231" s="64"/>
      <c r="F231" s="64"/>
      <c r="G231" s="64"/>
      <c r="H231" s="64"/>
      <c r="I231" s="64"/>
      <c r="J231" s="92"/>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row>
    <row r="232" s="63" customFormat="1" spans="1:37">
      <c r="A232" s="64"/>
      <c r="B232" s="64"/>
      <c r="C232" s="64"/>
      <c r="D232" s="64"/>
      <c r="E232" s="64"/>
      <c r="F232" s="64"/>
      <c r="G232" s="64"/>
      <c r="H232" s="64"/>
      <c r="I232" s="64"/>
      <c r="J232" s="92"/>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row>
    <row r="233" s="63" customFormat="1" spans="1:37">
      <c r="A233" s="64"/>
      <c r="B233" s="64"/>
      <c r="C233" s="64"/>
      <c r="D233" s="64"/>
      <c r="E233" s="64"/>
      <c r="F233" s="64"/>
      <c r="G233" s="64"/>
      <c r="H233" s="64"/>
      <c r="I233" s="64"/>
      <c r="J233" s="92"/>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row>
    <row r="234" s="63" customFormat="1" spans="1:37">
      <c r="A234" s="64"/>
      <c r="B234" s="64"/>
      <c r="C234" s="64"/>
      <c r="D234" s="64"/>
      <c r="E234" s="64"/>
      <c r="F234" s="64"/>
      <c r="G234" s="64"/>
      <c r="H234" s="64"/>
      <c r="I234" s="64"/>
      <c r="J234" s="92"/>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row>
    <row r="235" s="63" customFormat="1" spans="1:37">
      <c r="A235" s="64"/>
      <c r="B235" s="64"/>
      <c r="C235" s="64"/>
      <c r="D235" s="64"/>
      <c r="E235" s="64"/>
      <c r="F235" s="64"/>
      <c r="G235" s="64"/>
      <c r="H235" s="64"/>
      <c r="I235" s="64"/>
      <c r="J235" s="92"/>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row>
    <row r="236" s="63" customFormat="1" spans="1:37">
      <c r="A236" s="64"/>
      <c r="B236" s="64"/>
      <c r="C236" s="64"/>
      <c r="D236" s="64"/>
      <c r="E236" s="64"/>
      <c r="F236" s="64"/>
      <c r="G236" s="64"/>
      <c r="H236" s="64"/>
      <c r="I236" s="64"/>
      <c r="J236" s="92"/>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row>
    <row r="237" s="63" customFormat="1" spans="1:37">
      <c r="A237" s="64"/>
      <c r="B237" s="64"/>
      <c r="C237" s="64"/>
      <c r="D237" s="64"/>
      <c r="E237" s="64"/>
      <c r="F237" s="64"/>
      <c r="G237" s="64"/>
      <c r="H237" s="64"/>
      <c r="I237" s="64"/>
      <c r="J237" s="92"/>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row>
    <row r="238" s="63" customFormat="1" spans="1:37">
      <c r="A238" s="64"/>
      <c r="B238" s="64"/>
      <c r="C238" s="64"/>
      <c r="D238" s="64"/>
      <c r="E238" s="64"/>
      <c r="F238" s="64"/>
      <c r="G238" s="64"/>
      <c r="H238" s="64"/>
      <c r="I238" s="64"/>
      <c r="J238" s="92"/>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row>
    <row r="239" s="63" customFormat="1" spans="1:37">
      <c r="A239" s="64"/>
      <c r="B239" s="64"/>
      <c r="C239" s="64"/>
      <c r="D239" s="64"/>
      <c r="E239" s="64"/>
      <c r="F239" s="64"/>
      <c r="G239" s="64"/>
      <c r="H239" s="64"/>
      <c r="I239" s="64"/>
      <c r="J239" s="92"/>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row>
    <row r="240" s="63" customFormat="1" spans="1:37">
      <c r="A240" s="64"/>
      <c r="B240" s="64"/>
      <c r="C240" s="64"/>
      <c r="D240" s="64"/>
      <c r="E240" s="64"/>
      <c r="F240" s="64"/>
      <c r="G240" s="64"/>
      <c r="H240" s="64"/>
      <c r="I240" s="64"/>
      <c r="J240" s="92"/>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row>
    <row r="241" s="63" customFormat="1" spans="1:37">
      <c r="A241" s="64"/>
      <c r="B241" s="64"/>
      <c r="C241" s="64"/>
      <c r="D241" s="64"/>
      <c r="E241" s="64"/>
      <c r="F241" s="64"/>
      <c r="G241" s="64"/>
      <c r="H241" s="64"/>
      <c r="I241" s="64"/>
      <c r="J241" s="92"/>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row>
    <row r="242" s="63" customFormat="1" spans="1:37">
      <c r="A242" s="64"/>
      <c r="B242" s="64"/>
      <c r="C242" s="64"/>
      <c r="D242" s="64"/>
      <c r="E242" s="64"/>
      <c r="F242" s="64"/>
      <c r="G242" s="64"/>
      <c r="H242" s="64"/>
      <c r="I242" s="64"/>
      <c r="J242" s="92"/>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row>
    <row r="243" s="63" customFormat="1" spans="1:37">
      <c r="A243" s="64"/>
      <c r="B243" s="64"/>
      <c r="C243" s="64"/>
      <c r="D243" s="64"/>
      <c r="E243" s="64"/>
      <c r="F243" s="64"/>
      <c r="G243" s="64"/>
      <c r="H243" s="64"/>
      <c r="I243" s="64"/>
      <c r="J243" s="92"/>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row>
    <row r="244" s="63" customFormat="1" spans="1:37">
      <c r="A244" s="64"/>
      <c r="B244" s="64"/>
      <c r="C244" s="64"/>
      <c r="D244" s="64"/>
      <c r="E244" s="64"/>
      <c r="F244" s="64"/>
      <c r="G244" s="64"/>
      <c r="H244" s="64"/>
      <c r="I244" s="64"/>
      <c r="J244" s="92"/>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row>
    <row r="245" s="63" customFormat="1" spans="1:37">
      <c r="A245" s="64"/>
      <c r="B245" s="64"/>
      <c r="C245" s="64"/>
      <c r="D245" s="64"/>
      <c r="E245" s="64"/>
      <c r="F245" s="64"/>
      <c r="G245" s="64"/>
      <c r="H245" s="64"/>
      <c r="I245" s="64"/>
      <c r="J245" s="92"/>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row>
    <row r="246" s="63" customFormat="1" spans="1:37">
      <c r="A246" s="64"/>
      <c r="B246" s="64"/>
      <c r="C246" s="64"/>
      <c r="D246" s="64"/>
      <c r="E246" s="64"/>
      <c r="F246" s="64"/>
      <c r="G246" s="64"/>
      <c r="H246" s="64"/>
      <c r="I246" s="64"/>
      <c r="J246" s="92"/>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row>
    <row r="247" s="63" customFormat="1" spans="1:37">
      <c r="A247" s="64"/>
      <c r="B247" s="64"/>
      <c r="C247" s="64"/>
      <c r="D247" s="64"/>
      <c r="E247" s="64"/>
      <c r="F247" s="64"/>
      <c r="G247" s="64"/>
      <c r="H247" s="64"/>
      <c r="I247" s="64"/>
      <c r="J247" s="92"/>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row>
    <row r="248" s="63" customFormat="1" spans="1:37">
      <c r="A248" s="64"/>
      <c r="B248" s="64"/>
      <c r="C248" s="64"/>
      <c r="D248" s="64"/>
      <c r="E248" s="64"/>
      <c r="F248" s="64"/>
      <c r="G248" s="64"/>
      <c r="H248" s="64"/>
      <c r="I248" s="64"/>
      <c r="J248" s="92"/>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row>
    <row r="249" s="63" customFormat="1" spans="1:37">
      <c r="A249" s="64"/>
      <c r="B249" s="64"/>
      <c r="C249" s="64"/>
      <c r="D249" s="64"/>
      <c r="E249" s="64"/>
      <c r="F249" s="64"/>
      <c r="G249" s="64"/>
      <c r="H249" s="64"/>
      <c r="I249" s="64"/>
      <c r="J249" s="92"/>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row>
    <row r="250" s="63" customFormat="1" spans="1:37">
      <c r="A250" s="64"/>
      <c r="B250" s="64"/>
      <c r="C250" s="64"/>
      <c r="D250" s="64"/>
      <c r="E250" s="64"/>
      <c r="F250" s="64"/>
      <c r="G250" s="64"/>
      <c r="H250" s="64"/>
      <c r="I250" s="64"/>
      <c r="J250" s="92"/>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row>
    <row r="251" s="63" customFormat="1" spans="1:37">
      <c r="A251" s="64"/>
      <c r="B251" s="64"/>
      <c r="C251" s="64"/>
      <c r="D251" s="64"/>
      <c r="E251" s="64"/>
      <c r="F251" s="64"/>
      <c r="G251" s="64"/>
      <c r="H251" s="64"/>
      <c r="I251" s="64"/>
      <c r="J251" s="92"/>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row>
    <row r="252" s="63" customFormat="1" spans="1:37">
      <c r="A252" s="64"/>
      <c r="B252" s="64"/>
      <c r="C252" s="64"/>
      <c r="D252" s="64"/>
      <c r="E252" s="64"/>
      <c r="F252" s="64"/>
      <c r="G252" s="64"/>
      <c r="H252" s="64"/>
      <c r="I252" s="64"/>
      <c r="J252" s="92"/>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row>
    <row r="253" s="63" customFormat="1" spans="1:37">
      <c r="A253" s="64"/>
      <c r="B253" s="64"/>
      <c r="C253" s="64"/>
      <c r="D253" s="64"/>
      <c r="E253" s="64"/>
      <c r="F253" s="64"/>
      <c r="G253" s="64"/>
      <c r="H253" s="64"/>
      <c r="I253" s="64"/>
      <c r="J253" s="92"/>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row>
    <row r="254" s="63" customFormat="1" spans="1:37">
      <c r="A254" s="64"/>
      <c r="B254" s="64"/>
      <c r="C254" s="64"/>
      <c r="D254" s="64"/>
      <c r="E254" s="64"/>
      <c r="F254" s="64"/>
      <c r="G254" s="64"/>
      <c r="H254" s="64"/>
      <c r="I254" s="64"/>
      <c r="J254" s="92"/>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row>
    <row r="255" s="63" customFormat="1" spans="1:37">
      <c r="A255" s="64"/>
      <c r="B255" s="64"/>
      <c r="C255" s="64"/>
      <c r="D255" s="64"/>
      <c r="E255" s="64"/>
      <c r="F255" s="64"/>
      <c r="G255" s="64"/>
      <c r="H255" s="64"/>
      <c r="I255" s="64"/>
      <c r="J255" s="92"/>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row>
    <row r="256" s="63" customFormat="1" spans="1:37">
      <c r="A256" s="64"/>
      <c r="B256" s="64"/>
      <c r="C256" s="64"/>
      <c r="D256" s="64"/>
      <c r="E256" s="64"/>
      <c r="F256" s="64"/>
      <c r="G256" s="64"/>
      <c r="H256" s="64"/>
      <c r="I256" s="64"/>
      <c r="J256" s="92"/>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row>
    <row r="257" s="63" customFormat="1" spans="1:37">
      <c r="A257" s="64"/>
      <c r="B257" s="64"/>
      <c r="C257" s="64"/>
      <c r="D257" s="64"/>
      <c r="E257" s="64"/>
      <c r="F257" s="64"/>
      <c r="G257" s="64"/>
      <c r="H257" s="64"/>
      <c r="I257" s="64"/>
      <c r="J257" s="92"/>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row>
    <row r="258" s="63" customFormat="1" spans="1:37">
      <c r="A258" s="64"/>
      <c r="B258" s="64"/>
      <c r="C258" s="64"/>
      <c r="D258" s="64"/>
      <c r="E258" s="64"/>
      <c r="F258" s="64"/>
      <c r="G258" s="64"/>
      <c r="H258" s="64"/>
      <c r="I258" s="64"/>
      <c r="J258" s="92"/>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row>
    <row r="259" s="63" customFormat="1" spans="1:37">
      <c r="A259" s="64"/>
      <c r="B259" s="64"/>
      <c r="C259" s="64"/>
      <c r="D259" s="64"/>
      <c r="E259" s="64"/>
      <c r="F259" s="64"/>
      <c r="G259" s="64"/>
      <c r="H259" s="64"/>
      <c r="I259" s="64"/>
      <c r="J259" s="92"/>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row>
    <row r="260" s="63" customFormat="1" spans="1:37">
      <c r="A260" s="64"/>
      <c r="B260" s="64"/>
      <c r="C260" s="64"/>
      <c r="D260" s="64"/>
      <c r="E260" s="64"/>
      <c r="F260" s="64"/>
      <c r="G260" s="64"/>
      <c r="H260" s="64"/>
      <c r="I260" s="64"/>
      <c r="J260" s="92"/>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row>
    <row r="261" s="63" customFormat="1" spans="1:37">
      <c r="A261" s="64"/>
      <c r="B261" s="64"/>
      <c r="C261" s="64"/>
      <c r="D261" s="64"/>
      <c r="E261" s="64"/>
      <c r="F261" s="64"/>
      <c r="G261" s="64"/>
      <c r="H261" s="64"/>
      <c r="I261" s="64"/>
      <c r="J261" s="92"/>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row>
    <row r="262" s="63" customFormat="1" spans="1:37">
      <c r="A262" s="64"/>
      <c r="B262" s="64"/>
      <c r="C262" s="64"/>
      <c r="D262" s="64"/>
      <c r="E262" s="64"/>
      <c r="F262" s="64"/>
      <c r="G262" s="64"/>
      <c r="H262" s="64"/>
      <c r="I262" s="64"/>
      <c r="J262" s="92"/>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row>
    <row r="263" s="63" customFormat="1" spans="1:37">
      <c r="A263" s="64"/>
      <c r="B263" s="64"/>
      <c r="C263" s="64"/>
      <c r="D263" s="64"/>
      <c r="E263" s="64"/>
      <c r="F263" s="64"/>
      <c r="G263" s="64"/>
      <c r="H263" s="64"/>
      <c r="I263" s="64"/>
      <c r="J263" s="92"/>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row>
    <row r="264" s="63" customFormat="1" spans="1:37">
      <c r="A264" s="64"/>
      <c r="B264" s="64"/>
      <c r="C264" s="64"/>
      <c r="D264" s="64"/>
      <c r="E264" s="64"/>
      <c r="F264" s="64"/>
      <c r="G264" s="64"/>
      <c r="H264" s="64"/>
      <c r="I264" s="64"/>
      <c r="J264" s="92"/>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row>
    <row r="265" s="63" customFormat="1" spans="1:37">
      <c r="A265" s="64"/>
      <c r="B265" s="64"/>
      <c r="C265" s="64"/>
      <c r="D265" s="64"/>
      <c r="E265" s="64"/>
      <c r="F265" s="64"/>
      <c r="G265" s="64"/>
      <c r="H265" s="64"/>
      <c r="I265" s="64"/>
      <c r="J265" s="92"/>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row>
    <row r="266" s="63" customFormat="1" spans="1:37">
      <c r="A266" s="64"/>
      <c r="B266" s="64"/>
      <c r="C266" s="64"/>
      <c r="D266" s="64"/>
      <c r="E266" s="64"/>
      <c r="F266" s="64"/>
      <c r="G266" s="64"/>
      <c r="H266" s="64"/>
      <c r="I266" s="64"/>
      <c r="J266" s="92"/>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row>
    <row r="267" s="63" customFormat="1" spans="1:37">
      <c r="A267" s="64"/>
      <c r="B267" s="64"/>
      <c r="C267" s="64"/>
      <c r="D267" s="64"/>
      <c r="E267" s="64"/>
      <c r="F267" s="64"/>
      <c r="G267" s="64"/>
      <c r="H267" s="64"/>
      <c r="I267" s="64"/>
      <c r="J267" s="92"/>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row>
    <row r="268" s="63" customFormat="1" spans="1:37">
      <c r="A268" s="64"/>
      <c r="B268" s="64"/>
      <c r="C268" s="64"/>
      <c r="D268" s="64"/>
      <c r="E268" s="64"/>
      <c r="F268" s="64"/>
      <c r="G268" s="64"/>
      <c r="H268" s="64"/>
      <c r="I268" s="64"/>
      <c r="J268" s="92"/>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row>
    <row r="269" s="63" customFormat="1" spans="1:37">
      <c r="A269" s="64"/>
      <c r="B269" s="64"/>
      <c r="C269" s="64"/>
      <c r="D269" s="64"/>
      <c r="E269" s="64"/>
      <c r="F269" s="64"/>
      <c r="G269" s="64"/>
      <c r="H269" s="64"/>
      <c r="I269" s="64"/>
      <c r="J269" s="92"/>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row>
    <row r="270" s="63" customFormat="1" spans="1:37">
      <c r="A270" s="64"/>
      <c r="B270" s="64"/>
      <c r="C270" s="64"/>
      <c r="D270" s="64"/>
      <c r="E270" s="64"/>
      <c r="F270" s="64"/>
      <c r="G270" s="64"/>
      <c r="H270" s="64"/>
      <c r="I270" s="64"/>
      <c r="J270" s="92"/>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row>
    <row r="271" s="63" customFormat="1" spans="1:37">
      <c r="A271" s="64"/>
      <c r="B271" s="64"/>
      <c r="C271" s="64"/>
      <c r="D271" s="64"/>
      <c r="E271" s="64"/>
      <c r="F271" s="64"/>
      <c r="G271" s="64"/>
      <c r="H271" s="64"/>
      <c r="I271" s="64"/>
      <c r="J271" s="92"/>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row>
    <row r="272" s="63" customFormat="1" spans="1:37">
      <c r="A272" s="64"/>
      <c r="B272" s="64"/>
      <c r="C272" s="64"/>
      <c r="D272" s="64"/>
      <c r="E272" s="64"/>
      <c r="F272" s="64"/>
      <c r="G272" s="64"/>
      <c r="H272" s="64"/>
      <c r="I272" s="64"/>
      <c r="J272" s="92"/>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row>
    <row r="273" s="63" customFormat="1" spans="1:37">
      <c r="A273" s="64"/>
      <c r="B273" s="64"/>
      <c r="C273" s="64"/>
      <c r="D273" s="64"/>
      <c r="E273" s="64"/>
      <c r="F273" s="64"/>
      <c r="G273" s="64"/>
      <c r="H273" s="64"/>
      <c r="I273" s="64"/>
      <c r="J273" s="92"/>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row>
    <row r="274" s="63" customFormat="1" spans="1:37">
      <c r="A274" s="64"/>
      <c r="B274" s="64"/>
      <c r="C274" s="64"/>
      <c r="D274" s="64"/>
      <c r="E274" s="64"/>
      <c r="F274" s="64"/>
      <c r="G274" s="64"/>
      <c r="H274" s="64"/>
      <c r="I274" s="64"/>
      <c r="J274" s="92"/>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row>
    <row r="275" s="63" customFormat="1" spans="1:37">
      <c r="A275" s="64"/>
      <c r="B275" s="64"/>
      <c r="C275" s="64"/>
      <c r="D275" s="64"/>
      <c r="E275" s="64"/>
      <c r="F275" s="64"/>
      <c r="G275" s="64"/>
      <c r="H275" s="64"/>
      <c r="I275" s="64"/>
      <c r="J275" s="92"/>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row>
    <row r="276" s="63" customFormat="1" spans="1:37">
      <c r="A276" s="64"/>
      <c r="B276" s="64"/>
      <c r="C276" s="64"/>
      <c r="D276" s="64"/>
      <c r="E276" s="64"/>
      <c r="F276" s="64"/>
      <c r="G276" s="64"/>
      <c r="H276" s="64"/>
      <c r="I276" s="64"/>
      <c r="J276" s="92"/>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row>
    <row r="277" s="63" customFormat="1" spans="1:37">
      <c r="A277" s="64"/>
      <c r="B277" s="64"/>
      <c r="C277" s="64"/>
      <c r="D277" s="64"/>
      <c r="E277" s="64"/>
      <c r="F277" s="64"/>
      <c r="G277" s="64"/>
      <c r="H277" s="64"/>
      <c r="I277" s="64"/>
      <c r="J277" s="92"/>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row>
    <row r="278" s="63" customFormat="1" spans="1:37">
      <c r="A278" s="64"/>
      <c r="B278" s="64"/>
      <c r="C278" s="64"/>
      <c r="D278" s="64"/>
      <c r="E278" s="64"/>
      <c r="F278" s="64"/>
      <c r="G278" s="64"/>
      <c r="H278" s="64"/>
      <c r="I278" s="64"/>
      <c r="J278" s="92"/>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row>
    <row r="279" s="63" customFormat="1" spans="1:37">
      <c r="A279" s="64"/>
      <c r="B279" s="64"/>
      <c r="C279" s="64"/>
      <c r="D279" s="64"/>
      <c r="E279" s="64"/>
      <c r="F279" s="64"/>
      <c r="G279" s="64"/>
      <c r="H279" s="64"/>
      <c r="I279" s="64"/>
      <c r="J279" s="92"/>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row>
    <row r="280" s="63" customFormat="1" spans="1:37">
      <c r="A280" s="64"/>
      <c r="B280" s="64"/>
      <c r="C280" s="64"/>
      <c r="D280" s="64"/>
      <c r="E280" s="64"/>
      <c r="F280" s="64"/>
      <c r="G280" s="64"/>
      <c r="H280" s="64"/>
      <c r="I280" s="64"/>
      <c r="J280" s="92"/>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row>
    <row r="281" s="63" customFormat="1" spans="1:37">
      <c r="A281" s="64"/>
      <c r="B281" s="64"/>
      <c r="C281" s="64"/>
      <c r="D281" s="64"/>
      <c r="E281" s="64"/>
      <c r="F281" s="64"/>
      <c r="G281" s="64"/>
      <c r="H281" s="64"/>
      <c r="I281" s="64"/>
      <c r="J281" s="92"/>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row>
    <row r="282" s="63" customFormat="1" spans="1:37">
      <c r="A282" s="64"/>
      <c r="B282" s="64"/>
      <c r="C282" s="64"/>
      <c r="D282" s="64"/>
      <c r="E282" s="64"/>
      <c r="F282" s="64"/>
      <c r="G282" s="64"/>
      <c r="H282" s="64"/>
      <c r="I282" s="64"/>
      <c r="J282" s="92"/>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row>
    <row r="283" s="63" customFormat="1" spans="1:37">
      <c r="A283" s="64"/>
      <c r="B283" s="64"/>
      <c r="C283" s="64"/>
      <c r="D283" s="64"/>
      <c r="E283" s="64"/>
      <c r="F283" s="64"/>
      <c r="G283" s="64"/>
      <c r="H283" s="64"/>
      <c r="I283" s="64"/>
      <c r="J283" s="92"/>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row>
    <row r="284" s="63" customFormat="1" spans="1:37">
      <c r="A284" s="64"/>
      <c r="B284" s="64"/>
      <c r="C284" s="64"/>
      <c r="D284" s="64"/>
      <c r="E284" s="64"/>
      <c r="F284" s="64"/>
      <c r="G284" s="64"/>
      <c r="H284" s="64"/>
      <c r="I284" s="64"/>
      <c r="J284" s="92"/>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row>
    <row r="285" s="63" customFormat="1" spans="1:37">
      <c r="A285" s="64"/>
      <c r="B285" s="64"/>
      <c r="C285" s="64"/>
      <c r="D285" s="64"/>
      <c r="E285" s="64"/>
      <c r="F285" s="64"/>
      <c r="G285" s="64"/>
      <c r="H285" s="64"/>
      <c r="I285" s="64"/>
      <c r="J285" s="92"/>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row>
    <row r="286" s="63" customFormat="1" spans="1:37">
      <c r="A286" s="64"/>
      <c r="B286" s="64"/>
      <c r="C286" s="64"/>
      <c r="D286" s="64"/>
      <c r="E286" s="64"/>
      <c r="F286" s="64"/>
      <c r="G286" s="64"/>
      <c r="H286" s="64"/>
      <c r="I286" s="64"/>
      <c r="J286" s="92"/>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row>
    <row r="287" s="63" customFormat="1" spans="1:37">
      <c r="A287" s="64"/>
      <c r="B287" s="64"/>
      <c r="C287" s="64"/>
      <c r="D287" s="64"/>
      <c r="E287" s="64"/>
      <c r="F287" s="64"/>
      <c r="G287" s="64"/>
      <c r="H287" s="64"/>
      <c r="I287" s="64"/>
      <c r="J287" s="92"/>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row>
    <row r="288" s="63" customFormat="1" spans="1:37">
      <c r="A288" s="64"/>
      <c r="B288" s="64"/>
      <c r="C288" s="64"/>
      <c r="D288" s="64"/>
      <c r="E288" s="64"/>
      <c r="F288" s="64"/>
      <c r="G288" s="64"/>
      <c r="H288" s="64"/>
      <c r="I288" s="64"/>
      <c r="J288" s="92"/>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row>
    <row r="289" s="63" customFormat="1" spans="1:37">
      <c r="A289" s="64"/>
      <c r="B289" s="64"/>
      <c r="C289" s="64"/>
      <c r="D289" s="64"/>
      <c r="E289" s="64"/>
      <c r="F289" s="64"/>
      <c r="G289" s="64"/>
      <c r="H289" s="64"/>
      <c r="I289" s="64"/>
      <c r="J289" s="92"/>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row>
    <row r="290" s="63" customFormat="1" spans="1:37">
      <c r="A290" s="64"/>
      <c r="B290" s="64"/>
      <c r="C290" s="64"/>
      <c r="D290" s="64"/>
      <c r="E290" s="64"/>
      <c r="F290" s="64"/>
      <c r="G290" s="64"/>
      <c r="H290" s="64"/>
      <c r="I290" s="64"/>
      <c r="J290" s="92"/>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row>
    <row r="291" s="63" customFormat="1" spans="1:37">
      <c r="A291" s="64"/>
      <c r="B291" s="64"/>
      <c r="C291" s="64"/>
      <c r="D291" s="64"/>
      <c r="E291" s="64"/>
      <c r="F291" s="64"/>
      <c r="G291" s="64"/>
      <c r="H291" s="64"/>
      <c r="I291" s="64"/>
      <c r="J291" s="92"/>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row>
    <row r="292" s="63" customFormat="1" spans="1:37">
      <c r="A292" s="64"/>
      <c r="B292" s="64"/>
      <c r="C292" s="64"/>
      <c r="D292" s="64"/>
      <c r="E292" s="64"/>
      <c r="F292" s="64"/>
      <c r="G292" s="64"/>
      <c r="H292" s="64"/>
      <c r="I292" s="64"/>
      <c r="J292" s="92"/>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row>
    <row r="293" s="63" customFormat="1" spans="1:37">
      <c r="A293" s="64"/>
      <c r="B293" s="64"/>
      <c r="C293" s="64"/>
      <c r="D293" s="64"/>
      <c r="E293" s="64"/>
      <c r="F293" s="64"/>
      <c r="G293" s="64"/>
      <c r="H293" s="64"/>
      <c r="I293" s="64"/>
      <c r="J293" s="92"/>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row>
    <row r="294" s="63" customFormat="1" spans="1:37">
      <c r="A294" s="64"/>
      <c r="B294" s="64"/>
      <c r="C294" s="64"/>
      <c r="D294" s="64"/>
      <c r="E294" s="64"/>
      <c r="F294" s="64"/>
      <c r="G294" s="64"/>
      <c r="H294" s="64"/>
      <c r="I294" s="64"/>
      <c r="J294" s="92"/>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row>
    <row r="295" s="63" customFormat="1" spans="1:37">
      <c r="A295" s="64"/>
      <c r="B295" s="64"/>
      <c r="C295" s="64"/>
      <c r="D295" s="64"/>
      <c r="E295" s="64"/>
      <c r="F295" s="64"/>
      <c r="G295" s="64"/>
      <c r="H295" s="64"/>
      <c r="I295" s="64"/>
      <c r="J295" s="92"/>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row>
    <row r="296" s="63" customFormat="1" spans="1:37">
      <c r="A296" s="64"/>
      <c r="B296" s="64"/>
      <c r="C296" s="64"/>
      <c r="D296" s="64"/>
      <c r="E296" s="64"/>
      <c r="F296" s="64"/>
      <c r="G296" s="64"/>
      <c r="H296" s="64"/>
      <c r="I296" s="64"/>
      <c r="J296" s="92"/>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row>
    <row r="297" s="63" customFormat="1" spans="1:37">
      <c r="A297" s="64"/>
      <c r="B297" s="64"/>
      <c r="C297" s="64"/>
      <c r="D297" s="64"/>
      <c r="E297" s="64"/>
      <c r="F297" s="64"/>
      <c r="G297" s="64"/>
      <c r="H297" s="64"/>
      <c r="I297" s="64"/>
      <c r="J297" s="92"/>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row>
    <row r="298" s="63" customFormat="1" spans="1:37">
      <c r="A298" s="64"/>
      <c r="B298" s="64"/>
      <c r="C298" s="64"/>
      <c r="D298" s="64"/>
      <c r="E298" s="64"/>
      <c r="F298" s="64"/>
      <c r="G298" s="64"/>
      <c r="H298" s="64"/>
      <c r="I298" s="64"/>
      <c r="J298" s="92"/>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row>
    <row r="299" s="63" customFormat="1" spans="1:37">
      <c r="A299" s="64"/>
      <c r="B299" s="64"/>
      <c r="C299" s="64"/>
      <c r="D299" s="64"/>
      <c r="E299" s="64"/>
      <c r="F299" s="64"/>
      <c r="G299" s="64"/>
      <c r="H299" s="64"/>
      <c r="I299" s="64"/>
      <c r="J299" s="92"/>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row>
    <row r="300" s="63" customFormat="1" spans="1:37">
      <c r="A300" s="64"/>
      <c r="B300" s="64"/>
      <c r="C300" s="64"/>
      <c r="D300" s="64"/>
      <c r="E300" s="64"/>
      <c r="F300" s="64"/>
      <c r="G300" s="64"/>
      <c r="H300" s="64"/>
      <c r="I300" s="64"/>
      <c r="J300" s="92"/>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row>
    <row r="301" s="63" customFormat="1" spans="1:37">
      <c r="A301" s="64"/>
      <c r="B301" s="64"/>
      <c r="C301" s="64"/>
      <c r="D301" s="64"/>
      <c r="E301" s="64"/>
      <c r="F301" s="64"/>
      <c r="G301" s="64"/>
      <c r="H301" s="64"/>
      <c r="I301" s="64"/>
      <c r="J301" s="92"/>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row>
    <row r="302" s="63" customFormat="1" spans="1:37">
      <c r="A302" s="64"/>
      <c r="B302" s="64"/>
      <c r="C302" s="64"/>
      <c r="D302" s="64"/>
      <c r="E302" s="64"/>
      <c r="F302" s="64"/>
      <c r="G302" s="64"/>
      <c r="H302" s="64"/>
      <c r="I302" s="64"/>
      <c r="J302" s="92"/>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row>
    <row r="303" s="63" customFormat="1" spans="1:37">
      <c r="A303" s="64"/>
      <c r="B303" s="64"/>
      <c r="C303" s="64"/>
      <c r="D303" s="64"/>
      <c r="E303" s="64"/>
      <c r="F303" s="64"/>
      <c r="G303" s="64"/>
      <c r="H303" s="64"/>
      <c r="I303" s="64"/>
      <c r="J303" s="92"/>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row>
    <row r="304" s="63" customFormat="1" spans="1:37">
      <c r="A304" s="64"/>
      <c r="B304" s="64"/>
      <c r="C304" s="64"/>
      <c r="D304" s="64"/>
      <c r="E304" s="64"/>
      <c r="F304" s="64"/>
      <c r="G304" s="64"/>
      <c r="H304" s="64"/>
      <c r="I304" s="64"/>
      <c r="J304" s="92"/>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row>
    <row r="305" s="63" customFormat="1" spans="1:37">
      <c r="A305" s="64"/>
      <c r="B305" s="64"/>
      <c r="C305" s="64"/>
      <c r="D305" s="64"/>
      <c r="E305" s="64"/>
      <c r="F305" s="64"/>
      <c r="G305" s="64"/>
      <c r="H305" s="64"/>
      <c r="I305" s="64"/>
      <c r="J305" s="92"/>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row>
    <row r="306" s="63" customFormat="1" spans="1:37">
      <c r="A306" s="64"/>
      <c r="B306" s="64"/>
      <c r="C306" s="64"/>
      <c r="D306" s="64"/>
      <c r="E306" s="64"/>
      <c r="F306" s="64"/>
      <c r="G306" s="64"/>
      <c r="H306" s="64"/>
      <c r="I306" s="64"/>
      <c r="J306" s="92"/>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row>
    <row r="307" s="63" customFormat="1" spans="1:37">
      <c r="A307" s="64"/>
      <c r="B307" s="64"/>
      <c r="C307" s="64"/>
      <c r="D307" s="64"/>
      <c r="E307" s="64"/>
      <c r="F307" s="64"/>
      <c r="G307" s="64"/>
      <c r="H307" s="64"/>
      <c r="I307" s="64"/>
      <c r="J307" s="92"/>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row>
    <row r="308" s="63" customFormat="1" spans="1:37">
      <c r="A308" s="64"/>
      <c r="B308" s="64"/>
      <c r="C308" s="64"/>
      <c r="D308" s="64"/>
      <c r="E308" s="64"/>
      <c r="F308" s="64"/>
      <c r="G308" s="64"/>
      <c r="H308" s="64"/>
      <c r="I308" s="64"/>
      <c r="J308" s="92"/>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row>
    <row r="309" s="63" customFormat="1" spans="1:37">
      <c r="A309" s="64"/>
      <c r="B309" s="64"/>
      <c r="C309" s="64"/>
      <c r="D309" s="64"/>
      <c r="E309" s="64"/>
      <c r="F309" s="64"/>
      <c r="G309" s="64"/>
      <c r="H309" s="64"/>
      <c r="I309" s="64"/>
      <c r="J309" s="92"/>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row>
    <row r="310" s="63" customFormat="1" spans="1:37">
      <c r="A310" s="64"/>
      <c r="B310" s="64"/>
      <c r="C310" s="64"/>
      <c r="D310" s="64"/>
      <c r="E310" s="64"/>
      <c r="F310" s="64"/>
      <c r="G310" s="64"/>
      <c r="H310" s="64"/>
      <c r="I310" s="64"/>
      <c r="J310" s="92"/>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row>
    <row r="311" s="63" customFormat="1" spans="1:37">
      <c r="A311" s="64"/>
      <c r="B311" s="64"/>
      <c r="C311" s="64"/>
      <c r="D311" s="64"/>
      <c r="E311" s="64"/>
      <c r="F311" s="64"/>
      <c r="G311" s="64"/>
      <c r="H311" s="64"/>
      <c r="I311" s="64"/>
      <c r="J311" s="92"/>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row>
    <row r="312" s="63" customFormat="1" spans="1:37">
      <c r="A312" s="64"/>
      <c r="B312" s="64"/>
      <c r="C312" s="64"/>
      <c r="D312" s="64"/>
      <c r="E312" s="64"/>
      <c r="F312" s="64"/>
      <c r="G312" s="64"/>
      <c r="H312" s="64"/>
      <c r="I312" s="64"/>
      <c r="J312" s="92"/>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row>
    <row r="313" s="63" customFormat="1" spans="1:37">
      <c r="A313" s="64"/>
      <c r="B313" s="64"/>
      <c r="C313" s="64"/>
      <c r="D313" s="64"/>
      <c r="E313" s="64"/>
      <c r="F313" s="64"/>
      <c r="G313" s="64"/>
      <c r="H313" s="64"/>
      <c r="I313" s="64"/>
      <c r="J313" s="92"/>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row>
    <row r="314" s="63" customFormat="1" spans="1:37">
      <c r="A314" s="64"/>
      <c r="B314" s="64"/>
      <c r="C314" s="64"/>
      <c r="D314" s="64"/>
      <c r="E314" s="64"/>
      <c r="F314" s="64"/>
      <c r="G314" s="64"/>
      <c r="H314" s="64"/>
      <c r="I314" s="64"/>
      <c r="J314" s="92"/>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row>
    <row r="315" s="63" customFormat="1" spans="1:37">
      <c r="A315" s="64"/>
      <c r="B315" s="64"/>
      <c r="C315" s="64"/>
      <c r="D315" s="64"/>
      <c r="E315" s="64"/>
      <c r="F315" s="64"/>
      <c r="G315" s="64"/>
      <c r="H315" s="64"/>
      <c r="I315" s="64"/>
      <c r="J315" s="92"/>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row>
    <row r="316" s="63" customFormat="1" spans="1:37">
      <c r="A316" s="64"/>
      <c r="B316" s="64"/>
      <c r="C316" s="64"/>
      <c r="D316" s="64"/>
      <c r="E316" s="64"/>
      <c r="F316" s="64"/>
      <c r="G316" s="64"/>
      <c r="H316" s="64"/>
      <c r="I316" s="64"/>
      <c r="J316" s="92"/>
      <c r="K316" s="64"/>
      <c r="L316" s="64"/>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row>
    <row r="317" s="63" customFormat="1" spans="1:37">
      <c r="A317" s="64"/>
      <c r="B317" s="64"/>
      <c r="C317" s="64"/>
      <c r="D317" s="64"/>
      <c r="E317" s="64"/>
      <c r="F317" s="64"/>
      <c r="G317" s="64"/>
      <c r="H317" s="64"/>
      <c r="I317" s="64"/>
      <c r="J317" s="92"/>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64"/>
      <c r="AJ317" s="64"/>
      <c r="AK317" s="64"/>
    </row>
    <row r="318" s="63" customFormat="1" spans="1:37">
      <c r="A318" s="64"/>
      <c r="B318" s="64"/>
      <c r="C318" s="64"/>
      <c r="D318" s="64"/>
      <c r="E318" s="64"/>
      <c r="F318" s="64"/>
      <c r="G318" s="64"/>
      <c r="H318" s="64"/>
      <c r="I318" s="64"/>
      <c r="J318" s="92"/>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c r="AH318" s="64"/>
      <c r="AI318" s="64"/>
      <c r="AJ318" s="64"/>
      <c r="AK318" s="64"/>
    </row>
    <row r="319" s="63" customFormat="1" spans="1:37">
      <c r="A319" s="64"/>
      <c r="B319" s="64"/>
      <c r="C319" s="64"/>
      <c r="D319" s="64"/>
      <c r="E319" s="64"/>
      <c r="F319" s="64"/>
      <c r="G319" s="64"/>
      <c r="H319" s="64"/>
      <c r="I319" s="64"/>
      <c r="J319" s="92"/>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c r="AH319" s="64"/>
      <c r="AI319" s="64"/>
      <c r="AJ319" s="64"/>
      <c r="AK319" s="64"/>
    </row>
    <row r="320" s="63" customFormat="1" spans="1:37">
      <c r="A320" s="64"/>
      <c r="B320" s="64"/>
      <c r="C320" s="64"/>
      <c r="D320" s="64"/>
      <c r="E320" s="64"/>
      <c r="F320" s="64"/>
      <c r="G320" s="64"/>
      <c r="H320" s="64"/>
      <c r="I320" s="64"/>
      <c r="J320" s="92"/>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4"/>
      <c r="AJ320" s="64"/>
      <c r="AK320" s="64"/>
    </row>
    <row r="321" s="63" customFormat="1" spans="1:37">
      <c r="A321" s="64"/>
      <c r="B321" s="64"/>
      <c r="C321" s="64"/>
      <c r="D321" s="64"/>
      <c r="E321" s="64"/>
      <c r="F321" s="64"/>
      <c r="G321" s="64"/>
      <c r="H321" s="64"/>
      <c r="I321" s="64"/>
      <c r="J321" s="92"/>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4"/>
      <c r="AJ321" s="64"/>
      <c r="AK321" s="64"/>
    </row>
    <row r="322" s="63" customFormat="1" spans="1:37">
      <c r="A322" s="64"/>
      <c r="B322" s="64"/>
      <c r="C322" s="64"/>
      <c r="D322" s="64"/>
      <c r="E322" s="64"/>
      <c r="F322" s="64"/>
      <c r="G322" s="64"/>
      <c r="H322" s="64"/>
      <c r="I322" s="64"/>
      <c r="J322" s="92"/>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c r="AJ322" s="64"/>
      <c r="AK322" s="64"/>
    </row>
    <row r="323" s="63" customFormat="1" spans="1:37">
      <c r="A323" s="64"/>
      <c r="B323" s="64"/>
      <c r="C323" s="64"/>
      <c r="D323" s="64"/>
      <c r="E323" s="64"/>
      <c r="F323" s="64"/>
      <c r="G323" s="64"/>
      <c r="H323" s="64"/>
      <c r="I323" s="64"/>
      <c r="J323" s="92"/>
      <c r="K323" s="64"/>
      <c r="L323" s="64"/>
      <c r="M323" s="64"/>
      <c r="N323" s="64"/>
      <c r="O323" s="64"/>
      <c r="P323" s="64"/>
      <c r="Q323" s="64"/>
      <c r="R323" s="64"/>
      <c r="S323" s="64"/>
      <c r="T323" s="64"/>
      <c r="U323" s="64"/>
      <c r="V323" s="64"/>
      <c r="W323" s="64"/>
      <c r="X323" s="64"/>
      <c r="Y323" s="64"/>
      <c r="Z323" s="64"/>
      <c r="AA323" s="64"/>
      <c r="AB323" s="64"/>
      <c r="AC323" s="64"/>
      <c r="AD323" s="64"/>
      <c r="AE323" s="64"/>
      <c r="AF323" s="64"/>
      <c r="AG323" s="64"/>
      <c r="AH323" s="64"/>
      <c r="AI323" s="64"/>
      <c r="AJ323" s="64"/>
      <c r="AK323" s="64"/>
    </row>
    <row r="324" s="63" customFormat="1" spans="1:37">
      <c r="A324" s="64"/>
      <c r="B324" s="64"/>
      <c r="C324" s="64"/>
      <c r="D324" s="64"/>
      <c r="E324" s="64"/>
      <c r="F324" s="64"/>
      <c r="G324" s="64"/>
      <c r="H324" s="64"/>
      <c r="I324" s="64"/>
      <c r="J324" s="92"/>
      <c r="K324" s="64"/>
      <c r="L324" s="64"/>
      <c r="M324" s="64"/>
      <c r="N324" s="64"/>
      <c r="O324" s="64"/>
      <c r="P324" s="64"/>
      <c r="Q324" s="64"/>
      <c r="R324" s="64"/>
      <c r="S324" s="64"/>
      <c r="T324" s="64"/>
      <c r="U324" s="64"/>
      <c r="V324" s="64"/>
      <c r="W324" s="64"/>
      <c r="X324" s="64"/>
      <c r="Y324" s="64"/>
      <c r="Z324" s="64"/>
      <c r="AA324" s="64"/>
      <c r="AB324" s="64"/>
      <c r="AC324" s="64"/>
      <c r="AD324" s="64"/>
      <c r="AE324" s="64"/>
      <c r="AF324" s="64"/>
      <c r="AG324" s="64"/>
      <c r="AH324" s="64"/>
      <c r="AI324" s="64"/>
      <c r="AJ324" s="64"/>
      <c r="AK324" s="64"/>
    </row>
    <row r="325" s="63" customFormat="1" spans="1:37">
      <c r="A325" s="64"/>
      <c r="B325" s="64"/>
      <c r="C325" s="64"/>
      <c r="D325" s="64"/>
      <c r="E325" s="64"/>
      <c r="F325" s="64"/>
      <c r="G325" s="64"/>
      <c r="H325" s="64"/>
      <c r="I325" s="64"/>
      <c r="J325" s="92"/>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c r="AH325" s="64"/>
      <c r="AI325" s="64"/>
      <c r="AJ325" s="64"/>
      <c r="AK325" s="64"/>
    </row>
    <row r="326" s="63" customFormat="1" spans="1:37">
      <c r="A326" s="64"/>
      <c r="B326" s="64"/>
      <c r="C326" s="64"/>
      <c r="D326" s="64"/>
      <c r="E326" s="64"/>
      <c r="F326" s="64"/>
      <c r="G326" s="64"/>
      <c r="H326" s="64"/>
      <c r="I326" s="64"/>
      <c r="J326" s="92"/>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c r="AH326" s="64"/>
      <c r="AI326" s="64"/>
      <c r="AJ326" s="64"/>
      <c r="AK326" s="64"/>
    </row>
    <row r="327" s="63" customFormat="1" spans="1:37">
      <c r="A327" s="64"/>
      <c r="B327" s="64"/>
      <c r="C327" s="64"/>
      <c r="D327" s="64"/>
      <c r="E327" s="64"/>
      <c r="F327" s="64"/>
      <c r="G327" s="64"/>
      <c r="H327" s="64"/>
      <c r="I327" s="64"/>
      <c r="J327" s="92"/>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c r="AH327" s="64"/>
      <c r="AI327" s="64"/>
      <c r="AJ327" s="64"/>
      <c r="AK327" s="64"/>
    </row>
    <row r="328" s="63" customFormat="1" spans="1:37">
      <c r="A328" s="64"/>
      <c r="B328" s="64"/>
      <c r="C328" s="64"/>
      <c r="D328" s="64"/>
      <c r="E328" s="64"/>
      <c r="F328" s="64"/>
      <c r="G328" s="64"/>
      <c r="H328" s="64"/>
      <c r="I328" s="64"/>
      <c r="J328" s="92"/>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c r="AH328" s="64"/>
      <c r="AI328" s="64"/>
      <c r="AJ328" s="64"/>
      <c r="AK328" s="64"/>
    </row>
    <row r="329" s="63" customFormat="1" spans="1:37">
      <c r="A329" s="64"/>
      <c r="B329" s="64"/>
      <c r="C329" s="64"/>
      <c r="D329" s="64"/>
      <c r="E329" s="64"/>
      <c r="F329" s="64"/>
      <c r="G329" s="64"/>
      <c r="H329" s="64"/>
      <c r="I329" s="64"/>
      <c r="J329" s="92"/>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4"/>
      <c r="AJ329" s="64"/>
      <c r="AK329" s="64"/>
    </row>
    <row r="330" s="63" customFormat="1" spans="1:37">
      <c r="A330" s="64"/>
      <c r="B330" s="64"/>
      <c r="C330" s="64"/>
      <c r="D330" s="64"/>
      <c r="E330" s="64"/>
      <c r="F330" s="64"/>
      <c r="G330" s="64"/>
      <c r="H330" s="64"/>
      <c r="I330" s="64"/>
      <c r="J330" s="92"/>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4"/>
      <c r="AJ330" s="64"/>
      <c r="AK330" s="64"/>
    </row>
    <row r="331" s="63" customFormat="1" spans="1:37">
      <c r="A331" s="64"/>
      <c r="B331" s="64"/>
      <c r="C331" s="64"/>
      <c r="D331" s="64"/>
      <c r="E331" s="64"/>
      <c r="F331" s="64"/>
      <c r="G331" s="64"/>
      <c r="H331" s="64"/>
      <c r="I331" s="64"/>
      <c r="J331" s="92"/>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4"/>
      <c r="AJ331" s="64"/>
      <c r="AK331" s="64"/>
    </row>
    <row r="332" s="63" customFormat="1" spans="1:37">
      <c r="A332" s="64"/>
      <c r="B332" s="64"/>
      <c r="C332" s="64"/>
      <c r="D332" s="64"/>
      <c r="E332" s="64"/>
      <c r="F332" s="64"/>
      <c r="G332" s="64"/>
      <c r="H332" s="64"/>
      <c r="I332" s="64"/>
      <c r="J332" s="92"/>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4"/>
      <c r="AJ332" s="64"/>
      <c r="AK332" s="64"/>
    </row>
    <row r="333" s="63" customFormat="1" spans="1:37">
      <c r="A333" s="64"/>
      <c r="B333" s="64"/>
      <c r="C333" s="64"/>
      <c r="D333" s="64"/>
      <c r="E333" s="64"/>
      <c r="F333" s="64"/>
      <c r="G333" s="64"/>
      <c r="H333" s="64"/>
      <c r="I333" s="64"/>
      <c r="J333" s="92"/>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c r="AH333" s="64"/>
      <c r="AI333" s="64"/>
      <c r="AJ333" s="64"/>
      <c r="AK333" s="64"/>
    </row>
    <row r="334" s="63" customFormat="1" spans="1:37">
      <c r="A334" s="64"/>
      <c r="B334" s="64"/>
      <c r="C334" s="64"/>
      <c r="D334" s="64"/>
      <c r="E334" s="64"/>
      <c r="F334" s="64"/>
      <c r="G334" s="64"/>
      <c r="H334" s="64"/>
      <c r="I334" s="64"/>
      <c r="J334" s="92"/>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c r="AJ334" s="64"/>
      <c r="AK334" s="64"/>
    </row>
    <row r="335" s="63" customFormat="1" spans="1:37">
      <c r="A335" s="64"/>
      <c r="B335" s="64"/>
      <c r="C335" s="64"/>
      <c r="D335" s="64"/>
      <c r="E335" s="64"/>
      <c r="F335" s="64"/>
      <c r="G335" s="64"/>
      <c r="H335" s="64"/>
      <c r="I335" s="64"/>
      <c r="J335" s="92"/>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row>
    <row r="336" s="63" customFormat="1" spans="1:37">
      <c r="A336" s="64"/>
      <c r="B336" s="64"/>
      <c r="C336" s="64"/>
      <c r="D336" s="64"/>
      <c r="E336" s="64"/>
      <c r="F336" s="64"/>
      <c r="G336" s="64"/>
      <c r="H336" s="64"/>
      <c r="I336" s="64"/>
      <c r="J336" s="92"/>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4"/>
      <c r="AJ336" s="64"/>
      <c r="AK336" s="64"/>
    </row>
    <row r="337" s="63" customFormat="1" spans="1:37">
      <c r="A337" s="64"/>
      <c r="B337" s="64"/>
      <c r="C337" s="64"/>
      <c r="D337" s="64"/>
      <c r="E337" s="64"/>
      <c r="F337" s="64"/>
      <c r="G337" s="64"/>
      <c r="H337" s="64"/>
      <c r="I337" s="64"/>
      <c r="J337" s="92"/>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c r="AJ337" s="64"/>
      <c r="AK337" s="64"/>
    </row>
    <row r="338" s="63" customFormat="1" spans="1:37">
      <c r="A338" s="64"/>
      <c r="B338" s="64"/>
      <c r="C338" s="64"/>
      <c r="D338" s="64"/>
      <c r="E338" s="64"/>
      <c r="F338" s="64"/>
      <c r="G338" s="64"/>
      <c r="H338" s="64"/>
      <c r="I338" s="64"/>
      <c r="J338" s="92"/>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c r="AH338" s="64"/>
      <c r="AI338" s="64"/>
      <c r="AJ338" s="64"/>
      <c r="AK338" s="64"/>
    </row>
    <row r="339" s="63" customFormat="1" spans="1:37">
      <c r="A339" s="64"/>
      <c r="B339" s="64"/>
      <c r="C339" s="64"/>
      <c r="D339" s="64"/>
      <c r="E339" s="64"/>
      <c r="F339" s="64"/>
      <c r="G339" s="64"/>
      <c r="H339" s="64"/>
      <c r="I339" s="64"/>
      <c r="J339" s="92"/>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c r="AJ339" s="64"/>
      <c r="AK339" s="64"/>
    </row>
    <row r="340" s="63" customFormat="1" spans="1:37">
      <c r="A340" s="64"/>
      <c r="B340" s="64"/>
      <c r="C340" s="64"/>
      <c r="D340" s="64"/>
      <c r="E340" s="64"/>
      <c r="F340" s="64"/>
      <c r="G340" s="64"/>
      <c r="H340" s="64"/>
      <c r="I340" s="64"/>
      <c r="J340" s="92"/>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c r="AH340" s="64"/>
      <c r="AI340" s="64"/>
      <c r="AJ340" s="64"/>
      <c r="AK340" s="64"/>
    </row>
    <row r="341" s="63" customFormat="1" spans="1:37">
      <c r="A341" s="64"/>
      <c r="B341" s="64"/>
      <c r="C341" s="64"/>
      <c r="D341" s="64"/>
      <c r="E341" s="64"/>
      <c r="F341" s="64"/>
      <c r="G341" s="64"/>
      <c r="H341" s="64"/>
      <c r="I341" s="64"/>
      <c r="J341" s="92"/>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c r="AH341" s="64"/>
      <c r="AI341" s="64"/>
      <c r="AJ341" s="64"/>
      <c r="AK341" s="64"/>
    </row>
    <row r="342" s="63" customFormat="1" spans="1:37">
      <c r="A342" s="64"/>
      <c r="B342" s="64"/>
      <c r="C342" s="64"/>
      <c r="D342" s="64"/>
      <c r="E342" s="64"/>
      <c r="F342" s="64"/>
      <c r="G342" s="64"/>
      <c r="H342" s="64"/>
      <c r="I342" s="64"/>
      <c r="J342" s="92"/>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64"/>
      <c r="AJ342" s="64"/>
      <c r="AK342" s="64"/>
    </row>
    <row r="343" s="63" customFormat="1" spans="1:37">
      <c r="A343" s="64"/>
      <c r="B343" s="64"/>
      <c r="C343" s="64"/>
      <c r="D343" s="64"/>
      <c r="E343" s="64"/>
      <c r="F343" s="64"/>
      <c r="G343" s="64"/>
      <c r="H343" s="64"/>
      <c r="I343" s="64"/>
      <c r="J343" s="92"/>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c r="AH343" s="64"/>
      <c r="AI343" s="64"/>
      <c r="AJ343" s="64"/>
      <c r="AK343" s="64"/>
    </row>
    <row r="344" s="63" customFormat="1" spans="1:37">
      <c r="A344" s="64"/>
      <c r="B344" s="64"/>
      <c r="C344" s="64"/>
      <c r="D344" s="64"/>
      <c r="E344" s="64"/>
      <c r="F344" s="64"/>
      <c r="G344" s="64"/>
      <c r="H344" s="64"/>
      <c r="I344" s="64"/>
      <c r="J344" s="92"/>
      <c r="K344" s="64"/>
      <c r="L344" s="64"/>
      <c r="M344" s="64"/>
      <c r="N344" s="64"/>
      <c r="O344" s="64"/>
      <c r="P344" s="64"/>
      <c r="Q344" s="64"/>
      <c r="R344" s="64"/>
      <c r="S344" s="64"/>
      <c r="T344" s="64"/>
      <c r="U344" s="64"/>
      <c r="V344" s="64"/>
      <c r="W344" s="64"/>
      <c r="X344" s="64"/>
      <c r="Y344" s="64"/>
      <c r="Z344" s="64"/>
      <c r="AA344" s="64"/>
      <c r="AB344" s="64"/>
      <c r="AC344" s="64"/>
      <c r="AD344" s="64"/>
      <c r="AE344" s="64"/>
      <c r="AF344" s="64"/>
      <c r="AG344" s="64"/>
      <c r="AH344" s="64"/>
      <c r="AI344" s="64"/>
      <c r="AJ344" s="64"/>
      <c r="AK344" s="64"/>
    </row>
    <row r="345" s="63" customFormat="1" spans="1:37">
      <c r="A345" s="64"/>
      <c r="B345" s="64"/>
      <c r="C345" s="64"/>
      <c r="D345" s="64"/>
      <c r="E345" s="64"/>
      <c r="F345" s="64"/>
      <c r="G345" s="64"/>
      <c r="H345" s="64"/>
      <c r="I345" s="64"/>
      <c r="J345" s="92"/>
      <c r="K345" s="64"/>
      <c r="L345" s="64"/>
      <c r="M345" s="64"/>
      <c r="N345" s="64"/>
      <c r="O345" s="64"/>
      <c r="P345" s="64"/>
      <c r="Q345" s="64"/>
      <c r="R345" s="64"/>
      <c r="S345" s="64"/>
      <c r="T345" s="64"/>
      <c r="U345" s="64"/>
      <c r="V345" s="64"/>
      <c r="W345" s="64"/>
      <c r="X345" s="64"/>
      <c r="Y345" s="64"/>
      <c r="Z345" s="64"/>
      <c r="AA345" s="64"/>
      <c r="AB345" s="64"/>
      <c r="AC345" s="64"/>
      <c r="AD345" s="64"/>
      <c r="AE345" s="64"/>
      <c r="AF345" s="64"/>
      <c r="AG345" s="64"/>
      <c r="AH345" s="64"/>
      <c r="AI345" s="64"/>
      <c r="AJ345" s="64"/>
      <c r="AK345" s="64"/>
    </row>
    <row r="346" s="63" customFormat="1" spans="1:37">
      <c r="A346" s="64"/>
      <c r="B346" s="64"/>
      <c r="C346" s="64"/>
      <c r="D346" s="64"/>
      <c r="E346" s="64"/>
      <c r="F346" s="64"/>
      <c r="G346" s="64"/>
      <c r="H346" s="64"/>
      <c r="I346" s="64"/>
      <c r="J346" s="92"/>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c r="AH346" s="64"/>
      <c r="AI346" s="64"/>
      <c r="AJ346" s="64"/>
      <c r="AK346" s="64"/>
    </row>
    <row r="347" s="63" customFormat="1" spans="1:37">
      <c r="A347" s="64"/>
      <c r="B347" s="64"/>
      <c r="C347" s="64"/>
      <c r="D347" s="64"/>
      <c r="E347" s="64"/>
      <c r="F347" s="64"/>
      <c r="G347" s="64"/>
      <c r="H347" s="64"/>
      <c r="I347" s="64"/>
      <c r="J347" s="92"/>
      <c r="K347" s="64"/>
      <c r="L347" s="64"/>
      <c r="M347" s="64"/>
      <c r="N347" s="64"/>
      <c r="O347" s="64"/>
      <c r="P347" s="64"/>
      <c r="Q347" s="64"/>
      <c r="R347" s="64"/>
      <c r="S347" s="64"/>
      <c r="T347" s="64"/>
      <c r="U347" s="64"/>
      <c r="V347" s="64"/>
      <c r="W347" s="64"/>
      <c r="X347" s="64"/>
      <c r="Y347" s="64"/>
      <c r="Z347" s="64"/>
      <c r="AA347" s="64"/>
      <c r="AB347" s="64"/>
      <c r="AC347" s="64"/>
      <c r="AD347" s="64"/>
      <c r="AE347" s="64"/>
      <c r="AF347" s="64"/>
      <c r="AG347" s="64"/>
      <c r="AH347" s="64"/>
      <c r="AI347" s="64"/>
      <c r="AJ347" s="64"/>
      <c r="AK347" s="64"/>
    </row>
    <row r="348" s="63" customFormat="1" spans="1:37">
      <c r="A348" s="64"/>
      <c r="B348" s="64"/>
      <c r="C348" s="64"/>
      <c r="D348" s="64"/>
      <c r="E348" s="64"/>
      <c r="F348" s="64"/>
      <c r="G348" s="64"/>
      <c r="H348" s="64"/>
      <c r="I348" s="64"/>
      <c r="J348" s="92"/>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c r="AH348" s="64"/>
      <c r="AI348" s="64"/>
      <c r="AJ348" s="64"/>
      <c r="AK348" s="64"/>
    </row>
    <row r="349" s="63" customFormat="1" spans="1:37">
      <c r="A349" s="64"/>
      <c r="B349" s="64"/>
      <c r="C349" s="64"/>
      <c r="D349" s="64"/>
      <c r="E349" s="64"/>
      <c r="F349" s="64"/>
      <c r="G349" s="64"/>
      <c r="H349" s="64"/>
      <c r="I349" s="64"/>
      <c r="J349" s="92"/>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c r="AH349" s="64"/>
      <c r="AI349" s="64"/>
      <c r="AJ349" s="64"/>
      <c r="AK349" s="64"/>
    </row>
    <row r="350" s="63" customFormat="1" spans="1:37">
      <c r="A350" s="64"/>
      <c r="B350" s="64"/>
      <c r="C350" s="64"/>
      <c r="D350" s="64"/>
      <c r="E350" s="64"/>
      <c r="F350" s="64"/>
      <c r="G350" s="64"/>
      <c r="H350" s="64"/>
      <c r="I350" s="64"/>
      <c r="J350" s="92"/>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c r="AH350" s="64"/>
      <c r="AI350" s="64"/>
      <c r="AJ350" s="64"/>
      <c r="AK350" s="64"/>
    </row>
    <row r="351" s="63" customFormat="1" spans="1:37">
      <c r="A351" s="64"/>
      <c r="B351" s="64"/>
      <c r="C351" s="64"/>
      <c r="D351" s="64"/>
      <c r="E351" s="64"/>
      <c r="F351" s="64"/>
      <c r="G351" s="64"/>
      <c r="H351" s="64"/>
      <c r="I351" s="64"/>
      <c r="J351" s="92"/>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64"/>
      <c r="AJ351" s="64"/>
      <c r="AK351" s="64"/>
    </row>
    <row r="352" s="63" customFormat="1" spans="1:37">
      <c r="A352" s="64"/>
      <c r="B352" s="64"/>
      <c r="C352" s="64"/>
      <c r="D352" s="64"/>
      <c r="E352" s="64"/>
      <c r="F352" s="64"/>
      <c r="G352" s="64"/>
      <c r="H352" s="64"/>
      <c r="I352" s="64"/>
      <c r="J352" s="92"/>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c r="AH352" s="64"/>
      <c r="AI352" s="64"/>
      <c r="AJ352" s="64"/>
      <c r="AK352" s="64"/>
    </row>
    <row r="353" s="63" customFormat="1" spans="1:37">
      <c r="A353" s="64"/>
      <c r="B353" s="64"/>
      <c r="C353" s="64"/>
      <c r="D353" s="64"/>
      <c r="E353" s="64"/>
      <c r="F353" s="64"/>
      <c r="G353" s="64"/>
      <c r="H353" s="64"/>
      <c r="I353" s="64"/>
      <c r="J353" s="92"/>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c r="AH353" s="64"/>
      <c r="AI353" s="64"/>
      <c r="AJ353" s="64"/>
      <c r="AK353" s="64"/>
    </row>
    <row r="354" s="63" customFormat="1" spans="1:37">
      <c r="A354" s="64"/>
      <c r="B354" s="64"/>
      <c r="C354" s="64"/>
      <c r="D354" s="64"/>
      <c r="E354" s="64"/>
      <c r="F354" s="64"/>
      <c r="G354" s="64"/>
      <c r="H354" s="64"/>
      <c r="I354" s="64"/>
      <c r="J354" s="92"/>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row>
    <row r="355" s="63" customFormat="1" spans="1:37">
      <c r="A355" s="64"/>
      <c r="B355" s="64"/>
      <c r="C355" s="64"/>
      <c r="D355" s="64"/>
      <c r="E355" s="64"/>
      <c r="F355" s="64"/>
      <c r="G355" s="64"/>
      <c r="H355" s="64"/>
      <c r="I355" s="64"/>
      <c r="J355" s="92"/>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row>
    <row r="356" s="63" customFormat="1" spans="1:37">
      <c r="A356" s="64"/>
      <c r="B356" s="64"/>
      <c r="C356" s="64"/>
      <c r="D356" s="64"/>
      <c r="E356" s="64"/>
      <c r="F356" s="64"/>
      <c r="G356" s="64"/>
      <c r="H356" s="64"/>
      <c r="I356" s="64"/>
      <c r="J356" s="92"/>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row>
    <row r="357" s="63" customFormat="1" spans="1:37">
      <c r="A357" s="64"/>
      <c r="B357" s="64"/>
      <c r="C357" s="64"/>
      <c r="D357" s="64"/>
      <c r="E357" s="64"/>
      <c r="F357" s="64"/>
      <c r="G357" s="64"/>
      <c r="H357" s="64"/>
      <c r="I357" s="64"/>
      <c r="J357" s="92"/>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row>
    <row r="358" s="63" customFormat="1" spans="1:37">
      <c r="A358" s="64"/>
      <c r="B358" s="64"/>
      <c r="C358" s="64"/>
      <c r="D358" s="64"/>
      <c r="E358" s="64"/>
      <c r="F358" s="64"/>
      <c r="G358" s="64"/>
      <c r="H358" s="64"/>
      <c r="I358" s="64"/>
      <c r="J358" s="92"/>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row>
    <row r="359" s="63" customFormat="1" spans="1:37">
      <c r="A359" s="64"/>
      <c r="B359" s="64"/>
      <c r="C359" s="64"/>
      <c r="D359" s="64"/>
      <c r="E359" s="64"/>
      <c r="F359" s="64"/>
      <c r="G359" s="64"/>
      <c r="H359" s="64"/>
      <c r="I359" s="64"/>
      <c r="J359" s="92"/>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row>
    <row r="360" s="63" customFormat="1" spans="1:37">
      <c r="A360" s="64"/>
      <c r="B360" s="64"/>
      <c r="C360" s="64"/>
      <c r="D360" s="64"/>
      <c r="E360" s="64"/>
      <c r="F360" s="64"/>
      <c r="G360" s="64"/>
      <c r="H360" s="64"/>
      <c r="I360" s="64"/>
      <c r="J360" s="92"/>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row>
    <row r="361" s="63" customFormat="1" spans="1:37">
      <c r="A361" s="64"/>
      <c r="B361" s="64"/>
      <c r="C361" s="64"/>
      <c r="D361" s="64"/>
      <c r="E361" s="64"/>
      <c r="F361" s="64"/>
      <c r="G361" s="64"/>
      <c r="H361" s="64"/>
      <c r="I361" s="64"/>
      <c r="J361" s="92"/>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c r="AH361" s="64"/>
      <c r="AI361" s="64"/>
      <c r="AJ361" s="64"/>
      <c r="AK361" s="64"/>
    </row>
    <row r="362" s="63" customFormat="1" spans="1:37">
      <c r="A362" s="64"/>
      <c r="B362" s="64"/>
      <c r="C362" s="64"/>
      <c r="D362" s="64"/>
      <c r="E362" s="64"/>
      <c r="F362" s="64"/>
      <c r="G362" s="64"/>
      <c r="H362" s="64"/>
      <c r="I362" s="64"/>
      <c r="J362" s="92"/>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c r="AH362" s="64"/>
      <c r="AI362" s="64"/>
      <c r="AJ362" s="64"/>
      <c r="AK362" s="64"/>
    </row>
    <row r="363" s="63" customFormat="1" spans="1:37">
      <c r="A363" s="64"/>
      <c r="B363" s="64"/>
      <c r="C363" s="64"/>
      <c r="D363" s="64"/>
      <c r="E363" s="64"/>
      <c r="F363" s="64"/>
      <c r="G363" s="64"/>
      <c r="H363" s="64"/>
      <c r="I363" s="64"/>
      <c r="J363" s="92"/>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c r="AJ363" s="64"/>
      <c r="AK363" s="64"/>
    </row>
    <row r="364" s="63" customFormat="1" spans="1:37">
      <c r="A364" s="64"/>
      <c r="B364" s="64"/>
      <c r="C364" s="64"/>
      <c r="D364" s="64"/>
      <c r="E364" s="64"/>
      <c r="F364" s="64"/>
      <c r="G364" s="64"/>
      <c r="H364" s="64"/>
      <c r="I364" s="64"/>
      <c r="J364" s="92"/>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row>
    <row r="365" s="63" customFormat="1" spans="1:37">
      <c r="A365" s="64"/>
      <c r="B365" s="64"/>
      <c r="C365" s="64"/>
      <c r="D365" s="64"/>
      <c r="E365" s="64"/>
      <c r="F365" s="64"/>
      <c r="G365" s="64"/>
      <c r="H365" s="64"/>
      <c r="I365" s="64"/>
      <c r="J365" s="92"/>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row>
    <row r="366" s="63" customFormat="1" spans="1:37">
      <c r="A366" s="64"/>
      <c r="B366" s="64"/>
      <c r="C366" s="64"/>
      <c r="D366" s="64"/>
      <c r="E366" s="64"/>
      <c r="F366" s="64"/>
      <c r="G366" s="64"/>
      <c r="H366" s="64"/>
      <c r="I366" s="64"/>
      <c r="J366" s="92"/>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row>
    <row r="367" s="63" customFormat="1" spans="1:37">
      <c r="A367" s="64"/>
      <c r="B367" s="64"/>
      <c r="C367" s="64"/>
      <c r="D367" s="64"/>
      <c r="E367" s="64"/>
      <c r="F367" s="64"/>
      <c r="G367" s="64"/>
      <c r="H367" s="64"/>
      <c r="I367" s="64"/>
      <c r="J367" s="92"/>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c r="AJ367" s="64"/>
      <c r="AK367" s="64"/>
    </row>
    <row r="368" s="63" customFormat="1" spans="1:37">
      <c r="A368" s="64"/>
      <c r="B368" s="64"/>
      <c r="C368" s="64"/>
      <c r="D368" s="64"/>
      <c r="E368" s="64"/>
      <c r="F368" s="64"/>
      <c r="G368" s="64"/>
      <c r="H368" s="64"/>
      <c r="I368" s="64"/>
      <c r="J368" s="92"/>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row>
    <row r="369" s="63" customFormat="1" spans="1:37">
      <c r="A369" s="64"/>
      <c r="B369" s="64"/>
      <c r="C369" s="64"/>
      <c r="D369" s="64"/>
      <c r="E369" s="64"/>
      <c r="F369" s="64"/>
      <c r="G369" s="64"/>
      <c r="H369" s="64"/>
      <c r="I369" s="64"/>
      <c r="J369" s="92"/>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row>
    <row r="370" s="63" customFormat="1" spans="1:37">
      <c r="A370" s="64"/>
      <c r="B370" s="64"/>
      <c r="C370" s="64"/>
      <c r="D370" s="64"/>
      <c r="E370" s="64"/>
      <c r="F370" s="64"/>
      <c r="G370" s="64"/>
      <c r="H370" s="64"/>
      <c r="I370" s="64"/>
      <c r="J370" s="92"/>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row>
    <row r="371" s="63" customFormat="1" spans="1:37">
      <c r="A371" s="64"/>
      <c r="B371" s="64"/>
      <c r="C371" s="64"/>
      <c r="D371" s="64"/>
      <c r="E371" s="64"/>
      <c r="F371" s="64"/>
      <c r="G371" s="64"/>
      <c r="H371" s="64"/>
      <c r="I371" s="64"/>
      <c r="J371" s="92"/>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row>
    <row r="372" s="63" customFormat="1" spans="1:37">
      <c r="A372" s="64"/>
      <c r="B372" s="64"/>
      <c r="C372" s="64"/>
      <c r="D372" s="64"/>
      <c r="E372" s="64"/>
      <c r="F372" s="64"/>
      <c r="G372" s="64"/>
      <c r="H372" s="64"/>
      <c r="I372" s="64"/>
      <c r="J372" s="92"/>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row>
    <row r="373" s="63" customFormat="1" spans="1:37">
      <c r="A373" s="64"/>
      <c r="B373" s="64"/>
      <c r="C373" s="64"/>
      <c r="D373" s="64"/>
      <c r="E373" s="64"/>
      <c r="F373" s="64"/>
      <c r="G373" s="64"/>
      <c r="H373" s="64"/>
      <c r="I373" s="64"/>
      <c r="J373" s="92"/>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row>
    <row r="374" s="63" customFormat="1" spans="1:37">
      <c r="A374" s="64"/>
      <c r="B374" s="64"/>
      <c r="C374" s="64"/>
      <c r="D374" s="64"/>
      <c r="E374" s="64"/>
      <c r="F374" s="64"/>
      <c r="G374" s="64"/>
      <c r="H374" s="64"/>
      <c r="I374" s="64"/>
      <c r="J374" s="92"/>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row>
    <row r="375" s="63" customFormat="1" spans="1:37">
      <c r="A375" s="64"/>
      <c r="B375" s="64"/>
      <c r="C375" s="64"/>
      <c r="D375" s="64"/>
      <c r="E375" s="64"/>
      <c r="F375" s="64"/>
      <c r="G375" s="64"/>
      <c r="H375" s="64"/>
      <c r="I375" s="64"/>
      <c r="J375" s="92"/>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row>
    <row r="376" s="63" customFormat="1" spans="1:37">
      <c r="A376" s="64"/>
      <c r="B376" s="64"/>
      <c r="C376" s="64"/>
      <c r="D376" s="64"/>
      <c r="E376" s="64"/>
      <c r="F376" s="64"/>
      <c r="G376" s="64"/>
      <c r="H376" s="64"/>
      <c r="I376" s="64"/>
      <c r="J376" s="92"/>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row>
    <row r="377" s="63" customFormat="1" spans="1:37">
      <c r="A377" s="64"/>
      <c r="B377" s="64"/>
      <c r="C377" s="64"/>
      <c r="D377" s="64"/>
      <c r="E377" s="64"/>
      <c r="F377" s="64"/>
      <c r="G377" s="64"/>
      <c r="H377" s="64"/>
      <c r="I377" s="64"/>
      <c r="J377" s="92"/>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row>
    <row r="378" s="63" customFormat="1" spans="1:37">
      <c r="A378" s="64"/>
      <c r="B378" s="64"/>
      <c r="C378" s="64"/>
      <c r="D378" s="64"/>
      <c r="E378" s="64"/>
      <c r="F378" s="64"/>
      <c r="G378" s="64"/>
      <c r="H378" s="64"/>
      <c r="I378" s="64"/>
      <c r="J378" s="92"/>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row>
    <row r="379" s="63" customFormat="1" spans="1:37">
      <c r="A379" s="64"/>
      <c r="B379" s="64"/>
      <c r="C379" s="64"/>
      <c r="D379" s="64"/>
      <c r="E379" s="64"/>
      <c r="F379" s="64"/>
      <c r="G379" s="64"/>
      <c r="H379" s="64"/>
      <c r="I379" s="64"/>
      <c r="J379" s="92"/>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row>
    <row r="380" s="63" customFormat="1" spans="1:37">
      <c r="A380" s="64"/>
      <c r="B380" s="64"/>
      <c r="C380" s="64"/>
      <c r="D380" s="64"/>
      <c r="E380" s="64"/>
      <c r="F380" s="64"/>
      <c r="G380" s="64"/>
      <c r="H380" s="64"/>
      <c r="I380" s="64"/>
      <c r="J380" s="92"/>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row>
    <row r="381" s="63" customFormat="1" spans="1:37">
      <c r="A381" s="64"/>
      <c r="B381" s="64"/>
      <c r="C381" s="64"/>
      <c r="D381" s="64"/>
      <c r="E381" s="64"/>
      <c r="F381" s="64"/>
      <c r="G381" s="64"/>
      <c r="H381" s="64"/>
      <c r="I381" s="64"/>
      <c r="J381" s="92"/>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row>
    <row r="382" s="63" customFormat="1" spans="1:37">
      <c r="A382" s="64"/>
      <c r="B382" s="64"/>
      <c r="C382" s="64"/>
      <c r="D382" s="64"/>
      <c r="E382" s="64"/>
      <c r="F382" s="64"/>
      <c r="G382" s="64"/>
      <c r="H382" s="64"/>
      <c r="I382" s="64"/>
      <c r="J382" s="92"/>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row>
    <row r="383" s="63" customFormat="1" spans="1:37">
      <c r="A383" s="64"/>
      <c r="B383" s="64"/>
      <c r="C383" s="64"/>
      <c r="D383" s="64"/>
      <c r="E383" s="64"/>
      <c r="F383" s="64"/>
      <c r="G383" s="64"/>
      <c r="H383" s="64"/>
      <c r="I383" s="64"/>
      <c r="J383" s="92"/>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row>
    <row r="384" s="63" customFormat="1" spans="1:37">
      <c r="A384" s="64"/>
      <c r="B384" s="64"/>
      <c r="C384" s="64"/>
      <c r="D384" s="64"/>
      <c r="E384" s="64"/>
      <c r="F384" s="64"/>
      <c r="G384" s="64"/>
      <c r="H384" s="64"/>
      <c r="I384" s="64"/>
      <c r="J384" s="92"/>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row>
    <row r="385" s="63" customFormat="1" spans="1:37">
      <c r="A385" s="64"/>
      <c r="B385" s="64"/>
      <c r="C385" s="64"/>
      <c r="D385" s="64"/>
      <c r="E385" s="64"/>
      <c r="F385" s="64"/>
      <c r="G385" s="64"/>
      <c r="H385" s="64"/>
      <c r="I385" s="64"/>
      <c r="J385" s="92"/>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row>
    <row r="386" s="63" customFormat="1" spans="1:37">
      <c r="A386" s="64"/>
      <c r="B386" s="64"/>
      <c r="C386" s="64"/>
      <c r="D386" s="64"/>
      <c r="E386" s="64"/>
      <c r="F386" s="64"/>
      <c r="G386" s="64"/>
      <c r="H386" s="64"/>
      <c r="I386" s="64"/>
      <c r="J386" s="92"/>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row>
    <row r="387" s="63" customFormat="1" spans="1:37">
      <c r="A387" s="64"/>
      <c r="B387" s="64"/>
      <c r="C387" s="64"/>
      <c r="D387" s="64"/>
      <c r="E387" s="64"/>
      <c r="F387" s="64"/>
      <c r="G387" s="64"/>
      <c r="H387" s="64"/>
      <c r="I387" s="64"/>
      <c r="J387" s="92"/>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row>
    <row r="388" s="63" customFormat="1" spans="1:37">
      <c r="A388" s="64"/>
      <c r="B388" s="64"/>
      <c r="C388" s="64"/>
      <c r="D388" s="64"/>
      <c r="E388" s="64"/>
      <c r="F388" s="64"/>
      <c r="G388" s="64"/>
      <c r="H388" s="64"/>
      <c r="I388" s="64"/>
      <c r="J388" s="92"/>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c r="AJ388" s="64"/>
      <c r="AK388" s="64"/>
    </row>
    <row r="389" s="63" customFormat="1" spans="1:37">
      <c r="A389" s="64"/>
      <c r="B389" s="64"/>
      <c r="C389" s="64"/>
      <c r="D389" s="64"/>
      <c r="E389" s="64"/>
      <c r="F389" s="64"/>
      <c r="G389" s="64"/>
      <c r="H389" s="64"/>
      <c r="I389" s="64"/>
      <c r="J389" s="92"/>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c r="AJ389" s="64"/>
      <c r="AK389" s="64"/>
    </row>
    <row r="390" s="63" customFormat="1" spans="1:37">
      <c r="A390" s="64"/>
      <c r="B390" s="64"/>
      <c r="C390" s="64"/>
      <c r="D390" s="64"/>
      <c r="E390" s="64"/>
      <c r="F390" s="64"/>
      <c r="G390" s="64"/>
      <c r="H390" s="64"/>
      <c r="I390" s="64"/>
      <c r="J390" s="92"/>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c r="AJ390" s="64"/>
      <c r="AK390" s="64"/>
    </row>
    <row r="391" s="63" customFormat="1" spans="1:37">
      <c r="A391" s="64"/>
      <c r="B391" s="64"/>
      <c r="C391" s="64"/>
      <c r="D391" s="64"/>
      <c r="E391" s="64"/>
      <c r="F391" s="64"/>
      <c r="G391" s="64"/>
      <c r="H391" s="64"/>
      <c r="I391" s="64"/>
      <c r="J391" s="92"/>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c r="AJ391" s="64"/>
      <c r="AK391" s="64"/>
    </row>
    <row r="392" s="63" customFormat="1" spans="1:37">
      <c r="A392" s="64"/>
      <c r="B392" s="64"/>
      <c r="C392" s="64"/>
      <c r="D392" s="64"/>
      <c r="E392" s="64"/>
      <c r="F392" s="64"/>
      <c r="G392" s="64"/>
      <c r="H392" s="64"/>
      <c r="I392" s="64"/>
      <c r="J392" s="92"/>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4"/>
      <c r="AJ392" s="64"/>
      <c r="AK392" s="64"/>
    </row>
    <row r="393" s="63" customFormat="1" spans="1:37">
      <c r="A393" s="64"/>
      <c r="B393" s="64"/>
      <c r="C393" s="64"/>
      <c r="D393" s="64"/>
      <c r="E393" s="64"/>
      <c r="F393" s="64"/>
      <c r="G393" s="64"/>
      <c r="H393" s="64"/>
      <c r="I393" s="64"/>
      <c r="J393" s="92"/>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c r="AJ393" s="64"/>
      <c r="AK393" s="64"/>
    </row>
    <row r="394" s="63" customFormat="1" spans="1:37">
      <c r="A394" s="64"/>
      <c r="B394" s="64"/>
      <c r="C394" s="64"/>
      <c r="D394" s="64"/>
      <c r="E394" s="64"/>
      <c r="F394" s="64"/>
      <c r="G394" s="64"/>
      <c r="H394" s="64"/>
      <c r="I394" s="64"/>
      <c r="J394" s="92"/>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c r="AJ394" s="64"/>
      <c r="AK394" s="64"/>
    </row>
    <row r="395" s="63" customFormat="1" spans="1:37">
      <c r="A395" s="64"/>
      <c r="B395" s="64"/>
      <c r="C395" s="64"/>
      <c r="D395" s="64"/>
      <c r="E395" s="64"/>
      <c r="F395" s="64"/>
      <c r="G395" s="64"/>
      <c r="H395" s="64"/>
      <c r="I395" s="64"/>
      <c r="J395" s="92"/>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64"/>
      <c r="AJ395" s="64"/>
      <c r="AK395" s="64"/>
    </row>
    <row r="396" s="63" customFormat="1" spans="1:37">
      <c r="A396" s="64"/>
      <c r="B396" s="64"/>
      <c r="C396" s="64"/>
      <c r="D396" s="64"/>
      <c r="E396" s="64"/>
      <c r="F396" s="64"/>
      <c r="G396" s="64"/>
      <c r="H396" s="64"/>
      <c r="I396" s="64"/>
      <c r="J396" s="92"/>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64"/>
      <c r="AJ396" s="64"/>
      <c r="AK396" s="64"/>
    </row>
    <row r="397" s="63" customFormat="1" spans="1:37">
      <c r="A397" s="64"/>
      <c r="B397" s="64"/>
      <c r="C397" s="64"/>
      <c r="D397" s="64"/>
      <c r="E397" s="64"/>
      <c r="F397" s="64"/>
      <c r="G397" s="64"/>
      <c r="H397" s="64"/>
      <c r="I397" s="64"/>
      <c r="J397" s="92"/>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c r="AH397" s="64"/>
      <c r="AI397" s="64"/>
      <c r="AJ397" s="64"/>
      <c r="AK397" s="64"/>
    </row>
    <row r="398" s="63" customFormat="1" spans="1:37">
      <c r="A398" s="64"/>
      <c r="B398" s="64"/>
      <c r="C398" s="64"/>
      <c r="D398" s="64"/>
      <c r="E398" s="64"/>
      <c r="F398" s="64"/>
      <c r="G398" s="64"/>
      <c r="H398" s="64"/>
      <c r="I398" s="64"/>
      <c r="J398" s="92"/>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c r="AH398" s="64"/>
      <c r="AI398" s="64"/>
      <c r="AJ398" s="64"/>
      <c r="AK398" s="64"/>
    </row>
    <row r="399" s="63" customFormat="1" spans="1:37">
      <c r="A399" s="64"/>
      <c r="B399" s="64"/>
      <c r="C399" s="64"/>
      <c r="D399" s="64"/>
      <c r="E399" s="64"/>
      <c r="F399" s="64"/>
      <c r="G399" s="64"/>
      <c r="H399" s="64"/>
      <c r="I399" s="64"/>
      <c r="J399" s="92"/>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4"/>
      <c r="AJ399" s="64"/>
      <c r="AK399" s="64"/>
    </row>
    <row r="400" s="63" customFormat="1" spans="1:37">
      <c r="A400" s="64"/>
      <c r="B400" s="64"/>
      <c r="C400" s="64"/>
      <c r="D400" s="64"/>
      <c r="E400" s="64"/>
      <c r="F400" s="64"/>
      <c r="G400" s="64"/>
      <c r="H400" s="64"/>
      <c r="I400" s="64"/>
      <c r="J400" s="92"/>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c r="AJ400" s="64"/>
      <c r="AK400" s="64"/>
    </row>
    <row r="401" s="63" customFormat="1" spans="1:37">
      <c r="A401" s="64"/>
      <c r="B401" s="64"/>
      <c r="C401" s="64"/>
      <c r="D401" s="64"/>
      <c r="E401" s="64"/>
      <c r="F401" s="64"/>
      <c r="G401" s="64"/>
      <c r="H401" s="64"/>
      <c r="I401" s="64"/>
      <c r="J401" s="92"/>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4"/>
      <c r="AJ401" s="64"/>
      <c r="AK401" s="64"/>
    </row>
    <row r="402" s="63" customFormat="1" spans="1:37">
      <c r="A402" s="64"/>
      <c r="B402" s="64"/>
      <c r="C402" s="64"/>
      <c r="D402" s="64"/>
      <c r="E402" s="64"/>
      <c r="F402" s="64"/>
      <c r="G402" s="64"/>
      <c r="H402" s="64"/>
      <c r="I402" s="64"/>
      <c r="J402" s="92"/>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4"/>
      <c r="AJ402" s="64"/>
      <c r="AK402" s="64"/>
    </row>
    <row r="403" s="63" customFormat="1" spans="1:37">
      <c r="A403" s="64"/>
      <c r="B403" s="64"/>
      <c r="C403" s="64"/>
      <c r="D403" s="64"/>
      <c r="E403" s="64"/>
      <c r="F403" s="64"/>
      <c r="G403" s="64"/>
      <c r="H403" s="64"/>
      <c r="I403" s="64"/>
      <c r="J403" s="92"/>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4"/>
      <c r="AJ403" s="64"/>
      <c r="AK403" s="64"/>
    </row>
    <row r="404" s="63" customFormat="1" spans="1:37">
      <c r="A404" s="64"/>
      <c r="B404" s="64"/>
      <c r="C404" s="64"/>
      <c r="D404" s="64"/>
      <c r="E404" s="64"/>
      <c r="F404" s="64"/>
      <c r="G404" s="64"/>
      <c r="H404" s="64"/>
      <c r="I404" s="64"/>
      <c r="J404" s="92"/>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4"/>
      <c r="AJ404" s="64"/>
      <c r="AK404" s="64"/>
    </row>
    <row r="405" s="63" customFormat="1" spans="1:37">
      <c r="A405" s="64"/>
      <c r="B405" s="64"/>
      <c r="C405" s="64"/>
      <c r="D405" s="64"/>
      <c r="E405" s="64"/>
      <c r="F405" s="64"/>
      <c r="G405" s="64"/>
      <c r="H405" s="64"/>
      <c r="I405" s="64"/>
      <c r="J405" s="92"/>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c r="AH405" s="64"/>
      <c r="AI405" s="64"/>
      <c r="AJ405" s="64"/>
      <c r="AK405" s="64"/>
    </row>
    <row r="406" s="63" customFormat="1" spans="1:37">
      <c r="A406" s="64"/>
      <c r="B406" s="64"/>
      <c r="C406" s="64"/>
      <c r="D406" s="64"/>
      <c r="E406" s="64"/>
      <c r="F406" s="64"/>
      <c r="G406" s="64"/>
      <c r="H406" s="64"/>
      <c r="I406" s="64"/>
      <c r="J406" s="92"/>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64"/>
      <c r="AJ406" s="64"/>
      <c r="AK406" s="64"/>
    </row>
    <row r="407" s="63" customFormat="1" spans="1:37">
      <c r="A407" s="64"/>
      <c r="B407" s="64"/>
      <c r="C407" s="64"/>
      <c r="D407" s="64"/>
      <c r="E407" s="64"/>
      <c r="F407" s="64"/>
      <c r="G407" s="64"/>
      <c r="H407" s="64"/>
      <c r="I407" s="64"/>
      <c r="J407" s="92"/>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64"/>
      <c r="AJ407" s="64"/>
      <c r="AK407" s="64"/>
    </row>
    <row r="408" s="63" customFormat="1" spans="1:37">
      <c r="A408" s="64"/>
      <c r="B408" s="64"/>
      <c r="C408" s="64"/>
      <c r="D408" s="64"/>
      <c r="E408" s="64"/>
      <c r="F408" s="64"/>
      <c r="G408" s="64"/>
      <c r="H408" s="64"/>
      <c r="I408" s="64"/>
      <c r="J408" s="92"/>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c r="AH408" s="64"/>
      <c r="AI408" s="64"/>
      <c r="AJ408" s="64"/>
      <c r="AK408" s="64"/>
    </row>
    <row r="409" s="63" customFormat="1" spans="1:37">
      <c r="A409" s="64"/>
      <c r="B409" s="64"/>
      <c r="C409" s="64"/>
      <c r="D409" s="64"/>
      <c r="E409" s="64"/>
      <c r="F409" s="64"/>
      <c r="G409" s="64"/>
      <c r="H409" s="64"/>
      <c r="I409" s="64"/>
      <c r="J409" s="92"/>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64"/>
      <c r="AJ409" s="64"/>
      <c r="AK409" s="64"/>
    </row>
    <row r="410" s="63" customFormat="1" spans="1:37">
      <c r="A410" s="64"/>
      <c r="B410" s="64"/>
      <c r="C410" s="64"/>
      <c r="D410" s="64"/>
      <c r="E410" s="64"/>
      <c r="F410" s="64"/>
      <c r="G410" s="64"/>
      <c r="H410" s="64"/>
      <c r="I410" s="64"/>
      <c r="J410" s="92"/>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c r="AH410" s="64"/>
      <c r="AI410" s="64"/>
      <c r="AJ410" s="64"/>
      <c r="AK410" s="64"/>
    </row>
    <row r="411" s="63" customFormat="1" spans="1:37">
      <c r="A411" s="64"/>
      <c r="B411" s="64"/>
      <c r="C411" s="64"/>
      <c r="D411" s="64"/>
      <c r="E411" s="64"/>
      <c r="F411" s="64"/>
      <c r="G411" s="64"/>
      <c r="H411" s="64"/>
      <c r="I411" s="64"/>
      <c r="J411" s="92"/>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4"/>
      <c r="AJ411" s="64"/>
      <c r="AK411" s="64"/>
    </row>
    <row r="412" s="63" customFormat="1" spans="1:37">
      <c r="A412" s="64"/>
      <c r="B412" s="64"/>
      <c r="C412" s="64"/>
      <c r="D412" s="64"/>
      <c r="E412" s="64"/>
      <c r="F412" s="64"/>
      <c r="G412" s="64"/>
      <c r="H412" s="64"/>
      <c r="I412" s="64"/>
      <c r="J412" s="92"/>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4"/>
      <c r="AJ412" s="64"/>
      <c r="AK412" s="64"/>
    </row>
    <row r="413" s="63" customFormat="1" spans="1:37">
      <c r="A413" s="64"/>
      <c r="B413" s="64"/>
      <c r="C413" s="64"/>
      <c r="D413" s="64"/>
      <c r="E413" s="64"/>
      <c r="F413" s="64"/>
      <c r="G413" s="64"/>
      <c r="H413" s="64"/>
      <c r="I413" s="64"/>
      <c r="J413" s="92"/>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4"/>
      <c r="AJ413" s="64"/>
      <c r="AK413" s="64"/>
    </row>
    <row r="414" s="63" customFormat="1" spans="1:37">
      <c r="A414" s="64"/>
      <c r="B414" s="64"/>
      <c r="C414" s="64"/>
      <c r="D414" s="64"/>
      <c r="E414" s="64"/>
      <c r="F414" s="64"/>
      <c r="G414" s="64"/>
      <c r="H414" s="64"/>
      <c r="I414" s="64"/>
      <c r="J414" s="92"/>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4"/>
      <c r="AJ414" s="64"/>
      <c r="AK414" s="64"/>
    </row>
    <row r="415" s="63" customFormat="1" spans="1:37">
      <c r="A415" s="64"/>
      <c r="B415" s="64"/>
      <c r="C415" s="64"/>
      <c r="D415" s="64"/>
      <c r="E415" s="64"/>
      <c r="F415" s="64"/>
      <c r="G415" s="64"/>
      <c r="H415" s="64"/>
      <c r="I415" s="64"/>
      <c r="J415" s="92"/>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c r="AH415" s="64"/>
      <c r="AI415" s="64"/>
      <c r="AJ415" s="64"/>
      <c r="AK415" s="64"/>
    </row>
    <row r="416" s="63" customFormat="1" spans="1:37">
      <c r="A416" s="64"/>
      <c r="B416" s="64"/>
      <c r="C416" s="64"/>
      <c r="D416" s="64"/>
      <c r="E416" s="64"/>
      <c r="F416" s="64"/>
      <c r="G416" s="64"/>
      <c r="H416" s="64"/>
      <c r="I416" s="64"/>
      <c r="J416" s="92"/>
      <c r="K416" s="64"/>
      <c r="L416" s="64"/>
      <c r="M416" s="64"/>
      <c r="N416" s="64"/>
      <c r="O416" s="64"/>
      <c r="P416" s="64"/>
      <c r="Q416" s="64"/>
      <c r="R416" s="64"/>
      <c r="S416" s="64"/>
      <c r="T416" s="64"/>
      <c r="U416" s="64"/>
      <c r="V416" s="64"/>
      <c r="W416" s="64"/>
      <c r="X416" s="64"/>
      <c r="Y416" s="64"/>
      <c r="Z416" s="64"/>
      <c r="AA416" s="64"/>
      <c r="AB416" s="64"/>
      <c r="AC416" s="64"/>
      <c r="AD416" s="64"/>
      <c r="AE416" s="64"/>
      <c r="AF416" s="64"/>
      <c r="AG416" s="64"/>
      <c r="AH416" s="64"/>
      <c r="AI416" s="64"/>
      <c r="AJ416" s="64"/>
      <c r="AK416" s="64"/>
    </row>
    <row r="417" s="63" customFormat="1" spans="1:37">
      <c r="A417" s="64"/>
      <c r="B417" s="64"/>
      <c r="C417" s="64"/>
      <c r="D417" s="64"/>
      <c r="E417" s="64"/>
      <c r="F417" s="64"/>
      <c r="G417" s="64"/>
      <c r="H417" s="64"/>
      <c r="I417" s="64"/>
      <c r="J417" s="92"/>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64"/>
      <c r="AJ417" s="64"/>
      <c r="AK417" s="64"/>
    </row>
    <row r="418" s="63" customFormat="1" spans="1:37">
      <c r="A418" s="64"/>
      <c r="B418" s="64"/>
      <c r="C418" s="64"/>
      <c r="D418" s="64"/>
      <c r="E418" s="64"/>
      <c r="F418" s="64"/>
      <c r="G418" s="64"/>
      <c r="H418" s="64"/>
      <c r="I418" s="64"/>
      <c r="J418" s="92"/>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c r="AH418" s="64"/>
      <c r="AI418" s="64"/>
      <c r="AJ418" s="64"/>
      <c r="AK418" s="64"/>
    </row>
    <row r="419" s="63" customFormat="1" spans="1:37">
      <c r="A419" s="64"/>
      <c r="B419" s="64"/>
      <c r="C419" s="64"/>
      <c r="D419" s="64"/>
      <c r="E419" s="64"/>
      <c r="F419" s="64"/>
      <c r="G419" s="64"/>
      <c r="H419" s="64"/>
      <c r="I419" s="64"/>
      <c r="J419" s="92"/>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c r="AH419" s="64"/>
      <c r="AI419" s="64"/>
      <c r="AJ419" s="64"/>
      <c r="AK419" s="64"/>
    </row>
    <row r="420" s="63" customFormat="1" spans="1:37">
      <c r="A420" s="64"/>
      <c r="B420" s="64"/>
      <c r="C420" s="64"/>
      <c r="D420" s="64"/>
      <c r="E420" s="64"/>
      <c r="F420" s="64"/>
      <c r="G420" s="64"/>
      <c r="H420" s="64"/>
      <c r="I420" s="64"/>
      <c r="J420" s="92"/>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c r="AH420" s="64"/>
      <c r="AI420" s="64"/>
      <c r="AJ420" s="64"/>
      <c r="AK420" s="64"/>
    </row>
    <row r="421" s="63" customFormat="1" spans="1:37">
      <c r="A421" s="64"/>
      <c r="B421" s="64"/>
      <c r="C421" s="64"/>
      <c r="D421" s="64"/>
      <c r="E421" s="64"/>
      <c r="F421" s="64"/>
      <c r="G421" s="64"/>
      <c r="H421" s="64"/>
      <c r="I421" s="64"/>
      <c r="J421" s="92"/>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c r="AJ421" s="64"/>
      <c r="AK421" s="64"/>
    </row>
    <row r="422" s="63" customFormat="1" spans="1:37">
      <c r="A422" s="64"/>
      <c r="B422" s="64"/>
      <c r="C422" s="64"/>
      <c r="D422" s="64"/>
      <c r="E422" s="64"/>
      <c r="F422" s="64"/>
      <c r="G422" s="64"/>
      <c r="H422" s="64"/>
      <c r="I422" s="64"/>
      <c r="J422" s="92"/>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c r="AH422" s="64"/>
      <c r="AI422" s="64"/>
      <c r="AJ422" s="64"/>
      <c r="AK422" s="64"/>
    </row>
    <row r="423" s="63" customFormat="1" spans="1:37">
      <c r="A423" s="64"/>
      <c r="B423" s="64"/>
      <c r="C423" s="64"/>
      <c r="D423" s="64"/>
      <c r="E423" s="64"/>
      <c r="F423" s="64"/>
      <c r="G423" s="64"/>
      <c r="H423" s="64"/>
      <c r="I423" s="64"/>
      <c r="J423" s="92"/>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c r="AH423" s="64"/>
      <c r="AI423" s="64"/>
      <c r="AJ423" s="64"/>
      <c r="AK423" s="64"/>
    </row>
    <row r="424" s="63" customFormat="1" spans="1:37">
      <c r="A424" s="64"/>
      <c r="B424" s="64"/>
      <c r="C424" s="64"/>
      <c r="D424" s="64"/>
      <c r="E424" s="64"/>
      <c r="F424" s="64"/>
      <c r="G424" s="64"/>
      <c r="H424" s="64"/>
      <c r="I424" s="64"/>
      <c r="J424" s="92"/>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c r="AH424" s="64"/>
      <c r="AI424" s="64"/>
      <c r="AJ424" s="64"/>
      <c r="AK424" s="64"/>
    </row>
    <row r="425" s="63" customFormat="1" spans="1:37">
      <c r="A425" s="64"/>
      <c r="B425" s="64"/>
      <c r="C425" s="64"/>
      <c r="D425" s="64"/>
      <c r="E425" s="64"/>
      <c r="F425" s="64"/>
      <c r="G425" s="64"/>
      <c r="H425" s="64"/>
      <c r="I425" s="64"/>
      <c r="J425" s="92"/>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c r="AH425" s="64"/>
      <c r="AI425" s="64"/>
      <c r="AJ425" s="64"/>
      <c r="AK425" s="64"/>
    </row>
    <row r="426" s="63" customFormat="1" spans="1:37">
      <c r="A426" s="64"/>
      <c r="B426" s="64"/>
      <c r="C426" s="64"/>
      <c r="D426" s="64"/>
      <c r="E426" s="64"/>
      <c r="F426" s="64"/>
      <c r="G426" s="64"/>
      <c r="H426" s="64"/>
      <c r="I426" s="64"/>
      <c r="J426" s="92"/>
      <c r="K426" s="64"/>
      <c r="L426" s="64"/>
      <c r="M426" s="64"/>
      <c r="N426" s="64"/>
      <c r="O426" s="64"/>
      <c r="P426" s="64"/>
      <c r="Q426" s="64"/>
      <c r="R426" s="64"/>
      <c r="S426" s="64"/>
      <c r="T426" s="64"/>
      <c r="U426" s="64"/>
      <c r="V426" s="64"/>
      <c r="W426" s="64"/>
      <c r="X426" s="64"/>
      <c r="Y426" s="64"/>
      <c r="Z426" s="64"/>
      <c r="AA426" s="64"/>
      <c r="AB426" s="64"/>
      <c r="AC426" s="64"/>
      <c r="AD426" s="64"/>
      <c r="AE426" s="64"/>
      <c r="AF426" s="64"/>
      <c r="AG426" s="64"/>
      <c r="AH426" s="64"/>
      <c r="AI426" s="64"/>
      <c r="AJ426" s="64"/>
      <c r="AK426" s="64"/>
    </row>
    <row r="427" s="63" customFormat="1" spans="1:37">
      <c r="A427" s="64"/>
      <c r="B427" s="64"/>
      <c r="C427" s="64"/>
      <c r="D427" s="64"/>
      <c r="E427" s="64"/>
      <c r="F427" s="64"/>
      <c r="G427" s="64"/>
      <c r="H427" s="64"/>
      <c r="I427" s="64"/>
      <c r="J427" s="92"/>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c r="AH427" s="64"/>
      <c r="AI427" s="64"/>
      <c r="AJ427" s="64"/>
      <c r="AK427" s="64"/>
    </row>
    <row r="428" s="63" customFormat="1" spans="1:37">
      <c r="A428" s="64"/>
      <c r="B428" s="64"/>
      <c r="C428" s="64"/>
      <c r="D428" s="64"/>
      <c r="E428" s="64"/>
      <c r="F428" s="64"/>
      <c r="G428" s="64"/>
      <c r="H428" s="64"/>
      <c r="I428" s="64"/>
      <c r="J428" s="92"/>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c r="AJ428" s="64"/>
      <c r="AK428" s="64"/>
    </row>
    <row r="429" s="63" customFormat="1" spans="1:37">
      <c r="A429" s="64"/>
      <c r="B429" s="64"/>
      <c r="C429" s="64"/>
      <c r="D429" s="64"/>
      <c r="E429" s="64"/>
      <c r="F429" s="64"/>
      <c r="G429" s="64"/>
      <c r="H429" s="64"/>
      <c r="I429" s="64"/>
      <c r="J429" s="92"/>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c r="AJ429" s="64"/>
      <c r="AK429" s="64"/>
    </row>
    <row r="430" s="63" customFormat="1" spans="1:37">
      <c r="A430" s="64"/>
      <c r="B430" s="64"/>
      <c r="C430" s="64"/>
      <c r="D430" s="64"/>
      <c r="E430" s="64"/>
      <c r="F430" s="64"/>
      <c r="G430" s="64"/>
      <c r="H430" s="64"/>
      <c r="I430" s="64"/>
      <c r="J430" s="92"/>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c r="AJ430" s="64"/>
      <c r="AK430" s="64"/>
    </row>
    <row r="431" s="63" customFormat="1" spans="1:37">
      <c r="A431" s="64"/>
      <c r="B431" s="64"/>
      <c r="C431" s="64"/>
      <c r="D431" s="64"/>
      <c r="E431" s="64"/>
      <c r="F431" s="64"/>
      <c r="G431" s="64"/>
      <c r="H431" s="64"/>
      <c r="I431" s="64"/>
      <c r="J431" s="92"/>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c r="AJ431" s="64"/>
      <c r="AK431" s="64"/>
    </row>
    <row r="432" s="63" customFormat="1" spans="1:37">
      <c r="A432" s="64"/>
      <c r="B432" s="64"/>
      <c r="C432" s="64"/>
      <c r="D432" s="64"/>
      <c r="E432" s="64"/>
      <c r="F432" s="64"/>
      <c r="G432" s="64"/>
      <c r="H432" s="64"/>
      <c r="I432" s="64"/>
      <c r="J432" s="92"/>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c r="AH432" s="64"/>
      <c r="AI432" s="64"/>
      <c r="AJ432" s="64"/>
      <c r="AK432" s="64"/>
    </row>
    <row r="433" s="63" customFormat="1" spans="1:37">
      <c r="A433" s="64"/>
      <c r="B433" s="64"/>
      <c r="C433" s="64"/>
      <c r="D433" s="64"/>
      <c r="E433" s="64"/>
      <c r="F433" s="64"/>
      <c r="G433" s="64"/>
      <c r="H433" s="64"/>
      <c r="I433" s="64"/>
      <c r="J433" s="92"/>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c r="AJ433" s="64"/>
      <c r="AK433" s="64"/>
    </row>
    <row r="434" s="63" customFormat="1" spans="1:37">
      <c r="A434" s="64"/>
      <c r="B434" s="64"/>
      <c r="C434" s="64"/>
      <c r="D434" s="64"/>
      <c r="E434" s="64"/>
      <c r="F434" s="64"/>
      <c r="G434" s="64"/>
      <c r="H434" s="64"/>
      <c r="I434" s="64"/>
      <c r="J434" s="92"/>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c r="AJ434" s="64"/>
      <c r="AK434" s="64"/>
    </row>
    <row r="435" s="63" customFormat="1" spans="1:37">
      <c r="A435" s="64"/>
      <c r="B435" s="64"/>
      <c r="C435" s="64"/>
      <c r="D435" s="64"/>
      <c r="E435" s="64"/>
      <c r="F435" s="64"/>
      <c r="G435" s="64"/>
      <c r="H435" s="64"/>
      <c r="I435" s="64"/>
      <c r="J435" s="92"/>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c r="AJ435" s="64"/>
      <c r="AK435" s="64"/>
    </row>
    <row r="436" s="63" customFormat="1" spans="1:37">
      <c r="A436" s="64"/>
      <c r="B436" s="64"/>
      <c r="C436" s="64"/>
      <c r="D436" s="64"/>
      <c r="E436" s="64"/>
      <c r="F436" s="64"/>
      <c r="G436" s="64"/>
      <c r="H436" s="64"/>
      <c r="I436" s="64"/>
      <c r="J436" s="92"/>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c r="AJ436" s="64"/>
      <c r="AK436" s="64"/>
    </row>
    <row r="437" s="63" customFormat="1" spans="1:37">
      <c r="A437" s="64"/>
      <c r="B437" s="64"/>
      <c r="C437" s="64"/>
      <c r="D437" s="64"/>
      <c r="E437" s="64"/>
      <c r="F437" s="106"/>
      <c r="G437" s="106"/>
      <c r="H437" s="106"/>
      <c r="I437" s="106"/>
      <c r="J437" s="107"/>
      <c r="K437" s="106"/>
      <c r="L437" s="106"/>
      <c r="M437" s="106"/>
      <c r="N437" s="106"/>
      <c r="O437" s="106"/>
      <c r="P437" s="106"/>
      <c r="Q437" s="106"/>
      <c r="R437" s="106"/>
      <c r="S437" s="106"/>
      <c r="T437" s="106"/>
      <c r="U437" s="106"/>
      <c r="V437" s="106"/>
      <c r="W437" s="64"/>
      <c r="X437" s="64"/>
      <c r="Y437" s="64"/>
      <c r="Z437" s="64"/>
      <c r="AA437" s="106"/>
      <c r="AB437" s="106"/>
      <c r="AC437" s="64"/>
      <c r="AD437" s="106"/>
      <c r="AE437" s="106"/>
      <c r="AF437" s="106"/>
      <c r="AG437" s="106"/>
      <c r="AH437" s="106"/>
      <c r="AI437" s="106"/>
      <c r="AJ437" s="106"/>
      <c r="AK437" s="106"/>
    </row>
    <row r="438" s="63" customFormat="1" spans="1:37">
      <c r="A438" s="64"/>
      <c r="B438" s="64"/>
      <c r="C438" s="64"/>
      <c r="D438" s="64"/>
      <c r="E438" s="64"/>
      <c r="F438" s="106"/>
      <c r="G438" s="106"/>
      <c r="H438" s="106"/>
      <c r="I438" s="106"/>
      <c r="J438" s="107"/>
      <c r="K438" s="106"/>
      <c r="L438" s="106"/>
      <c r="M438" s="106"/>
      <c r="N438" s="106"/>
      <c r="O438" s="106"/>
      <c r="P438" s="106"/>
      <c r="Q438" s="106"/>
      <c r="R438" s="106"/>
      <c r="S438" s="106"/>
      <c r="T438" s="106"/>
      <c r="U438" s="106"/>
      <c r="V438" s="106"/>
      <c r="W438" s="64"/>
      <c r="X438" s="64"/>
      <c r="Y438" s="64"/>
      <c r="Z438" s="64"/>
      <c r="AA438" s="106"/>
      <c r="AB438" s="106"/>
      <c r="AC438" s="64"/>
      <c r="AD438" s="106"/>
      <c r="AE438" s="106"/>
      <c r="AF438" s="106"/>
      <c r="AG438" s="106"/>
      <c r="AH438" s="106"/>
      <c r="AI438" s="106"/>
      <c r="AJ438" s="106"/>
      <c r="AK438" s="106"/>
    </row>
    <row r="439" s="63" customFormat="1" spans="1:37">
      <c r="A439" s="64"/>
      <c r="B439" s="64"/>
      <c r="C439" s="64"/>
      <c r="D439" s="64"/>
      <c r="E439" s="64"/>
      <c r="F439" s="106"/>
      <c r="G439" s="106"/>
      <c r="H439" s="106"/>
      <c r="I439" s="106"/>
      <c r="J439" s="107"/>
      <c r="K439" s="106"/>
      <c r="L439" s="106"/>
      <c r="M439" s="106"/>
      <c r="N439" s="106"/>
      <c r="O439" s="106"/>
      <c r="P439" s="106"/>
      <c r="Q439" s="106"/>
      <c r="R439" s="106"/>
      <c r="S439" s="106"/>
      <c r="T439" s="106"/>
      <c r="U439" s="106"/>
      <c r="V439" s="106"/>
      <c r="W439" s="64"/>
      <c r="X439" s="64"/>
      <c r="Y439" s="64"/>
      <c r="Z439" s="64"/>
      <c r="AA439" s="106"/>
      <c r="AB439" s="106"/>
      <c r="AC439" s="64"/>
      <c r="AD439" s="106"/>
      <c r="AE439" s="106"/>
      <c r="AF439" s="106"/>
      <c r="AG439" s="106"/>
      <c r="AH439" s="106"/>
      <c r="AI439" s="106"/>
      <c r="AJ439" s="106"/>
      <c r="AK439" s="106"/>
    </row>
    <row r="440" s="63" customFormat="1" spans="1:37">
      <c r="A440" s="64"/>
      <c r="B440" s="64"/>
      <c r="C440" s="64"/>
      <c r="D440" s="64"/>
      <c r="E440" s="64"/>
      <c r="F440" s="106"/>
      <c r="G440" s="106"/>
      <c r="H440" s="106"/>
      <c r="I440" s="106"/>
      <c r="J440" s="107"/>
      <c r="K440" s="106"/>
      <c r="L440" s="106"/>
      <c r="M440" s="106"/>
      <c r="N440" s="106"/>
      <c r="O440" s="106"/>
      <c r="P440" s="106"/>
      <c r="Q440" s="106"/>
      <c r="R440" s="106"/>
      <c r="S440" s="106"/>
      <c r="T440" s="106"/>
      <c r="U440" s="106"/>
      <c r="V440" s="106"/>
      <c r="W440" s="64"/>
      <c r="X440" s="64"/>
      <c r="Y440" s="64"/>
      <c r="Z440" s="64"/>
      <c r="AA440" s="106"/>
      <c r="AB440" s="106"/>
      <c r="AC440" s="64"/>
      <c r="AD440" s="106"/>
      <c r="AE440" s="106"/>
      <c r="AF440" s="106"/>
      <c r="AG440" s="106"/>
      <c r="AH440" s="106"/>
      <c r="AI440" s="106"/>
      <c r="AJ440" s="106"/>
      <c r="AK440" s="106"/>
    </row>
    <row r="441" s="63" customFormat="1" spans="1:37">
      <c r="A441" s="64"/>
      <c r="B441" s="64"/>
      <c r="C441" s="64"/>
      <c r="D441" s="64"/>
      <c r="E441" s="64"/>
      <c r="F441" s="106"/>
      <c r="G441" s="106"/>
      <c r="H441" s="106"/>
      <c r="I441" s="106"/>
      <c r="J441" s="107"/>
      <c r="K441" s="106"/>
      <c r="L441" s="106"/>
      <c r="M441" s="106"/>
      <c r="N441" s="106"/>
      <c r="O441" s="106"/>
      <c r="P441" s="106"/>
      <c r="Q441" s="106"/>
      <c r="R441" s="106"/>
      <c r="S441" s="106"/>
      <c r="T441" s="106"/>
      <c r="U441" s="106"/>
      <c r="V441" s="106"/>
      <c r="W441" s="64"/>
      <c r="X441" s="64"/>
      <c r="Y441" s="64"/>
      <c r="Z441" s="64"/>
      <c r="AA441" s="106"/>
      <c r="AB441" s="106"/>
      <c r="AC441" s="64"/>
      <c r="AD441" s="106"/>
      <c r="AE441" s="106"/>
      <c r="AF441" s="106"/>
      <c r="AG441" s="106"/>
      <c r="AH441" s="106"/>
      <c r="AI441" s="106"/>
      <c r="AJ441" s="106"/>
      <c r="AK441" s="106"/>
    </row>
    <row r="442" s="63" customFormat="1" spans="1:37">
      <c r="A442" s="64"/>
      <c r="B442" s="64"/>
      <c r="C442" s="64"/>
      <c r="D442" s="64"/>
      <c r="E442" s="64"/>
      <c r="F442" s="106"/>
      <c r="G442" s="106"/>
      <c r="H442" s="106"/>
      <c r="I442" s="106"/>
      <c r="J442" s="107"/>
      <c r="K442" s="106"/>
      <c r="L442" s="106"/>
      <c r="M442" s="106"/>
      <c r="N442" s="106"/>
      <c r="O442" s="106"/>
      <c r="P442" s="106"/>
      <c r="Q442" s="106"/>
      <c r="R442" s="106"/>
      <c r="S442" s="106"/>
      <c r="T442" s="106"/>
      <c r="U442" s="106"/>
      <c r="V442" s="106"/>
      <c r="W442" s="64"/>
      <c r="X442" s="64"/>
      <c r="Y442" s="64"/>
      <c r="Z442" s="64"/>
      <c r="AA442" s="106"/>
      <c r="AB442" s="106"/>
      <c r="AC442" s="64"/>
      <c r="AD442" s="106"/>
      <c r="AE442" s="106"/>
      <c r="AF442" s="106"/>
      <c r="AG442" s="106"/>
      <c r="AH442" s="106"/>
      <c r="AI442" s="106"/>
      <c r="AJ442" s="106"/>
      <c r="AK442" s="106"/>
    </row>
    <row r="443" s="63" customFormat="1" spans="1:37">
      <c r="A443" s="64"/>
      <c r="B443" s="64"/>
      <c r="C443" s="64"/>
      <c r="D443" s="64"/>
      <c r="E443" s="64"/>
      <c r="F443" s="106"/>
      <c r="G443" s="106"/>
      <c r="H443" s="106"/>
      <c r="I443" s="106"/>
      <c r="J443" s="107"/>
      <c r="K443" s="106"/>
      <c r="L443" s="106"/>
      <c r="M443" s="106"/>
      <c r="N443" s="106"/>
      <c r="O443" s="106"/>
      <c r="P443" s="106"/>
      <c r="Q443" s="106"/>
      <c r="R443" s="106"/>
      <c r="S443" s="106"/>
      <c r="T443" s="106"/>
      <c r="U443" s="106"/>
      <c r="V443" s="106"/>
      <c r="W443" s="64"/>
      <c r="X443" s="64"/>
      <c r="Y443" s="64"/>
      <c r="Z443" s="64"/>
      <c r="AA443" s="106"/>
      <c r="AB443" s="106"/>
      <c r="AC443" s="64"/>
      <c r="AD443" s="106"/>
      <c r="AE443" s="106"/>
      <c r="AF443" s="106"/>
      <c r="AG443" s="106"/>
      <c r="AH443" s="106"/>
      <c r="AI443" s="106"/>
      <c r="AJ443" s="106"/>
      <c r="AK443" s="106"/>
    </row>
    <row r="444" s="63" customFormat="1" spans="1:37">
      <c r="A444" s="64"/>
      <c r="B444" s="64"/>
      <c r="C444" s="64"/>
      <c r="D444" s="64"/>
      <c r="E444" s="64"/>
      <c r="F444" s="106"/>
      <c r="G444" s="106"/>
      <c r="H444" s="106"/>
      <c r="I444" s="106"/>
      <c r="J444" s="107"/>
      <c r="K444" s="106"/>
      <c r="L444" s="106"/>
      <c r="M444" s="106"/>
      <c r="N444" s="106"/>
      <c r="O444" s="106"/>
      <c r="P444" s="106"/>
      <c r="Q444" s="106"/>
      <c r="R444" s="106"/>
      <c r="S444" s="106"/>
      <c r="T444" s="106"/>
      <c r="U444" s="106"/>
      <c r="V444" s="106"/>
      <c r="W444" s="64"/>
      <c r="X444" s="64"/>
      <c r="Y444" s="64"/>
      <c r="Z444" s="64"/>
      <c r="AA444" s="106"/>
      <c r="AB444" s="106"/>
      <c r="AC444" s="64"/>
      <c r="AD444" s="106"/>
      <c r="AE444" s="106"/>
      <c r="AF444" s="106"/>
      <c r="AG444" s="106"/>
      <c r="AH444" s="106"/>
      <c r="AI444" s="106"/>
      <c r="AJ444" s="106"/>
      <c r="AK444" s="106"/>
    </row>
  </sheetData>
  <hyperlinks>
    <hyperlink ref="W7" r:id="rId4" display="Bruce A and B Nuclear Generating Stations (cnsc-ccsn.gc.ca)" tooltip="https://www.cnsc-ccsn.gc.ca/eng/reactors/power-plants/nuclear-facilities/bruce-nuclear-generating-station/"/>
    <hyperlink ref="W8" r:id="rId5" display="Pickering Nuclear Generating Station (cnsc-ccsn.gc.ca)" tooltip="https://www.cnsc-ccsn.gc.ca/eng/reactors/power-plants/nuclear-facilities/pickering-nuclear-generating-station/"/>
    <hyperlink ref="W9" r:id="rId5" display="Pickering Nuclear Generating Station (cnsc-ccsn.gc.ca)" tooltip="https://www.cnsc-ccsn.gc.ca/eng/reactors/power-plants/nuclear-facilities/pickering-nuclear-generating-station/"/>
    <hyperlink ref="W10" r:id="rId6" display="Point Lepreau Nuclear Generating Station (cnsc-ccsn.gc.ca)" tooltip="https://www.cnsc-ccsn.gc.ca/eng/reactors/power-plants/nuclear-facilities/point-lepreau-nuclear-generating-station/"/>
  </hyperlinks>
  <pageMargins left="0.75" right="0.75" top="1" bottom="1" header="0.5" footer="0.5"/>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TRA1</vt:lpstr>
      <vt:lpstr>TRA2</vt:lpstr>
      <vt:lpstr>TRA3</vt:lpstr>
      <vt:lpstr>RSD</vt:lpstr>
      <vt:lpstr>COM</vt:lpstr>
      <vt:lpstr>AGR</vt:lpstr>
      <vt:lpstr>PRIorSUP_VACANT</vt:lpstr>
      <vt:lpstr>ELC_DEFINED_IN_OTHERS</vt:lpstr>
      <vt:lpstr>NUC</vt:lpstr>
      <vt:lpstr>NUC_Trans</vt:lpstr>
      <vt:lpstr>NUC-CHAIN</vt:lpstr>
      <vt:lpstr>NUC-CHAIN_Trans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2024-07-06T15:49:37Z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1033-12.2.0.17119</vt:lpwstr>
  </property>
</Properties>
</file>