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3905" windowHeight="8700" tabRatio="901" firstSheet="13" activeTab="14"/>
  </bookViews>
  <sheets>
    <sheet name="Electric_vehecle" sheetId="161" r:id="rId1"/>
    <sheet name="mvkmPerTJ_EFF" sheetId="147" r:id="rId2"/>
    <sheet name="000Veh_STOCK" sheetId="136" r:id="rId3"/>
    <sheet name="attached_truck_stock" sheetId="137" r:id="rId4"/>
    <sheet name="AFA_000kmPerVeh_AFA" sheetId="143" r:id="rId5"/>
    <sheet name="Occupancy_ACTFLO_CAP2ACT" sheetId="142" r:id="rId6"/>
    <sheet name="attached_School_bus" sheetId="150" r:id="rId7"/>
    <sheet name="LIFE_FIXOM" sheetId="160" r:id="rId8"/>
    <sheet name="attached_referred data source" sheetId="159" r:id="rId9"/>
    <sheet name="Aviation_EFF_DEM" sheetId="144" r:id="rId10"/>
    <sheet name="attached_avi_freight_energy" sheetId="157" r:id="rId11"/>
    <sheet name="attached_rail" sheetId="158" r:id="rId12"/>
    <sheet name="attached_avi_passenger_eneuse" sheetId="156" r:id="rId13"/>
    <sheet name="Navigation_EFF_DEM" sheetId="145" r:id="rId14"/>
    <sheet name="Rail_EFF_DEM" sheetId="146" r:id="rId15"/>
    <sheet name="FuelTech" sheetId="134" r:id="rId16"/>
    <sheet name="Emi" sheetId="133" r:id="rId17"/>
    <sheet name="attached_Car" sheetId="149" r:id="rId18"/>
    <sheet name="attached_Urban_bus" sheetId="151" r:id="rId19"/>
    <sheet name="attached_Inter-city_bus" sheetId="152" r:id="rId20"/>
    <sheet name="attached_motorcycle" sheetId="148" r:id="rId21"/>
    <sheet name="attached_Pas_light_truck" sheetId="153" r:id="rId22"/>
    <sheet name="attached_Fre_light_truck" sheetId="154" r:id="rId23"/>
    <sheet name="attached_Med_Hev_truck" sheetId="155" r:id="rId24"/>
    <sheet name="attached_motorcycle_stock" sheetId="138" r:id="rId25"/>
    <sheet name="attached_bus_stock" sheetId="139" r:id="rId26"/>
    <sheet name="attached_car_stock" sheetId="140" r:id="rId27"/>
  </sheets>
  <externalReferences>
    <externalReference r:id="rId2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<sst xmlns="http://schemas.openxmlformats.org/spreadsheetml/2006/main" count="15720" uniqueCount="568">
  <si>
    <t>*biomass has not been addressed</t>
  </si>
  <si>
    <t>*Assuming that the total BEV-battery EV stock in 2020 is 5-times of the sale number, according to the sale-trends (since we have no clue of the number before 2017, so adopting this rough estimate method), from https://www.cer-rec.gc.ca/en/data-analysis/energy-markets/market-snapshots/2022/market-snapshot-record-high-electric-vehicle-sales-canada.html#:~:text=Electric%20vehicle%20%28EV%29%20sales%20are%20increasing%20in%20Canada,5.3%25%20of%20total%20vehicle%20registrations%20for%20that%20year.</t>
  </si>
  <si>
    <t>*Assuming that the total PHEV-PlugInHybridEV and HEV-HybridEV stock in 2020 is 10-times of the sale number, according to the sale-trends, from https://www.cer-rec.gc.ca/en/data-analysis/energy-markets/market-snapshots/2022/market-snapshot-record-high-electric-vehicle-sales-canada.html#:~:text=Electric%20vehicle%20%28EV%29%20sales%20are%20increasing%20in%20Canada,5.3%25%20of%20total%20vehicle%20registrations%20for%20that%20year.</t>
  </si>
  <si>
    <t>000 units</t>
  </si>
  <si>
    <t>*Note that the number for rest of canada will be evenly distributed to those provinced without indicated number</t>
  </si>
  <si>
    <t>~FI_T: Stock</t>
  </si>
  <si>
    <t>2020 sales</t>
  </si>
  <si>
    <t>2020 STOCK</t>
  </si>
  <si>
    <t>TechName</t>
  </si>
  <si>
    <t>AT</t>
  </si>
  <si>
    <t>QU</t>
  </si>
  <si>
    <t>ON</t>
  </si>
  <si>
    <t>MA</t>
  </si>
  <si>
    <t>SA</t>
  </si>
  <si>
    <t>AL</t>
  </si>
  <si>
    <t>BC</t>
  </si>
  <si>
    <t>~FI_Process</t>
  </si>
  <si>
    <t>TRA_Car_BEV00</t>
  </si>
  <si>
    <t>BEV</t>
  </si>
  <si>
    <t>Sets</t>
  </si>
  <si>
    <t>TechDesc</t>
  </si>
  <si>
    <t>Tact</t>
  </si>
  <si>
    <t>Tcap</t>
  </si>
  <si>
    <t>Tslvl</t>
  </si>
  <si>
    <t>PrimaryCG</t>
  </si>
  <si>
    <t>TRA_Car_PHEV00</t>
  </si>
  <si>
    <t>PHEV</t>
  </si>
  <si>
    <t>DMD</t>
  </si>
  <si>
    <t>BVkm</t>
  </si>
  <si>
    <t>000Veh</t>
  </si>
  <si>
    <t>*</t>
  </si>
  <si>
    <t>HEV</t>
  </si>
  <si>
    <t>TRA_Car_HEV00</t>
  </si>
  <si>
    <t>TRA_Tru_BEV00</t>
  </si>
  <si>
    <t>TRA_Tru_PHEV00</t>
  </si>
  <si>
    <t>TRA_Tru_HEV00</t>
  </si>
  <si>
    <t>unit: bpkm</t>
  </si>
  <si>
    <t>FI_T: Demand</t>
  </si>
  <si>
    <t>CommName</t>
  </si>
  <si>
    <t>*we conbine the demand for EV with conventiona vehicle</t>
  </si>
  <si>
    <t>TRA_Car_BEV</t>
  </si>
  <si>
    <t>TRA_Car_PHEV</t>
  </si>
  <si>
    <t>~FI_Comm</t>
  </si>
  <si>
    <t>TRA_Car_HEV</t>
  </si>
  <si>
    <t>Csets</t>
  </si>
  <si>
    <t>CommDesc</t>
  </si>
  <si>
    <t>Unit</t>
  </si>
  <si>
    <t>LimType</t>
  </si>
  <si>
    <t>CTSLvl</t>
  </si>
  <si>
    <t>PeakTS</t>
  </si>
  <si>
    <t>Ctype</t>
  </si>
  <si>
    <t>NRG</t>
  </si>
  <si>
    <t>TRAELC</t>
  </si>
  <si>
    <t>TRA_Tru_BEV</t>
  </si>
  <si>
    <t>TRA_Tru_PHEV</t>
  </si>
  <si>
    <t>TRA_Tru_HEV</t>
  </si>
  <si>
    <t>propotion</t>
  </si>
  <si>
    <t>Passenger car</t>
  </si>
  <si>
    <t>Large vehicle</t>
  </si>
  <si>
    <t>*Assuming there is only EV-Car and EV-truck without EV bus, because the website explains the large vehicle as follows: Passenger car Vehicle designed or adapted primarily to carry people on highways and streets. It seats a driver and no more than eight passengers. Large vehiclesThe large vehicles category includes multi-purpose vehicles (SUVs), pickup trucks, and vans. This category also applies to large electric vehicles. so the passenger car only refers to EV-Cars while large vehicle refers to EV-trucks</t>
  </si>
  <si>
    <t>unit: 000km</t>
  </si>
  <si>
    <t>~FI_T: AFA</t>
  </si>
  <si>
    <t>*energy intensity comparison: PJ/100 mile, so the EFF for EV is 5.6 times bigger than GSL economy car, and we assumes PHEV same, while that for HEV is 5.6+1/2=3.3 times following the assume that HEV consumes half gasoline</t>
  </si>
  <si>
    <t>EV Tesla</t>
  </si>
  <si>
    <t>GASOLINE economic passenger car</t>
  </si>
  <si>
    <t>bpkm/PJ</t>
  </si>
  <si>
    <t>~FI_T: EFF</t>
  </si>
  <si>
    <t>*EV-car energy intensity (bpkm/PJ) is 5.6 times of conventional car, given that: (1) 25-30kwh/100 miles for tesla, it could be converted to 30/277777777.77778 PJ per 100miles, so it is 1.08*10^-7  PJ per 100 mile,  from https://teslatale.com/watts-does-tesla-use/#:~:text=The%20power%20consumption%20of%20a%20Tesla%20varies%20depending,is%20equivalent%20to%2025-30%20kWh%20per%20100%20miles. (2) 5 gallon gasoline/100 miles for economy car, so it should be 5/8244023 PJ/100mile for .., so it's 6.065*10^-7 PJ/100 mile. Similar adopted for EV-Truck, compared with conventional truck</t>
  </si>
  <si>
    <t>~FI_T: SHARE-I~LO</t>
  </si>
  <si>
    <t>Comm-IN</t>
  </si>
  <si>
    <t>Comm-OUT</t>
  </si>
  <si>
    <t>TRA_Car</t>
  </si>
  <si>
    <t>*Assuming a hybrid EV consumes no more than 50% gasoline while PHEV consumes less 10%, that means most relying on electricity</t>
  </si>
  <si>
    <t>TRAGSL</t>
  </si>
  <si>
    <t>TRA_Tru</t>
  </si>
  <si>
    <t>source: Natural resources canada</t>
  </si>
  <si>
    <t>*Unit: million vehicle-km/TJ or billion vehicle-km/PJ</t>
  </si>
  <si>
    <t>* we already have the energy intensity with unit of MJ/passenger-km, we just need to use 1 to divide this value to get the mpkm/TJ, then divide the actflow  to get to EFF</t>
  </si>
  <si>
    <t>Not useful, please forget it</t>
  </si>
  <si>
    <t>detailing the four provinces of atlantic region</t>
  </si>
  <si>
    <t>region</t>
  </si>
  <si>
    <t>NL (ENERGY DEMAND PER YR)</t>
  </si>
  <si>
    <t>NL (DEMAND ER YR)</t>
  </si>
  <si>
    <t>NL</t>
  </si>
  <si>
    <t>PEI</t>
  </si>
  <si>
    <t>NS</t>
  </si>
  <si>
    <t>NB</t>
  </si>
  <si>
    <t>vehicle</t>
  </si>
  <si>
    <t>propulsion</t>
  </si>
  <si>
    <t>Buses</t>
  </si>
  <si>
    <t>School Bus</t>
  </si>
  <si>
    <t>GSL</t>
  </si>
  <si>
    <t>630 million pas-km</t>
  </si>
  <si>
    <t>Diesel fuel oil</t>
  </si>
  <si>
    <t>Urban Transit</t>
  </si>
  <si>
    <t>489 million pas-km</t>
  </si>
  <si>
    <t>Inter-City Bus</t>
  </si>
  <si>
    <t>117 million pas-km</t>
  </si>
  <si>
    <t>Trucks</t>
  </si>
  <si>
    <t>Passenger light truck</t>
  </si>
  <si>
    <t>Trus</t>
  </si>
  <si>
    <t>14.3PJ</t>
  </si>
  <si>
    <t>6340 million pas-km</t>
  </si>
  <si>
    <t>0.1PJ</t>
  </si>
  <si>
    <t>freight light truck</t>
  </si>
  <si>
    <t>4.1PJ</t>
  </si>
  <si>
    <t>582 million ton-km</t>
  </si>
  <si>
    <t>medium truck</t>
  </si>
  <si>
    <t>590 million ton-km</t>
  </si>
  <si>
    <t>heavy truck</t>
  </si>
  <si>
    <t>4097 million ton-k</t>
  </si>
  <si>
    <t>Motorcycles</t>
  </si>
  <si>
    <t>4635 km/yr, 5.3L/100 km</t>
  </si>
  <si>
    <t>Cars</t>
  </si>
  <si>
    <t>CNG</t>
  </si>
  <si>
    <t>4290 million pas-km</t>
  </si>
  <si>
    <t>TRA_Bus_SB_GSL</t>
  </si>
  <si>
    <t>TRA_Bus_SB_DST</t>
  </si>
  <si>
    <t>TRA_Bus_UT_GSL</t>
  </si>
  <si>
    <t>TRA_Bus_UT_DST</t>
  </si>
  <si>
    <t>TRA_Bus_IC_GSL</t>
  </si>
  <si>
    <t>TRA_Bus_IC_DST</t>
  </si>
  <si>
    <t>TRA_Tru_PLT_GSL</t>
  </si>
  <si>
    <t>*passenger EFF referring to the NRC whose unit is tj/bpkm rather than tj/btkm</t>
  </si>
  <si>
    <t>TRA_Tru_PLT_DST</t>
  </si>
  <si>
    <t>TRA_Tru_FLT_GSL</t>
  </si>
  <si>
    <t xml:space="preserve">freight truck referring to EU-TIMES because we don't have the energy intensity data with btkm/pj </t>
  </si>
  <si>
    <t>TRA_Tru_MT_GSL</t>
  </si>
  <si>
    <t>TRA_Tru_HT_DST</t>
  </si>
  <si>
    <t>TRA_Mot_GSL</t>
  </si>
  <si>
    <t>TRA_Car_GSL</t>
  </si>
  <si>
    <t>TRA_Car_DST</t>
  </si>
  <si>
    <t>https://www.transportpolicy.net/standard/canada-vehicle-definitions/</t>
  </si>
  <si>
    <t>NOTE: one bus could carry 19.78 passenger, referred to Occupancy_ACTFLO, from EU_TIMES</t>
  </si>
  <si>
    <t>NOTE: one CAR/PASSENGERLIGHT TRUCK could carry 1.58 passenger, referred to Occupancy_ACTFLO, from EU_TIMES</t>
  </si>
  <si>
    <t>NOTE: ONE FREIGHT LIGHT TRUCK COULD CARRY 1.93 TONEE WEIGHT, AS A MEDIAN OF 0-3856kg</t>
  </si>
  <si>
    <t>NOTE: ONE MEDIUM  TRUCK COULD CARRY 4.20 TONEE WEIGHT, AS A MEDIAN OF 3856-4536kg</t>
  </si>
  <si>
    <t>NOTE: ONE MEDIUM  TRUCK COULD CARRY 5.10 TONEE WEIGHT, AS A MEDIAN OF 3856-6350kg</t>
  </si>
  <si>
    <t>NOTE: motorcycle is assumed to carry 1.1 person, also referred to EU-TIMES</t>
  </si>
  <si>
    <r>
      <rPr>
        <b/>
        <sz val="10"/>
        <color rgb="FFFF0000"/>
        <rFont val="Arial"/>
        <charset val="134"/>
      </rPr>
      <t>Stock</t>
    </r>
    <r>
      <rPr>
        <sz val="10"/>
        <color rgb="FFFF0000"/>
        <rFont val="Arial"/>
        <charset val="134"/>
      </rPr>
      <t xml:space="preserve"> is the number for a specific
 type of vehicle (UNIT: thousand), 
while the </t>
    </r>
    <r>
      <rPr>
        <b/>
        <sz val="10"/>
        <color rgb="FFFF0000"/>
        <rFont val="Arial"/>
        <charset val="134"/>
      </rPr>
      <t>demand</t>
    </r>
    <r>
      <rPr>
        <sz val="10"/>
        <color rgb="FFFF0000"/>
        <rFont val="Arial"/>
        <charset val="134"/>
      </rPr>
      <t xml:space="preserve"> is mvkm 
(UNIT: million passenger for a km), or bvkm ?</t>
    </r>
  </si>
  <si>
    <t>Details for AT region, which includes four provinces</t>
  </si>
  <si>
    <t>TRADST</t>
  </si>
  <si>
    <t>TRA_Mot</t>
  </si>
  <si>
    <t>TRA_Bus</t>
  </si>
  <si>
    <t>~FI_T: Demand</t>
  </si>
  <si>
    <t>*UNIT: billion Tkms or Pkms, as given by EU-TIMES because we followed same equation to compute</t>
  </si>
  <si>
    <t>DEM</t>
  </si>
  <si>
    <t>PKM demand - Bus</t>
  </si>
  <si>
    <t>BPkm</t>
  </si>
  <si>
    <t>TKM demand -  trucks</t>
  </si>
  <si>
    <t>BTkm</t>
  </si>
  <si>
    <t>Following EU-TIMES but we not sure if correct</t>
  </si>
  <si>
    <t>PKM demand - Motor Cycles</t>
  </si>
  <si>
    <t>PKM demand - Cars</t>
  </si>
  <si>
    <t>TRAGAS</t>
  </si>
  <si>
    <t>Transport Fuel - Nat Gas</t>
  </si>
  <si>
    <t>PJ</t>
  </si>
  <si>
    <t>Transport Fuel - Diesel</t>
  </si>
  <si>
    <t>Transport Fuel - GSL</t>
  </si>
  <si>
    <t>TRALPG</t>
  </si>
  <si>
    <t>Transport Fuel - LPG</t>
  </si>
  <si>
    <t>~FI_T</t>
  </si>
  <si>
    <t>Attribute</t>
  </si>
  <si>
    <t>Timeslices</t>
  </si>
  <si>
    <t>Demand Commodity Name</t>
  </si>
  <si>
    <t>*Units</t>
  </si>
  <si>
    <t>COM_FR</t>
  </si>
  <si>
    <t>RD</t>
  </si>
  <si>
    <t>RN</t>
  </si>
  <si>
    <t>RP</t>
  </si>
  <si>
    <t>SD</t>
  </si>
  <si>
    <t>SN</t>
  </si>
  <si>
    <t>SP</t>
  </si>
  <si>
    <t>FD</t>
  </si>
  <si>
    <t>FN</t>
  </si>
  <si>
    <t>FP</t>
  </si>
  <si>
    <t>WD</t>
  </si>
  <si>
    <t>WN</t>
  </si>
  <si>
    <t>WP</t>
  </si>
  <si>
    <t>Transportation Sector</t>
  </si>
  <si>
    <t>Historical Database – October 2022</t>
  </si>
  <si>
    <t>Newfoundland and Labrador</t>
  </si>
  <si>
    <t>Prince Edward Island</t>
  </si>
  <si>
    <t>Nova Scotia</t>
  </si>
  <si>
    <t>New Brunswick</t>
  </si>
  <si>
    <t>Quebec</t>
  </si>
  <si>
    <t>Ontario</t>
  </si>
  <si>
    <t>Manitoba</t>
  </si>
  <si>
    <t>Saskatchewan</t>
  </si>
  <si>
    <t>Alberta</t>
  </si>
  <si>
    <t>British Columbia and Territories</t>
  </si>
  <si>
    <t>Table 37: Truck Explanatory Variables</t>
  </si>
  <si>
    <t>Sales (thousands)</t>
  </si>
  <si>
    <t>Passenger Light Trucks</t>
  </si>
  <si>
    <t>Freight Light Trucks</t>
  </si>
  <si>
    <t>Medium Trucks</t>
  </si>
  <si>
    <t>Heavy Trucks</t>
  </si>
  <si>
    <t>Shares (%)</t>
  </si>
  <si>
    <t>Stock (thousands)</t>
  </si>
  <si>
    <t>Average Distance Travelled per Year (km)</t>
  </si>
  <si>
    <t>Passenger Light Truck On-Road Average Fuel Consumption (L/100 km)</t>
  </si>
  <si>
    <t>Motor Gasoline¹</t>
  </si>
  <si>
    <t>Diesel Fuel Oil²</t>
  </si>
  <si>
    <t>Freight Light Truck On-Road Average Fuel Consumption (L/100 km)</t>
  </si>
  <si>
    <t>Medium Truck On-Road Average Fuel Consumption (L/100 km)</t>
  </si>
  <si>
    <t>Heavy Truck On-Road Average Fuel Consumption (L/100 km)</t>
  </si>
  <si>
    <t>1) Includes Ethanol</t>
  </si>
  <si>
    <t>2) Includes Biodiesel</t>
  </si>
  <si>
    <t>Source: EU-TIMES</t>
  </si>
  <si>
    <t>original calculation for AF</t>
  </si>
  <si>
    <t>NOT USEFUL, PLEASE FORGET THIS BLOCK</t>
  </si>
  <si>
    <t>country</t>
  </si>
  <si>
    <t>BCnTE</t>
  </si>
  <si>
    <t>Gasoline</t>
  </si>
  <si>
    <t>*Available annual distance for each vehicle type is referred data from EU-TIMES, which quantified the km/veh (i.e., AFA) for EU-27</t>
  </si>
  <si>
    <t>Average</t>
  </si>
  <si>
    <t>BE</t>
  </si>
  <si>
    <t>BG</t>
  </si>
  <si>
    <t>CH</t>
  </si>
  <si>
    <t>CY</t>
  </si>
  <si>
    <t>CZ</t>
  </si>
  <si>
    <t>DE</t>
  </si>
  <si>
    <t>DK</t>
  </si>
  <si>
    <t>EE</t>
  </si>
  <si>
    <t>ES</t>
  </si>
  <si>
    <t>FI</t>
  </si>
  <si>
    <t>FR</t>
  </si>
  <si>
    <t>EL</t>
  </si>
  <si>
    <t>HR</t>
  </si>
  <si>
    <t>HU</t>
  </si>
  <si>
    <t>IE</t>
  </si>
  <si>
    <t>IS</t>
  </si>
  <si>
    <t>IT</t>
  </si>
  <si>
    <t>LT</t>
  </si>
  <si>
    <t>LU</t>
  </si>
  <si>
    <t>LV</t>
  </si>
  <si>
    <t>MK</t>
  </si>
  <si>
    <t>MT</t>
  </si>
  <si>
    <t>NO</t>
  </si>
  <si>
    <t>PL</t>
  </si>
  <si>
    <t>PT</t>
  </si>
  <si>
    <t>RO</t>
  </si>
  <si>
    <t>SE</t>
  </si>
  <si>
    <t>SI</t>
  </si>
  <si>
    <t>SK</t>
  </si>
  <si>
    <t>UK</t>
  </si>
  <si>
    <t>BA</t>
  </si>
  <si>
    <t>ME</t>
  </si>
  <si>
    <t>RS</t>
  </si>
  <si>
    <t>KS</t>
  </si>
  <si>
    <t>CAP2ACT</t>
  </si>
  <si>
    <t>ALL BUS</t>
  </si>
  <si>
    <t>\I:</t>
  </si>
  <si>
    <t>TRA_Bus_Cng</t>
  </si>
  <si>
    <t/>
  </si>
  <si>
    <t>TRA_Bus_Dis</t>
  </si>
  <si>
    <t>TRA_Bus_Gas</t>
  </si>
  <si>
    <t>TRA_Bus_Lpg</t>
  </si>
  <si>
    <t>ALL HEAVY TRUCK</t>
  </si>
  <si>
    <t>TRA_Hdt_Dis</t>
  </si>
  <si>
    <t>TRA_Hdt_Gas</t>
  </si>
  <si>
    <t>ALL LIGHT COMMERCIAL VEHICLE-LIGHT TRUCK</t>
  </si>
  <si>
    <t>TRA_Lcv_Cng</t>
  </si>
  <si>
    <t>TRA_Lcv_Dis</t>
  </si>
  <si>
    <t>TRA_Lcv_Gas</t>
  </si>
  <si>
    <t>TRA_Lcv_Lpg</t>
  </si>
  <si>
    <t>TRA_Mop_Gas</t>
  </si>
  <si>
    <t>ALL MOT</t>
  </si>
  <si>
    <t>TRA_Mot_Gas</t>
  </si>
  <si>
    <t>ALL CAR</t>
  </si>
  <si>
    <t>TRA_Car_Cng</t>
  </si>
  <si>
    <t>TRA_Car_Dis</t>
  </si>
  <si>
    <t>TRA_Car_Fle_Fue</t>
  </si>
  <si>
    <t>TRA_Car_Gas</t>
  </si>
  <si>
    <t>TRA_Car_Lpg</t>
  </si>
  <si>
    <t>TRA_Car_Oth</t>
  </si>
  <si>
    <t>From EU-TIMES</t>
  </si>
  <si>
    <t>*This table is to quantify the ACTFLOW, i.e., activity flow, which is cumputed by carried passenger number/ per vehicle</t>
  </si>
  <si>
    <t>*UNIT: PASSENGER/VEH NUMBER</t>
  </si>
  <si>
    <t>~FI_T: ACTFLO~DEMO</t>
  </si>
  <si>
    <t>!!because the activity flow was not input in one of the oldest version so the model result shows that TRA always need to import dummy, following eu-times, when we try to import them we should use specific name rather than TRA_BUS* stuff</t>
  </si>
  <si>
    <t>CommGrp</t>
  </si>
  <si>
    <t>1.91 ton/per gasoline truck and 8.92 ton/per diesel truck, this carrier capacity/activity flow follows the average of EU-TIMES</t>
  </si>
  <si>
    <t>*The EU-TIMES have not defined CAP2ACT for it, although it shows that the calculated output is 1000 times of the demand (unbalance of supply and demand), but it seems right because we we add this table it turns to be so many dummy imp, so we decided to delete this table following EU-RULES</t>
  </si>
  <si>
    <t>~FI_T: CAP2ACT</t>
  </si>
  <si>
    <r>
      <rPr>
        <b/>
        <sz val="14"/>
        <rFont val="Arial"/>
        <charset val="134"/>
      </rPr>
      <t>Transportation Sector</t>
    </r>
  </si>
  <si>
    <r>
      <rPr>
        <sz val="11"/>
        <color rgb="FF000000"/>
        <rFont val="Calibri"/>
        <charset val="134"/>
      </rPr>
      <t>Historical Database – October 2022</t>
    </r>
  </si>
  <si>
    <r>
      <rPr>
        <b/>
        <sz val="12"/>
        <rFont val="Arial"/>
        <charset val="134"/>
      </rPr>
      <t>New Brunswick</t>
    </r>
  </si>
  <si>
    <r>
      <rPr>
        <b/>
        <sz val="12"/>
        <rFont val="Arial"/>
        <charset val="134"/>
      </rPr>
      <t>Quebec</t>
    </r>
  </si>
  <si>
    <r>
      <rPr>
        <b/>
        <sz val="12"/>
        <rFont val="Arial"/>
        <charset val="134"/>
      </rPr>
      <t>Ontario</t>
    </r>
  </si>
  <si>
    <r>
      <rPr>
        <b/>
        <sz val="12"/>
        <rFont val="Arial"/>
        <charset val="134"/>
      </rPr>
      <t>Manitoba</t>
    </r>
  </si>
  <si>
    <r>
      <rPr>
        <b/>
        <sz val="12"/>
        <rFont val="Arial"/>
        <charset val="134"/>
      </rPr>
      <t>Saskatchewan</t>
    </r>
  </si>
  <si>
    <t>Table 28: School Bus Secondary Energy Use and GHG Emissions by Energy Source</t>
  </si>
  <si>
    <r>
      <rPr>
        <b/>
        <sz val="12"/>
        <rFont val="Arial"/>
        <charset val="134"/>
      </rPr>
      <t>Table 28: School Bus Secondary Energy Use and GHG Emissions by Energy Source</t>
    </r>
  </si>
  <si>
    <t>School Bus Energy Use (PJ)</t>
  </si>
  <si>
    <r>
      <rPr>
        <b/>
        <sz val="10"/>
        <rFont val="Arial"/>
        <charset val="134"/>
      </rPr>
      <t>School Bus Energy Use (PJ)</t>
    </r>
  </si>
  <si>
    <t>Energy Use by Energy Source (PJ)</t>
  </si>
  <si>
    <r>
      <rPr>
        <b/>
        <i/>
        <sz val="10"/>
        <rFont val="Arial"/>
        <charset val="134"/>
      </rPr>
      <t>Energy Use by Energy Source (PJ)</t>
    </r>
  </si>
  <si>
    <t>Natural Gas</t>
  </si>
  <si>
    <r>
      <rPr>
        <sz val="11"/>
        <color rgb="FF000000"/>
        <rFont val="Calibri"/>
        <charset val="134"/>
      </rPr>
      <t>Natural Gas</t>
    </r>
  </si>
  <si>
    <t>Motor Gasoline</t>
  </si>
  <si>
    <r>
      <rPr>
        <sz val="10"/>
        <rFont val="Arial"/>
        <charset val="134"/>
      </rPr>
      <t>Motor Gasoline</t>
    </r>
  </si>
  <si>
    <t>Diesel Fuel Oil</t>
  </si>
  <si>
    <r>
      <rPr>
        <sz val="10"/>
        <rFont val="Arial"/>
        <charset val="134"/>
      </rPr>
      <t>Diesel Fuel Oil</t>
    </r>
  </si>
  <si>
    <t>Ethanol</t>
  </si>
  <si>
    <t>n.a.</t>
  </si>
  <si>
    <r>
      <rPr>
        <sz val="10"/>
        <rFont val="Arial"/>
        <charset val="134"/>
      </rPr>
      <t>Ethanol</t>
    </r>
  </si>
  <si>
    <r>
      <rPr>
        <sz val="11"/>
        <color rgb="FF000000"/>
        <rFont val="Calibri"/>
        <charset val="134"/>
      </rPr>
      <t>n.a.</t>
    </r>
  </si>
  <si>
    <t>Biodiesel Fuel</t>
  </si>
  <si>
    <r>
      <rPr>
        <sz val="10"/>
        <rFont val="Arial"/>
        <charset val="134"/>
      </rPr>
      <t>Biodiesel Fuel</t>
    </r>
  </si>
  <si>
    <t>Propane</t>
  </si>
  <si>
    <r>
      <rPr>
        <sz val="10"/>
        <rFont val="Arial"/>
        <charset val="134"/>
      </rPr>
      <t>Propane</t>
    </r>
  </si>
  <si>
    <r>
      <rPr>
        <b/>
        <i/>
        <sz val="10"/>
        <rFont val="Arial"/>
        <charset val="134"/>
      </rPr>
      <t>Shares (%)</t>
    </r>
  </si>
  <si>
    <t xml:space="preserve">Activity </t>
  </si>
  <si>
    <r>
      <rPr>
        <b/>
        <sz val="10"/>
        <color rgb="FF000000"/>
        <rFont val="Arial"/>
        <charset val="134"/>
      </rPr>
      <t>Activity</t>
    </r>
    <r>
      <rPr>
        <b/>
        <sz val="10"/>
        <color rgb="FF000000"/>
        <rFont val="Arial"/>
        <charset val="134"/>
      </rPr>
      <t xml:space="preserve"> </t>
    </r>
  </si>
  <si>
    <t>Passenger-kilometres (millions)</t>
  </si>
  <si>
    <r>
      <rPr>
        <sz val="10"/>
        <color rgb="FF000000"/>
        <rFont val="Arial"/>
        <charset val="134"/>
      </rPr>
      <t>Passenger-kilometres (millions)</t>
    </r>
  </si>
  <si>
    <t>Energy Intensity (MJ/Pkm)</t>
  </si>
  <si>
    <r>
      <rPr>
        <b/>
        <sz val="10"/>
        <color rgb="FF000000"/>
        <rFont val="Arial"/>
        <charset val="134"/>
      </rPr>
      <t>Energy Intensity (MJ/Pkm)</t>
    </r>
  </si>
  <si>
    <r>
      <rPr>
        <b/>
        <sz val="10"/>
        <rFont val="Arial"/>
        <charset val="134"/>
      </rPr>
      <t>School Bus GHG Emissions (Mt of CO</t>
    </r>
    <r>
      <rPr>
        <b/>
        <vertAlign val="subscript"/>
        <sz val="10"/>
        <rFont val="Arial"/>
        <charset val="134"/>
      </rPr>
      <t>2</t>
    </r>
    <r>
      <rPr>
        <b/>
        <sz val="10"/>
        <rFont val="Arial"/>
        <charset val="134"/>
      </rPr>
      <t>e)</t>
    </r>
  </si>
  <si>
    <r>
      <rPr>
        <b/>
        <i/>
        <sz val="10"/>
        <rFont val="Arial"/>
        <charset val="134"/>
      </rPr>
      <t>GHG Emissions by Energy Source (Mt of CO</t>
    </r>
    <r>
      <rPr>
        <b/>
        <i/>
        <vertAlign val="subscript"/>
        <sz val="10"/>
        <rFont val="Arial"/>
        <charset val="134"/>
      </rPr>
      <t>2</t>
    </r>
    <r>
      <rPr>
        <b/>
        <i/>
        <sz val="10"/>
        <rFont val="Arial"/>
        <charset val="134"/>
      </rPr>
      <t>e)</t>
    </r>
  </si>
  <si>
    <r>
      <rPr>
        <sz val="10"/>
        <rFont val="Arial"/>
        <charset val="134"/>
      </rPr>
      <t>n.a.</t>
    </r>
  </si>
  <si>
    <t>GHG Intensity (tonne/TJ)</t>
  </si>
  <si>
    <r>
      <rPr>
        <b/>
        <sz val="10"/>
        <color rgb="FF000000"/>
        <rFont val="Arial"/>
        <charset val="134"/>
      </rPr>
      <t>GHG Intensity (tonne/TJ)</t>
    </r>
  </si>
  <si>
    <t>~FI_T: LIFE</t>
  </si>
  <si>
    <t>~FI_T: FIXOM</t>
  </si>
  <si>
    <t>UNIT: MCAN/000VEH</t>
  </si>
  <si>
    <t>*So, on average, the cost of owning and operating a car in Alberta can range from $2,000 to $3,000 per year, from https://www.ratelab.ca/how-much-does-it-cost-to-own-and-operate-a-car-in-canada/#:~:text=Cost%20to%20Own%20and%20Operate%20a%20Car%20in,operating%20a%20car%20in%20Prince%20Edward%20Island%3A%20</t>
  </si>
  <si>
    <t>* we select 2000 as the fixom for a car, which doesn't include the fuel cost</t>
  </si>
  <si>
    <t xml:space="preserve">Reffered to the data of EU, from EU_TIMES:: VT_EUReg_TRA:: Occupancy sheet, source from </t>
  </si>
  <si>
    <t>UNIT: PASSENGER/VEH NUMBER</t>
  </si>
  <si>
    <t>average value</t>
  </si>
  <si>
    <t>Country</t>
  </si>
  <si>
    <t>Vehicle</t>
  </si>
  <si>
    <t>Fuel</t>
  </si>
  <si>
    <t>CNG/Biogas</t>
  </si>
  <si>
    <t>Diesel</t>
  </si>
  <si>
    <t>LPG</t>
  </si>
  <si>
    <t>Mopeds</t>
  </si>
  <si>
    <t>Flexi Fuel</t>
  </si>
  <si>
    <t>Other</t>
  </si>
  <si>
    <t>HDTs</t>
  </si>
  <si>
    <t>Source: Natural sources canada</t>
  </si>
  <si>
    <t>(the coefficient from PJ to mio tkm is from the average of EU countries)</t>
  </si>
  <si>
    <t>PJ to PJ</t>
  </si>
  <si>
    <t>Region</t>
  </si>
  <si>
    <t>Level_0</t>
  </si>
  <si>
    <t>Level_1</t>
  </si>
  <si>
    <t>Total energy consumption (PJ)</t>
  </si>
  <si>
    <t>Freight transport</t>
  </si>
  <si>
    <t>By GSL</t>
  </si>
  <si>
    <t>By Turbo fuel</t>
  </si>
  <si>
    <t>Passenger transport</t>
  </si>
  <si>
    <t>Transport activity</t>
  </si>
  <si>
    <t>Freight transport (mio tkm)</t>
  </si>
  <si>
    <t>Passenger transport (mio pkm)</t>
  </si>
  <si>
    <t>TRA_Avi_Frt_00</t>
  </si>
  <si>
    <t>Aviation Tech - Freight - GSL</t>
  </si>
  <si>
    <t>btkm</t>
  </si>
  <si>
    <t>btkm-yr</t>
  </si>
  <si>
    <t>TRA_Avi_Pas_00</t>
  </si>
  <si>
    <t>Aviation Tech - Passenger - GSL</t>
  </si>
  <si>
    <t>bpkm</t>
  </si>
  <si>
    <t>bpkm-yr</t>
  </si>
  <si>
    <t>TAvi_Frt</t>
  </si>
  <si>
    <t>TAvi_Pas</t>
  </si>
  <si>
    <t>TRATURBOFUEL</t>
  </si>
  <si>
    <t>*btkm/PJ</t>
  </si>
  <si>
    <t>~FI_T: Share-I~UP</t>
  </si>
  <si>
    <t>~FI_T: Share-I~UP~2050</t>
  </si>
  <si>
    <t>Demand</t>
  </si>
  <si>
    <t>TAvi_Frt_GSL</t>
  </si>
  <si>
    <t>TAvi_Frt_TURBOFUEL</t>
  </si>
  <si>
    <t>TAvi_Pas_GSL</t>
  </si>
  <si>
    <t>TAvi_Pas_TURBOFUEL</t>
  </si>
  <si>
    <t>*unit: billion tkm, and billion pkm, this table is similar to the capacity</t>
  </si>
  <si>
    <t>*bvkm/mvkm</t>
  </si>
  <si>
    <t>/FI_T: CAP2ACT</t>
  </si>
  <si>
    <t>TRA_Avi_Frt_GSL00</t>
  </si>
  <si>
    <t>TRA_Avi_Frt_TURBOFUEL00</t>
  </si>
  <si>
    <t>TRA_Avi_Pas_GSL00</t>
  </si>
  <si>
    <t>TRA_Avi_Pas_TURBOFUEL00</t>
  </si>
  <si>
    <t>*'Passenger or ton/freigvht</t>
  </si>
  <si>
    <t>/FI_T: ACTFLO~DEMO</t>
  </si>
  <si>
    <t>*https://www.eclipseaviation.com/how-many-passengers-does-air-canada-boeing-777-300er-carry/#:~:text=If%20you%E2%80%99ve%20ever%20wondered%20just%20how%20many%20passengers,aircraft%E2%80%99s%20capacity%20for%20a%20maximum%20of%20168%20passengers.</t>
  </si>
  <si>
    <t>168 passengerfs</t>
  </si>
  <si>
    <t>*https://www.aircanada.com/cargo/shipping/our-fleet?lang=en</t>
  </si>
  <si>
    <t>*57 TON/ CARGO PLANE</t>
  </si>
  <si>
    <t>*'1000 km</t>
  </si>
  <si>
    <t>/FI_T: AFA</t>
  </si>
  <si>
    <t>*https://www150.statcan.gc.ca/n1/daily-quotidien/230120/dq230120c-eng.htm</t>
  </si>
  <si>
    <t>*Finally, carriers recorded 52.4 billion passenger-kilometres flown in scheduled and charter operations during 2021</t>
  </si>
  <si>
    <t>*https://www.statista.com/statistics/688212/number-of-air-carriers-in-canada/</t>
  </si>
  <si>
    <t>*1394 carriers</t>
  </si>
  <si>
    <t>*ASSUMING THAT THE AFA for cargo aviation ('1000 km annual) is same for that of passenger aviation ('1000 km annual)</t>
  </si>
  <si>
    <t>/FI_T: STOCK</t>
  </si>
  <si>
    <t>* it should be noted that the aviation, navigation, and rail stock unit is 1, rather than 1000 for car/bus, because the FIXOM for 1000 rail is too much higher than the set dummy costs (2222MillionCAD), which drives potential mistakes in the results</t>
  </si>
  <si>
    <t>/FI_T: LIFE</t>
  </si>
  <si>
    <t>*MCAD$/ airplane/ yr</t>
  </si>
  <si>
    <t>/FI_T: FIXOM</t>
  </si>
  <si>
    <t>*Nevertheless, operating expenses at $15.1 billion outpaced operating revenues ($12.2 billion) in 2020, from https://www150.statcan.gc.ca/n1/daily-quotidien/220121/dq220121d-eng.htm</t>
  </si>
  <si>
    <t>*The $2.4 billion spent on fuel costs accounted for 15.9% of total operating expenses</t>
  </si>
  <si>
    <t>Atlantic</t>
  </si>
  <si>
    <t>Table 15: Freight Air Transportation Secondary Energy Use and GHG Emissions by Energy Source</t>
  </si>
  <si>
    <t>Freight Air Transportation Energy Use (PJ)</t>
  </si>
  <si>
    <t>Aviation Gasoline</t>
  </si>
  <si>
    <t>Aviation Turbo Fuel</t>
  </si>
  <si>
    <r>
      <rPr>
        <b/>
        <sz val="10"/>
        <rFont val="Arial"/>
        <charset val="134"/>
      </rPr>
      <t>Freight Air Transportation GHG Emissions (Mt of CO</t>
    </r>
    <r>
      <rPr>
        <b/>
        <vertAlign val="subscript"/>
        <sz val="10"/>
        <rFont val="Arial"/>
        <charset val="134"/>
      </rPr>
      <t>2</t>
    </r>
    <r>
      <rPr>
        <b/>
        <sz val="10"/>
        <rFont val="Arial"/>
        <charset val="134"/>
      </rPr>
      <t>e)</t>
    </r>
  </si>
  <si>
    <t>NOTE: Activity variable for air transportation is not available by region.</t>
  </si>
  <si>
    <t>Table 16: Rail Transportation Secondary Energy Use and GHG Emissions</t>
  </si>
  <si>
    <r>
      <rPr>
        <b/>
        <sz val="10"/>
        <rFont val="Arial"/>
        <charset val="134"/>
      </rPr>
      <t>Rail Transportation Energy Use</t>
    </r>
    <r>
      <rPr>
        <b/>
        <vertAlign val="superscript"/>
        <sz val="10"/>
        <rFont val="Arial"/>
        <charset val="134"/>
      </rPr>
      <t>1</t>
    </r>
    <r>
      <rPr>
        <b/>
        <sz val="10"/>
        <rFont val="Arial"/>
        <charset val="134"/>
      </rPr>
      <t xml:space="preserve"> (PJ)</t>
    </r>
  </si>
  <si>
    <t>Passenger Rail Transportation</t>
  </si>
  <si>
    <t>Freight Rail Transportation</t>
  </si>
  <si>
    <r>
      <rPr>
        <b/>
        <sz val="10"/>
        <rFont val="Arial"/>
        <charset val="134"/>
      </rPr>
      <t>Rail Transportation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</si>
  <si>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Passenger Rail Transportation GHG Intensity (tonne/TJ)</t>
  </si>
  <si>
    <t>Freight Rail Transportation GHG Intensity (tonne/TJ)</t>
  </si>
  <si>
    <t>1) Rail transportation consumes only diesel fuel oil.</t>
  </si>
  <si>
    <t>NOTE: Activity variable for rail transportation is not available by region.</t>
  </si>
  <si>
    <t>Table 14: Passenger Air Transportation Secondary Energy Use and GHG Emissions by Energy Source</t>
  </si>
  <si>
    <t>Passenger Air Transportation Energy Use (PJ)</t>
  </si>
  <si>
    <r>
      <rPr>
        <b/>
        <sz val="10"/>
        <rFont val="Arial"/>
        <charset val="134"/>
      </rPr>
      <t>Passenger Air Transportation GHG Emissions (Mt of CO</t>
    </r>
    <r>
      <rPr>
        <b/>
        <vertAlign val="subscript"/>
        <sz val="10"/>
        <rFont val="Arial"/>
        <charset val="134"/>
      </rPr>
      <t>2</t>
    </r>
    <r>
      <rPr>
        <b/>
        <sz val="10"/>
        <rFont val="Arial"/>
        <charset val="134"/>
      </rPr>
      <t>e)</t>
    </r>
  </si>
  <si>
    <t>Source: natural resources canada</t>
  </si>
  <si>
    <t>*(the coefficient from PJ to mio tkm is from the average of EU countries)</t>
  </si>
  <si>
    <t>* the data for this table is pasted from the website</t>
  </si>
  <si>
    <t>Energy consumption (PJ)</t>
  </si>
  <si>
    <t>Total</t>
  </si>
  <si>
    <t>Heavy fuel oil</t>
  </si>
  <si>
    <t>TNav</t>
  </si>
  <si>
    <t>Inland and coastal navigation</t>
  </si>
  <si>
    <t>TRAHFO</t>
  </si>
  <si>
    <t>TRA_Nav</t>
  </si>
  <si>
    <t>*PJ/btkm, this unit same with EU-TIMES, but different to cars</t>
  </si>
  <si>
    <t>~FI_T: INPUT</t>
  </si>
  <si>
    <t>*Unit: btkm</t>
  </si>
  <si>
    <t>*It was assumed that in the future the navigation could be powered partly by electricity (80%), and hydrogen (10%, with co2 emissions), but we have not considered biomass</t>
  </si>
  <si>
    <t>*PJ/btkm</t>
  </si>
  <si>
    <t>*btkm/mtkm</t>
  </si>
  <si>
    <t>*'Passenger or ton/ship</t>
  </si>
  <si>
    <t>*assuming one cargo ship carry 1000 ton staff</t>
  </si>
  <si>
    <t>*assuming one cargo ship travel 200 days every year, with a speed of 30 mile per hour</t>
  </si>
  <si>
    <t>*CAD$/ ship cargo/ yr</t>
  </si>
  <si>
    <t>*assuming same operating and management expense for cargo and plane, 9.11MCAD/cargo/year</t>
  </si>
  <si>
    <t>Source: Natural resources canada</t>
  </si>
  <si>
    <t>Transport energy consumption (PJ)</t>
  </si>
  <si>
    <t>Diesel oil</t>
  </si>
  <si>
    <t>Freight transport (mio tkm/ mio pkm)</t>
  </si>
  <si>
    <t>*UNIT: btkm or bpkm per PJ</t>
  </si>
  <si>
    <t>TRA_Rai_Pas-Dst00</t>
  </si>
  <si>
    <t>TRai_Pas</t>
  </si>
  <si>
    <t>*the eff for Trail refers to EU-TIMES, and the natural resource canada 2020 reports that there is no electric train or consumption</t>
  </si>
  <si>
    <t>TRA_Rai_Frt-Dst00</t>
  </si>
  <si>
    <t>TRai_Frt</t>
  </si>
  <si>
    <t>*unit: btkm or bpkm</t>
  </si>
  <si>
    <t>*set no stock for rail, aviation or navigation, because it will tell the veda the stock shrink with time, which makes the supply not enough for demand. Versa, we don't set stock which will make the demand better satisfied within only energy flow, which means that we don't need to invest new rail/aviation/navigation in the future 30-year</t>
  </si>
  <si>
    <t>Rail Freight - Diesel</t>
  </si>
  <si>
    <t>Conventional passenger trains - Diesel</t>
  </si>
  <si>
    <t>Rail Freight</t>
  </si>
  <si>
    <t>Conventional passenger trains</t>
  </si>
  <si>
    <t>*EU-TIMES have not indicated the CAP2ACT and ACTFLO, it means that they both take the default value 1, so we followed it</t>
  </si>
  <si>
    <t>* ASSUMING A TRAIN TRAVEL 200000 KM in canada</t>
  </si>
  <si>
    <t>*CAD$/ship cargo/ yr</t>
  </si>
  <si>
    <t>*10254 million CAD$ in 2021, from https://www.statista.com/statistics/554912/railway-operating-expenses-bytype-canada/</t>
  </si>
  <si>
    <t>PRE</t>
  </si>
  <si>
    <t>TRAELC00</t>
  </si>
  <si>
    <t>Transport sector fuel tech - ELC</t>
  </si>
  <si>
    <t>PJ-a</t>
  </si>
  <si>
    <t>DAYNITE</t>
  </si>
  <si>
    <t>TRALPG00</t>
  </si>
  <si>
    <t>Transport sector fuel tech - LPG</t>
  </si>
  <si>
    <t>TRAGAS00</t>
  </si>
  <si>
    <t>Transport sector fuel tech - GAS</t>
  </si>
  <si>
    <t>SEASON</t>
  </si>
  <si>
    <t>TRAHFO00</t>
  </si>
  <si>
    <t>Transport sector fuel tech - HFO</t>
  </si>
  <si>
    <t>TRADST00</t>
  </si>
  <si>
    <t>DIESEL</t>
  </si>
  <si>
    <t>TRAGSL00</t>
  </si>
  <si>
    <t>TRATURBOFUEL00</t>
  </si>
  <si>
    <t>TURBO FUEL</t>
  </si>
  <si>
    <t>EFF</t>
  </si>
  <si>
    <t>Share~UP</t>
  </si>
  <si>
    <t>OILLPG</t>
  </si>
  <si>
    <t>GASNAT</t>
  </si>
  <si>
    <t>OILHFO</t>
  </si>
  <si>
    <t>OILDST</t>
  </si>
  <si>
    <t>OILGSL</t>
  </si>
  <si>
    <t>ELC</t>
  </si>
  <si>
    <t>Dynamic coefficients for combustion emissions in transport</t>
  </si>
  <si>
    <t>~COMEMI</t>
  </si>
  <si>
    <t>TRAJTK</t>
  </si>
  <si>
    <t>TRACO2N</t>
  </si>
  <si>
    <t>TRACOXN</t>
  </si>
  <si>
    <t>TRACH4N</t>
  </si>
  <si>
    <t>TRASO2N</t>
  </si>
  <si>
    <t>TRANOXN</t>
  </si>
  <si>
    <t>TRAN2ON</t>
  </si>
  <si>
    <t>TRAPMAN</t>
  </si>
  <si>
    <t>TRAPMBN</t>
  </si>
  <si>
    <t>TRAVOCN</t>
  </si>
  <si>
    <t>TRASF6N</t>
  </si>
  <si>
    <t>TRACXFN</t>
  </si>
  <si>
    <t>Table 20: Car Secondary Energy Use and GHG Emissions by Energy Source</t>
  </si>
  <si>
    <r>
      <rPr>
        <b/>
        <sz val="12"/>
        <rFont val="Arial"/>
        <charset val="134"/>
      </rPr>
      <t>Table 20: Car Secondary Energy Use and GHG Emissions by Energy Source</t>
    </r>
  </si>
  <si>
    <t>Car Energy Use (PJ)</t>
  </si>
  <si>
    <r>
      <rPr>
        <b/>
        <sz val="10"/>
        <rFont val="Arial"/>
        <charset val="134"/>
      </rPr>
      <t>Car Energy Use (PJ)</t>
    </r>
  </si>
  <si>
    <r>
      <rPr>
        <b/>
        <sz val="10"/>
        <rFont val="Arial"/>
        <charset val="134"/>
      </rPr>
      <t>Car GHG Emissions (Mt of CO</t>
    </r>
    <r>
      <rPr>
        <b/>
        <vertAlign val="subscript"/>
        <sz val="10"/>
        <rFont val="Arial"/>
        <charset val="134"/>
      </rPr>
      <t>2</t>
    </r>
    <r>
      <rPr>
        <b/>
        <sz val="10"/>
        <rFont val="Arial"/>
        <charset val="134"/>
      </rPr>
      <t>e)</t>
    </r>
  </si>
  <si>
    <t>Table 29: Urban Transit Secondary Energy Use and GHG Emissions by Energy Source</t>
  </si>
  <si>
    <r>
      <rPr>
        <b/>
        <sz val="12"/>
        <rFont val="Arial"/>
        <charset val="134"/>
      </rPr>
      <t>Table 29: Urban Transit Secondary Energy Use and GHG Emissions by Energy Source</t>
    </r>
  </si>
  <si>
    <t>Urban Transit Energy Use (PJ)</t>
  </si>
  <si>
    <r>
      <rPr>
        <b/>
        <sz val="10"/>
        <rFont val="Arial"/>
        <charset val="134"/>
      </rPr>
      <t>Urban Transit Energy Use (PJ)</t>
    </r>
  </si>
  <si>
    <t>Electricity</t>
  </si>
  <si>
    <r>
      <rPr>
        <sz val="10"/>
        <rFont val="Arial"/>
        <charset val="134"/>
      </rPr>
      <t>Electricity</t>
    </r>
  </si>
  <si>
    <r>
      <rPr>
        <b/>
        <sz val="10"/>
        <rFont val="Arial"/>
        <charset val="134"/>
      </rPr>
      <t xml:space="preserve">Urban Transit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</si>
  <si>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
  </si>
  <si>
    <r>
      <rPr>
        <sz val="12"/>
        <rFont val="Times New Roman"/>
        <charset val="134"/>
      </rPr>
      <t>–</t>
    </r>
  </si>
  <si>
    <r>
      <rPr>
        <sz val="11"/>
        <color rgb="FF000000"/>
        <rFont val="Calibri"/>
        <charset val="134"/>
      </rPr>
      <t xml:space="preserve">1) Data on GHG emissions are presented </t>
    </r>
    <r>
      <rPr>
        <u/>
        <sz val="10"/>
        <rFont val="Arial"/>
        <charset val="134"/>
      </rPr>
      <t>excluding</t>
    </r>
    <r>
      <rPr>
        <sz val="11"/>
        <color rgb="FF000000"/>
        <rFont val="Calibri"/>
        <charset val="134"/>
      </rPr>
      <t xml:space="preserve"> GHG emissions related to electricity production.</t>
    </r>
  </si>
  <si>
    <t>Table 30: Inter-City Bus Secondary Energy Use and GHG Emissions by Energy Source</t>
  </si>
  <si>
    <r>
      <rPr>
        <b/>
        <sz val="12"/>
        <rFont val="Arial"/>
        <charset val="134"/>
      </rPr>
      <t>Table 30: Inter-City Bus Secondary Energy Use and GHG Emissions by Energy Source</t>
    </r>
  </si>
  <si>
    <t>Inter-City Bus Energy Use (PJ)</t>
  </si>
  <si>
    <r>
      <rPr>
        <b/>
        <sz val="10"/>
        <rFont val="Arial"/>
        <charset val="134"/>
      </rPr>
      <t>Inter-City Bus Energy Use (PJ)</t>
    </r>
  </si>
  <si>
    <r>
      <rPr>
        <b/>
        <sz val="10"/>
        <rFont val="Arial"/>
        <charset val="134"/>
      </rPr>
      <t>Inter-City Bus GHG Emissions (Mt of CO</t>
    </r>
    <r>
      <rPr>
        <b/>
        <vertAlign val="subscript"/>
        <sz val="10"/>
        <rFont val="Arial"/>
        <charset val="134"/>
      </rPr>
      <t>2</t>
    </r>
    <r>
      <rPr>
        <b/>
        <sz val="10"/>
        <rFont val="Arial"/>
        <charset val="134"/>
      </rPr>
      <t>e)</t>
    </r>
  </si>
  <si>
    <t>Table 32: Motorcycle Secondary Energy Use, GHG Emissions and Explanatory Variables</t>
  </si>
  <si>
    <r>
      <rPr>
        <b/>
        <sz val="12"/>
        <rFont val="Arial"/>
        <charset val="134"/>
      </rPr>
      <t>Table 32: Motorcycle Secondary Energy Use, GHG Emissions and Explanatory Variables</t>
    </r>
  </si>
  <si>
    <r>
      <rPr>
        <b/>
        <sz val="10"/>
        <rFont val="Arial"/>
        <charset val="134"/>
      </rPr>
      <t>Motorcycle Energy Use</t>
    </r>
    <r>
      <rPr>
        <b/>
        <vertAlign val="superscript"/>
        <sz val="10"/>
        <rFont val="Arial"/>
        <charset val="134"/>
      </rPr>
      <t>1</t>
    </r>
    <r>
      <rPr>
        <b/>
        <sz val="10"/>
        <rFont val="Arial"/>
        <charset val="134"/>
      </rPr>
      <t xml:space="preserve"> (PJ)</t>
    </r>
  </si>
  <si>
    <r>
      <rPr>
        <b/>
        <sz val="10"/>
        <rFont val="Arial"/>
        <charset val="134"/>
      </rPr>
      <t>Motorcycle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</si>
  <si>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Motorcycle Explanatory Variables</t>
  </si>
  <si>
    <r>
      <rPr>
        <b/>
        <sz val="10"/>
        <rFont val="Arial"/>
        <charset val="134"/>
      </rPr>
      <t>Motorcycle Explanatory Variables</t>
    </r>
  </si>
  <si>
    <r>
      <rPr>
        <sz val="10"/>
        <rFont val="Arial"/>
        <charset val="134"/>
      </rPr>
      <t>Stock (thousands)</t>
    </r>
  </si>
  <si>
    <r>
      <rPr>
        <sz val="10"/>
        <rFont val="Arial"/>
        <charset val="134"/>
      </rPr>
      <t>Average Distance Travelled per Year (km)</t>
    </r>
  </si>
  <si>
    <t>Motorcycle On-Road Average Fuel Consumption (L/100 km)</t>
  </si>
  <si>
    <r>
      <rPr>
        <sz val="10"/>
        <rFont val="Arial"/>
        <charset val="134"/>
      </rPr>
      <t>Motorcycle On-Road Average Fuel Consumption (L/100 km)</t>
    </r>
  </si>
  <si>
    <t>1) Motorcycles consume only motor gasoline.</t>
  </si>
  <si>
    <r>
      <rPr>
        <sz val="10"/>
        <rFont val="Arial"/>
        <charset val="134"/>
      </rPr>
      <t>1) Motorcycles consume only motor gasoline.</t>
    </r>
  </si>
  <si>
    <t>Table 34: Passenger Light Truck Secondary Energy Use and GHG Emissions by Energy Source</t>
  </si>
  <si>
    <r>
      <rPr>
        <b/>
        <sz val="12"/>
        <rFont val="Arial"/>
        <charset val="134"/>
      </rPr>
      <t>Table 34: Passenger Light Truck Secondary Energy Use and GHG Emissions by Energy Source</t>
    </r>
  </si>
  <si>
    <t>Passenger Light Truck Energy Use (PJ)</t>
  </si>
  <si>
    <r>
      <rPr>
        <b/>
        <sz val="10"/>
        <rFont val="Arial"/>
        <charset val="134"/>
      </rPr>
      <t>Passenger Light Truck Energy Use (PJ)</t>
    </r>
  </si>
  <si>
    <r>
      <rPr>
        <b/>
        <sz val="10"/>
        <rFont val="Arial"/>
        <charset val="134"/>
      </rPr>
      <t>Passenger Light Truck GHG Emissions (Mt of CO</t>
    </r>
    <r>
      <rPr>
        <b/>
        <vertAlign val="subscript"/>
        <sz val="10"/>
        <rFont val="Arial"/>
        <charset val="134"/>
      </rPr>
      <t>2</t>
    </r>
    <r>
      <rPr>
        <b/>
        <sz val="10"/>
        <rFont val="Arial"/>
        <charset val="134"/>
      </rPr>
      <t>e)</t>
    </r>
  </si>
  <si>
    <r>
      <rPr>
        <b/>
        <sz val="10"/>
        <rFont val="Arial"/>
        <charset val="134"/>
      </rPr>
      <t>GHG Intensity (tonne/TJ)</t>
    </r>
  </si>
  <si>
    <t>Table 35: Freight Light Truck Secondary Energy Use and GHG Emissions by Energy Source</t>
  </si>
  <si>
    <r>
      <rPr>
        <b/>
        <sz val="12"/>
        <rFont val="Arial"/>
        <charset val="134"/>
      </rPr>
      <t>Table 35: Freight Light Truck Secondary Energy Use and GHG Emissions by Energy Source</t>
    </r>
  </si>
  <si>
    <t>Freight Light Truck Energy Use (PJ)</t>
  </si>
  <si>
    <r>
      <rPr>
        <b/>
        <sz val="10"/>
        <rFont val="Arial"/>
        <charset val="134"/>
      </rPr>
      <t>Freight Light Truck Energy Use (PJ)</t>
    </r>
  </si>
  <si>
    <t>Activity</t>
  </si>
  <si>
    <r>
      <rPr>
        <b/>
        <sz val="10"/>
        <color rgb="FF000000"/>
        <rFont val="Arial"/>
        <charset val="134"/>
      </rPr>
      <t>Activity</t>
    </r>
  </si>
  <si>
    <t>Tonne-kilometres (millions)</t>
  </si>
  <si>
    <r>
      <rPr>
        <sz val="10"/>
        <color rgb="FF000000"/>
        <rFont val="Arial"/>
        <charset val="134"/>
      </rPr>
      <t>Tonne-kilometres (millions)</t>
    </r>
  </si>
  <si>
    <t>Energy Intensity (MJ/Tkm)</t>
  </si>
  <si>
    <r>
      <rPr>
        <b/>
        <sz val="10"/>
        <color rgb="FF000000"/>
        <rFont val="Arial"/>
        <charset val="134"/>
      </rPr>
      <t>Energy Intensity (MJ/Tkm)</t>
    </r>
  </si>
  <si>
    <r>
      <rPr>
        <b/>
        <sz val="10"/>
        <rFont val="Arial"/>
        <charset val="134"/>
      </rPr>
      <t>Freight Light Truck GHG Emissions (Mt of CO</t>
    </r>
    <r>
      <rPr>
        <b/>
        <vertAlign val="subscript"/>
        <sz val="10"/>
        <rFont val="Arial"/>
        <charset val="134"/>
      </rPr>
      <t>2</t>
    </r>
    <r>
      <rPr>
        <b/>
        <sz val="10"/>
        <rFont val="Arial"/>
        <charset val="134"/>
      </rPr>
      <t>e)</t>
    </r>
  </si>
  <si>
    <t>Table 36: Medium and Heavy Truck Secondary Energy Use and GHG Emissions by Energy Source</t>
  </si>
  <si>
    <r>
      <rPr>
        <b/>
        <sz val="12"/>
        <rFont val="Arial"/>
        <charset val="134"/>
      </rPr>
      <t>Table 36: Medium and Heavy Truck Secondary Energy Use and GHG Emissions by Energy Source</t>
    </r>
  </si>
  <si>
    <r>
      <rPr>
        <b/>
        <u/>
        <sz val="11"/>
        <rFont val="Arial"/>
        <charset val="134"/>
      </rPr>
      <t>Medium Trucks</t>
    </r>
  </si>
  <si>
    <t>Medium Truck Energy Use (PJ)</t>
  </si>
  <si>
    <r>
      <rPr>
        <b/>
        <sz val="10"/>
        <rFont val="Arial"/>
        <charset val="134"/>
      </rPr>
      <t>Medium Truck Energy Use (PJ)</t>
    </r>
  </si>
  <si>
    <r>
      <rPr>
        <b/>
        <sz val="10"/>
        <rFont val="Arial"/>
        <charset val="134"/>
      </rPr>
      <t>Medium Truck GHG Emissions (Mt of CO</t>
    </r>
    <r>
      <rPr>
        <b/>
        <vertAlign val="subscript"/>
        <sz val="10"/>
        <rFont val="Arial"/>
        <charset val="134"/>
      </rPr>
      <t>2</t>
    </r>
    <r>
      <rPr>
        <b/>
        <sz val="10"/>
        <rFont val="Arial"/>
        <charset val="134"/>
      </rPr>
      <t>e)</t>
    </r>
  </si>
  <si>
    <r>
      <rPr>
        <b/>
        <u/>
        <sz val="11"/>
        <rFont val="Arial"/>
        <charset val="134"/>
      </rPr>
      <t>Heavy Trucks</t>
    </r>
  </si>
  <si>
    <r>
      <rPr>
        <b/>
        <sz val="10"/>
        <rFont val="Arial"/>
        <charset val="134"/>
      </rPr>
      <t>Heavy Truck Energy Use</t>
    </r>
    <r>
      <rPr>
        <b/>
        <vertAlign val="superscript"/>
        <sz val="10"/>
        <rFont val="Arial"/>
        <charset val="134"/>
      </rPr>
      <t xml:space="preserve">1 </t>
    </r>
    <r>
      <rPr>
        <b/>
        <sz val="10"/>
        <rFont val="Arial"/>
        <charset val="134"/>
      </rPr>
      <t>(PJ)</t>
    </r>
  </si>
  <si>
    <r>
      <rPr>
        <b/>
        <sz val="10"/>
        <rFont val="Arial"/>
        <charset val="134"/>
      </rPr>
      <t>Heavy Truck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</si>
  <si>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1) Heavy trucks consume only diesel fuel oil.</t>
  </si>
  <si>
    <r>
      <rPr>
        <sz val="10"/>
        <rFont val="Arial"/>
        <charset val="134"/>
      </rPr>
      <t>1) Heavy trucks consume only diesel fuel oil.</t>
    </r>
  </si>
  <si>
    <t>Table 31: Bus Explanatory Variables</t>
  </si>
  <si>
    <t>School Buses</t>
  </si>
  <si>
    <t>Inter-City Buses</t>
  </si>
  <si>
    <t xml:space="preserve">Table 21: Car Explanatory Variables </t>
  </si>
  <si>
    <t>Cars On-Road Average Fuel Consumption (L/100 km)</t>
  </si>
  <si>
    <r>
      <rPr>
        <sz val="10"/>
        <rFont val="Arial"/>
        <charset val="134"/>
      </rPr>
      <t>Motor Gasoline</t>
    </r>
    <r>
      <rPr>
        <sz val="10"/>
        <rFont val="Arial"/>
        <charset val="134"/>
      </rPr>
      <t>¹</t>
    </r>
  </si>
  <si>
    <r>
      <rPr>
        <sz val="10"/>
        <rFont val="Arial"/>
        <charset val="134"/>
      </rPr>
      <t>Diesel Fuel Oil</t>
    </r>
    <r>
      <rPr>
        <sz val="10"/>
        <rFont val="Arial"/>
        <charset val="134"/>
      </rPr>
      <t>²</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</si>
</sst>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 numFmtId="200" formatCode="0.000000"/>
    <numFmt numFmtId="201" formatCode="0.0"/>
  </numFmts>
  <fonts count="136">
    <font>
      <sz val="10"/>
      <name val="Arial"/>
      <charset val="134"/>
    </font>
    <font>
      <sz val="11"/>
      <color rgb="FF000000"/>
      <name val="Calibri"/>
      <charset val="134"/>
    </font>
    <font>
      <b/>
      <sz val="14"/>
      <name val="Arial"/>
      <charset val="134"/>
    </font>
    <font>
      <b/>
      <sz val="12"/>
      <name val="Arial"/>
      <charset val="134"/>
    </font>
    <font>
      <b/>
      <sz val="10"/>
      <name val="Arial"/>
      <charset val="134"/>
    </font>
    <font>
      <b/>
      <u/>
      <sz val="10"/>
      <name val="Arial"/>
      <charset val="134"/>
    </font>
    <font>
      <b/>
      <sz val="10"/>
      <color rgb="FF000000"/>
      <name val="Arial"/>
      <charset val="134"/>
    </font>
    <font>
      <sz val="10"/>
      <color rgb="FF000000"/>
      <name val="Arial"/>
      <charset val="134"/>
    </font>
    <font>
      <b/>
      <u/>
      <sz val="11"/>
      <name val="Arial"/>
      <charset val="134"/>
    </font>
    <font>
      <b/>
      <sz val="11"/>
      <name val="Arial"/>
      <charset val="134"/>
    </font>
    <font>
      <b/>
      <i/>
      <sz val="10"/>
      <name val="Arial"/>
      <charset val="134"/>
    </font>
    <font>
      <sz val="11"/>
      <color theme="1"/>
      <name val="Calibri"/>
      <charset val="134"/>
      <scheme val="minor"/>
    </font>
    <font>
      <sz val="12"/>
      <name val="Times New Roman"/>
      <charset val="134"/>
    </font>
    <font>
      <sz val="14"/>
      <color indexed="9"/>
      <name val="Calibri"/>
      <charset val="134"/>
      <scheme val="minor"/>
    </font>
    <font>
      <sz val="10"/>
      <color indexed="9"/>
      <name val="Calibri"/>
      <charset val="134"/>
      <scheme val="minor"/>
    </font>
    <font>
      <b/>
      <sz val="10"/>
      <color indexed="12"/>
      <name val="Calibri"/>
      <charset val="134"/>
      <scheme val="minor"/>
    </font>
    <font>
      <sz val="10"/>
      <name val="Calibri"/>
      <charset val="134"/>
      <scheme val="minor"/>
    </font>
    <font>
      <sz val="11"/>
      <color theme="0"/>
      <name val="Calibri"/>
      <charset val="134"/>
      <scheme val="minor"/>
    </font>
    <font>
      <b/>
      <sz val="11"/>
      <name val="Calibri"/>
      <charset val="134"/>
      <scheme val="minor"/>
    </font>
    <font>
      <b/>
      <sz val="11"/>
      <color rgb="FFFF0000"/>
      <name val="Calibri"/>
      <charset val="134"/>
      <scheme val="minor"/>
    </font>
    <font>
      <sz val="11"/>
      <color rgb="FFFF0000"/>
      <name val="Calibri"/>
      <charset val="134"/>
      <scheme val="minor"/>
    </font>
    <font>
      <b/>
      <i/>
      <sz val="11"/>
      <color theme="1"/>
      <name val="Calibri"/>
      <charset val="134"/>
      <scheme val="minor"/>
    </font>
    <font>
      <sz val="11"/>
      <color rgb="FF9C0006"/>
      <name val="Calibri"/>
      <charset val="134"/>
      <scheme val="minor"/>
    </font>
    <font>
      <sz val="11"/>
      <color rgb="FF9C6500"/>
      <name val="Calibri"/>
      <charset val="134"/>
      <scheme val="minor"/>
    </font>
    <font>
      <b/>
      <sz val="10"/>
      <color indexed="12"/>
      <name val="Arial"/>
      <charset val="134"/>
    </font>
    <font>
      <sz val="8"/>
      <color indexed="8"/>
      <name val="Arial"/>
      <charset val="134"/>
    </font>
    <font>
      <sz val="10"/>
      <color indexed="10"/>
      <name val="Arial"/>
      <charset val="134"/>
    </font>
    <font>
      <b/>
      <sz val="10"/>
      <color rgb="FFFF0000"/>
      <name val="Arial"/>
      <charset val="134"/>
    </font>
    <font>
      <sz val="10"/>
      <color rgb="FFFF0000"/>
      <name val="Arial"/>
      <charset val="134"/>
    </font>
    <font>
      <sz val="22"/>
      <name val="Arial"/>
      <charset val="134"/>
    </font>
    <font>
      <b/>
      <sz val="11"/>
      <color theme="1"/>
      <name val="Calibri"/>
      <charset val="134"/>
      <scheme val="minor"/>
    </font>
    <font>
      <sz val="16"/>
      <color rgb="FFFF0000"/>
      <name val="Arial"/>
      <charset val="134"/>
    </font>
    <font>
      <sz val="14"/>
      <color rgb="FFFF0000"/>
      <name val="Arial"/>
      <charset val="134"/>
    </font>
    <font>
      <sz val="20"/>
      <color rgb="FFFF0000"/>
      <name val="Arial"/>
      <charset val="134"/>
    </font>
    <font>
      <sz val="11"/>
      <name val="Calibri"/>
      <charset val="134"/>
      <scheme val="minor"/>
    </font>
    <font>
      <u/>
      <sz val="10"/>
      <color theme="10"/>
      <name val="Arial"/>
      <charset val="134"/>
    </font>
    <font>
      <sz val="12"/>
      <name val="Arial"/>
      <charset val="134"/>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mbria"/>
      <charset val="134"/>
      <scheme val="major"/>
    </font>
    <font>
      <b/>
      <sz val="18"/>
      <color indexed="56"/>
      <name val="Cambria"/>
      <charset val="134"/>
    </font>
    <font>
      <u/>
      <sz val="12"/>
      <color indexed="20"/>
      <name val="宋体"/>
      <charset val="134"/>
    </font>
    <font>
      <b/>
      <vertAlign val="superscript"/>
      <sz val="10"/>
      <name val="Arial"/>
      <charset val="134"/>
    </font>
    <font>
      <b/>
      <vertAlign val="subscript"/>
      <sz val="10"/>
      <name val="Arial"/>
      <charset val="134"/>
    </font>
    <font>
      <b/>
      <i/>
      <vertAlign val="subscript"/>
      <sz val="10"/>
      <name val="Arial"/>
      <charset val="134"/>
    </font>
    <font>
      <u/>
      <sz val="10"/>
      <name val="Arial"/>
      <charset val="134"/>
    </font>
  </fonts>
  <fills count="100">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theme="4"/>
        <bgColor indexed="64"/>
      </patternFill>
    </fill>
    <fill>
      <patternFill patternType="solid">
        <fgColor rgb="FFFFFFCC"/>
        <bgColor indexed="64"/>
      </patternFill>
    </fill>
    <fill>
      <patternFill patternType="solid">
        <fgColor theme="4" tint="0.799951170384838"/>
        <bgColor indexed="64"/>
      </patternFill>
    </fill>
    <fill>
      <patternFill patternType="solid">
        <fgColor rgb="FFFFC7CE"/>
        <bgColor indexed="64"/>
      </patternFill>
    </fill>
    <fill>
      <patternFill patternType="solid">
        <fgColor theme="0" tint="-0.249977111117893"/>
        <bgColor indexed="64"/>
      </patternFill>
    </fill>
    <fill>
      <patternFill patternType="solid">
        <fgColor rgb="FFFFFF99"/>
        <bgColor indexed="64"/>
      </patternFill>
    </fill>
    <fill>
      <patternFill patternType="solid">
        <fgColor rgb="FFDAEEF3"/>
        <bgColor indexed="64"/>
      </patternFill>
    </fill>
    <fill>
      <patternFill patternType="solid">
        <fgColor rgb="FFFFFF00"/>
        <bgColor indexed="64"/>
      </patternFill>
    </fill>
    <fill>
      <patternFill patternType="solid">
        <fgColor theme="0" tint="-0.14996795556505"/>
        <bgColor indexed="64"/>
      </patternFill>
    </fill>
    <fill>
      <patternFill patternType="solid">
        <fgColor theme="6" tint="0.799951170384838"/>
        <bgColor indexed="64"/>
      </patternFill>
    </fill>
    <fill>
      <patternFill patternType="solid">
        <fgColor theme="0" tint="-0.349986266670736"/>
        <bgColor indexed="64"/>
      </patternFill>
    </fill>
    <fill>
      <patternFill patternType="solid">
        <fgColor theme="0"/>
        <bgColor indexed="64"/>
      </patternFill>
    </fill>
    <fill>
      <patternFill patternType="solid">
        <fgColor rgb="FFFF0000"/>
        <bgColor indexed="64"/>
      </patternFill>
    </fill>
    <fill>
      <patternFill patternType="solid">
        <fgColor theme="5"/>
        <bgColor indexed="64"/>
      </patternFill>
    </fill>
    <fill>
      <patternFill patternType="solid">
        <fgColor theme="9" tint="0.799951170384838"/>
        <bgColor indexed="64"/>
      </patternFill>
    </fill>
    <fill>
      <patternFill patternType="solid">
        <fgColor theme="9"/>
        <bgColor indexed="64"/>
      </patternFill>
    </fill>
    <fill>
      <patternFill patternType="solid">
        <fgColor theme="5" tint="0.79995117038483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theme="7" tint="0.799951170384838"/>
        <bgColor indexed="64"/>
      </patternFill>
    </fill>
    <fill>
      <patternFill patternType="solid">
        <fgColor theme="8" tint="0.799951170384838"/>
        <bgColor indexed="64"/>
      </patternFill>
    </fill>
    <fill>
      <patternFill patternType="solid">
        <fgColor indexed="11"/>
        <bgColor indexed="64"/>
      </patternFill>
    </fill>
    <fill>
      <patternFill patternType="solid">
        <fgColor indexed="51"/>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945066682943"/>
        <bgColor indexed="64"/>
      </patternFill>
    </fill>
    <fill>
      <patternFill patternType="solid">
        <fgColor indexed="53"/>
        <bgColor indexed="64"/>
      </patternFill>
    </fill>
    <fill>
      <patternFill patternType="solid">
        <fgColor theme="5" tint="0.399945066682943"/>
        <bgColor indexed="64"/>
      </patternFill>
    </fill>
    <fill>
      <patternFill patternType="solid">
        <fgColor theme="6" tint="0.399945066682943"/>
        <bgColor indexed="64"/>
      </patternFill>
    </fill>
    <fill>
      <patternFill patternType="solid">
        <fgColor theme="7" tint="0.399945066682943"/>
        <bgColor indexed="64"/>
      </patternFill>
    </fill>
    <fill>
      <patternFill patternType="solid">
        <fgColor theme="8" tint="0.399945066682943"/>
        <bgColor indexed="64"/>
      </patternFill>
    </fill>
    <fill>
      <patternFill patternType="solid">
        <fgColor theme="9" tint="0.39994506668294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4">
    <border>
      <left/>
      <right/>
      <top/>
      <bottom/>
      <diagonal/>
    </border>
    <border>
      <left/>
      <right/>
      <top/>
      <bottom style="thin">
        <color auto="1"/>
      </bottom>
      <diagonal/>
    </border>
    <border>
      <left/>
      <right/>
      <top style="thin">
        <color auto="1"/>
      </top>
      <bottom style="medium">
        <color auto="1"/>
      </bottom>
      <diagonal/>
    </border>
    <border>
      <left/>
      <right/>
      <top style="thin">
        <color auto="1"/>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5659">
    <xf numFmtId="0" fontId="0" fillId="0" borderId="0"/>
    <xf numFmtId="43" fontId="11" fillId="0" borderId="0" applyFont="0" applyFill="0" applyBorder="0" applyAlignment="0" applyProtection="0">
      <alignment vertical="center"/>
    </xf>
    <xf numFmtId="176"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177" fontId="11" fillId="0" borderId="0" applyFont="0" applyFill="0" applyBorder="0" applyAlignment="0" applyProtection="0">
      <alignment vertical="center"/>
    </xf>
    <xf numFmtId="0" fontId="35" fillId="0" borderId="0" applyNumberFormat="0" applyFill="0" applyBorder="0" applyAlignment="0" applyProtection="0"/>
    <xf numFmtId="0" fontId="38" fillId="0" borderId="0" applyNumberFormat="0" applyFill="0" applyBorder="0" applyAlignment="0" applyProtection="0">
      <alignment vertical="center"/>
    </xf>
    <xf numFmtId="0" fontId="11" fillId="21" borderId="12" applyNumberFormat="0" applyFont="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13" applyNumberFormat="0" applyFill="0" applyAlignment="0" applyProtection="0">
      <alignment vertical="center"/>
    </xf>
    <xf numFmtId="0" fontId="43" fillId="0" borderId="13" applyNumberFormat="0" applyFill="0" applyAlignment="0" applyProtection="0">
      <alignment vertical="center"/>
    </xf>
    <xf numFmtId="0" fontId="44" fillId="0" borderId="14" applyNumberFormat="0" applyFill="0" applyAlignment="0" applyProtection="0">
      <alignment vertical="center"/>
    </xf>
    <xf numFmtId="0" fontId="44" fillId="0" borderId="0" applyNumberFormat="0" applyFill="0" applyBorder="0" applyAlignment="0" applyProtection="0">
      <alignment vertical="center"/>
    </xf>
    <xf numFmtId="0" fontId="45" fillId="22" borderId="15" applyNumberFormat="0" applyAlignment="0" applyProtection="0">
      <alignment vertical="center"/>
    </xf>
    <xf numFmtId="0" fontId="46" fillId="23" borderId="16" applyNumberFormat="0" applyAlignment="0" applyProtection="0">
      <alignment vertical="center"/>
    </xf>
    <xf numFmtId="0" fontId="47" fillId="23" borderId="15" applyNumberFormat="0" applyAlignment="0" applyProtection="0">
      <alignment vertical="center"/>
    </xf>
    <xf numFmtId="0" fontId="48" fillId="24" borderId="17" applyNumberFormat="0" applyAlignment="0" applyProtection="0">
      <alignment vertical="center"/>
    </xf>
    <xf numFmtId="0" fontId="49" fillId="0" borderId="18" applyNumberFormat="0" applyFill="0" applyAlignment="0" applyProtection="0">
      <alignment vertical="center"/>
    </xf>
    <xf numFmtId="0" fontId="50" fillId="0" borderId="19" applyNumberFormat="0" applyFill="0" applyAlignment="0" applyProtection="0">
      <alignment vertical="center"/>
    </xf>
    <xf numFmtId="0" fontId="51" fillId="25" borderId="0" applyNumberFormat="0" applyBorder="0" applyAlignment="0" applyProtection="0">
      <alignment vertical="center"/>
    </xf>
    <xf numFmtId="0" fontId="22" fillId="7" borderId="0" applyNumberFormat="0" applyBorder="0" applyAlignment="0" applyProtection="0"/>
    <xf numFmtId="0" fontId="52" fillId="26" borderId="0" applyNumberFormat="0" applyBorder="0" applyAlignment="0" applyProtection="0">
      <alignment vertical="center"/>
    </xf>
    <xf numFmtId="0" fontId="17" fillId="4" borderId="0" applyNumberFormat="0" applyBorder="0" applyAlignment="0" applyProtection="0"/>
    <xf numFmtId="0" fontId="53" fillId="27" borderId="0" applyNumberFormat="0" applyBorder="0" applyAlignment="0" applyProtection="0">
      <alignment vertical="center"/>
    </xf>
    <xf numFmtId="0" fontId="53" fillId="28" borderId="0" applyNumberFormat="0" applyBorder="0" applyAlignment="0" applyProtection="0">
      <alignment vertical="center"/>
    </xf>
    <xf numFmtId="0" fontId="54" fillId="29" borderId="0" applyNumberFormat="0" applyBorder="0" applyAlignment="0" applyProtection="0">
      <alignment vertical="center"/>
    </xf>
    <xf numFmtId="0" fontId="54" fillId="30" borderId="0" applyNumberFormat="0" applyBorder="0" applyAlignment="0" applyProtection="0">
      <alignment vertical="center"/>
    </xf>
    <xf numFmtId="0" fontId="53" fillId="31" borderId="0" applyNumberFormat="0" applyBorder="0" applyAlignment="0" applyProtection="0">
      <alignment vertical="center"/>
    </xf>
    <xf numFmtId="0" fontId="53" fillId="32" borderId="0" applyNumberFormat="0" applyBorder="0" applyAlignment="0" applyProtection="0">
      <alignment vertical="center"/>
    </xf>
    <xf numFmtId="0" fontId="54" fillId="33" borderId="0" applyNumberFormat="0" applyBorder="0" applyAlignment="0" applyProtection="0">
      <alignment vertical="center"/>
    </xf>
    <xf numFmtId="0" fontId="54" fillId="34" borderId="0" applyNumberFormat="0" applyBorder="0" applyAlignment="0" applyProtection="0">
      <alignment vertical="center"/>
    </xf>
    <xf numFmtId="0" fontId="53" fillId="35" borderId="0" applyNumberFormat="0" applyBorder="0" applyAlignment="0" applyProtection="0">
      <alignment vertical="center"/>
    </xf>
    <xf numFmtId="0" fontId="53" fillId="36" borderId="0" applyNumberFormat="0" applyBorder="0" applyAlignment="0" applyProtection="0">
      <alignment vertical="center"/>
    </xf>
    <xf numFmtId="0" fontId="54" fillId="37" borderId="0" applyNumberFormat="0" applyBorder="0" applyAlignment="0" applyProtection="0">
      <alignment vertical="center"/>
    </xf>
    <xf numFmtId="0" fontId="54" fillId="38" borderId="0" applyNumberFormat="0" applyBorder="0" applyAlignment="0" applyProtection="0">
      <alignment vertical="center"/>
    </xf>
    <xf numFmtId="0" fontId="53" fillId="39" borderId="0" applyNumberFormat="0" applyBorder="0" applyAlignment="0" applyProtection="0">
      <alignment vertical="center"/>
    </xf>
    <xf numFmtId="0" fontId="53" fillId="40" borderId="0" applyNumberFormat="0" applyBorder="0" applyAlignment="0" applyProtection="0">
      <alignment vertical="center"/>
    </xf>
    <xf numFmtId="0" fontId="54" fillId="41" borderId="0" applyNumberFormat="0" applyBorder="0" applyAlignment="0" applyProtection="0">
      <alignment vertical="center"/>
    </xf>
    <xf numFmtId="0" fontId="54" fillId="42" borderId="0" applyNumberFormat="0" applyBorder="0" applyAlignment="0" applyProtection="0">
      <alignment vertical="center"/>
    </xf>
    <xf numFmtId="0" fontId="53" fillId="43" borderId="0" applyNumberFormat="0" applyBorder="0" applyAlignment="0" applyProtection="0">
      <alignment vertical="center"/>
    </xf>
    <xf numFmtId="0" fontId="53" fillId="44" borderId="0" applyNumberFormat="0" applyBorder="0" applyAlignment="0" applyProtection="0">
      <alignment vertical="center"/>
    </xf>
    <xf numFmtId="0" fontId="54" fillId="45" borderId="0" applyNumberFormat="0" applyBorder="0" applyAlignment="0" applyProtection="0">
      <alignment vertical="center"/>
    </xf>
    <xf numFmtId="0" fontId="54" fillId="46" borderId="0" applyNumberFormat="0" applyBorder="0" applyAlignment="0" applyProtection="0">
      <alignment vertical="center"/>
    </xf>
    <xf numFmtId="0" fontId="53" fillId="47" borderId="0" applyNumberFormat="0" applyBorder="0" applyAlignment="0" applyProtection="0">
      <alignment vertical="center"/>
    </xf>
    <xf numFmtId="0" fontId="53" fillId="48" borderId="0" applyNumberFormat="0" applyBorder="0" applyAlignment="0" applyProtection="0">
      <alignment vertical="center"/>
    </xf>
    <xf numFmtId="0" fontId="54" fillId="49" borderId="0" applyNumberFormat="0" applyBorder="0" applyAlignment="0" applyProtection="0">
      <alignment vertical="center"/>
    </xf>
    <xf numFmtId="0" fontId="55" fillId="0" borderId="0" applyNumberFormat="0" applyFill="0" applyBorder="0" applyAlignment="0" applyProtection="0">
      <alignment vertical="center"/>
    </xf>
    <xf numFmtId="0" fontId="56" fillId="50" borderId="0" applyNumberFormat="0" applyBorder="0" applyAlignment="0" applyProtection="0"/>
    <xf numFmtId="0" fontId="56" fillId="51" borderId="0" applyNumberFormat="0" applyBorder="0" applyAlignment="0" applyProtection="0"/>
    <xf numFmtId="0" fontId="56" fillId="52" borderId="0" applyNumberFormat="0" applyBorder="0" applyAlignment="0" applyProtection="0"/>
    <xf numFmtId="0" fontId="56" fillId="53" borderId="0" applyNumberFormat="0" applyBorder="0" applyAlignment="0" applyProtection="0"/>
    <xf numFmtId="0" fontId="56" fillId="54" borderId="0" applyNumberFormat="0" applyBorder="0" applyAlignment="0" applyProtection="0"/>
    <xf numFmtId="0" fontId="56" fillId="55"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11" fillId="6"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11" fillId="6"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7" borderId="0" applyNumberFormat="0" applyBorder="0" applyAlignment="0" applyProtection="0"/>
    <xf numFmtId="0" fontId="57" fillId="51" borderId="0" applyNumberFormat="0" applyBorder="0" applyAlignment="0" applyProtection="0"/>
    <xf numFmtId="0" fontId="57" fillId="57"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7" borderId="0" applyNumberFormat="0" applyBorder="0" applyAlignment="0" applyProtection="0"/>
    <xf numFmtId="0" fontId="57" fillId="51" borderId="0" applyNumberFormat="0" applyBorder="0" applyAlignment="0" applyProtection="0"/>
    <xf numFmtId="0" fontId="57" fillId="57"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11" fillId="20" borderId="0" applyNumberFormat="0" applyBorder="0" applyAlignment="0" applyProtection="0"/>
    <xf numFmtId="0" fontId="57" fillId="51" borderId="0" applyNumberFormat="0" applyBorder="0" applyAlignment="0" applyProtection="0"/>
    <xf numFmtId="0" fontId="57" fillId="57" borderId="0" applyNumberFormat="0" applyBorder="0" applyAlignment="0" applyProtection="0"/>
    <xf numFmtId="0" fontId="57" fillId="51" borderId="0" applyNumberFormat="0" applyBorder="0" applyAlignment="0" applyProtection="0"/>
    <xf numFmtId="0" fontId="57" fillId="57" borderId="0" applyNumberFormat="0" applyBorder="0" applyAlignment="0" applyProtection="0"/>
    <xf numFmtId="0" fontId="11" fillId="20" borderId="0" applyNumberFormat="0" applyBorder="0" applyAlignment="0" applyProtection="0"/>
    <xf numFmtId="0" fontId="57" fillId="57" borderId="0" applyNumberFormat="0" applyBorder="0" applyAlignment="0" applyProtection="0"/>
    <xf numFmtId="0" fontId="57" fillId="51"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1"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8" borderId="0" applyNumberFormat="0" applyBorder="0" applyAlignment="0" applyProtection="0"/>
    <xf numFmtId="0" fontId="57" fillId="52" borderId="0" applyNumberFormat="0" applyBorder="0" applyAlignment="0" applyProtection="0"/>
    <xf numFmtId="0" fontId="57" fillId="58"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8" borderId="0" applyNumberFormat="0" applyBorder="0" applyAlignment="0" applyProtection="0"/>
    <xf numFmtId="0" fontId="57" fillId="52" borderId="0" applyNumberFormat="0" applyBorder="0" applyAlignment="0" applyProtection="0"/>
    <xf numFmtId="0" fontId="57" fillId="58"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11" fillId="13" borderId="0" applyNumberFormat="0" applyBorder="0" applyAlignment="0" applyProtection="0"/>
    <xf numFmtId="0" fontId="57" fillId="52" borderId="0" applyNumberFormat="0" applyBorder="0" applyAlignment="0" applyProtection="0"/>
    <xf numFmtId="0" fontId="57" fillId="58" borderId="0" applyNumberFormat="0" applyBorder="0" applyAlignment="0" applyProtection="0"/>
    <xf numFmtId="0" fontId="57" fillId="52" borderId="0" applyNumberFormat="0" applyBorder="0" applyAlignment="0" applyProtection="0"/>
    <xf numFmtId="0" fontId="57" fillId="58" borderId="0" applyNumberFormat="0" applyBorder="0" applyAlignment="0" applyProtection="0"/>
    <xf numFmtId="0" fontId="11" fillId="13" borderId="0" applyNumberFormat="0" applyBorder="0" applyAlignment="0" applyProtection="0"/>
    <xf numFmtId="0" fontId="57" fillId="58" borderId="0" applyNumberFormat="0" applyBorder="0" applyAlignment="0" applyProtection="0"/>
    <xf numFmtId="0" fontId="57" fillId="52"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2"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5" borderId="0" applyNumberFormat="0" applyBorder="0" applyAlignment="0" applyProtection="0"/>
    <xf numFmtId="0" fontId="57" fillId="53" borderId="0" applyNumberFormat="0" applyBorder="0" applyAlignment="0" applyProtection="0"/>
    <xf numFmtId="0" fontId="57" fillId="55"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5" borderId="0" applyNumberFormat="0" applyBorder="0" applyAlignment="0" applyProtection="0"/>
    <xf numFmtId="0" fontId="57" fillId="53" borderId="0" applyNumberFormat="0" applyBorder="0" applyAlignment="0" applyProtection="0"/>
    <xf numFmtId="0" fontId="57" fillId="55"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11" fillId="59" borderId="0" applyNumberFormat="0" applyBorder="0" applyAlignment="0" applyProtection="0"/>
    <xf numFmtId="0" fontId="57" fillId="53" borderId="0" applyNumberFormat="0" applyBorder="0" applyAlignment="0" applyProtection="0"/>
    <xf numFmtId="0" fontId="57" fillId="55" borderId="0" applyNumberFormat="0" applyBorder="0" applyAlignment="0" applyProtection="0"/>
    <xf numFmtId="0" fontId="57" fillId="53" borderId="0" applyNumberFormat="0" applyBorder="0" applyAlignment="0" applyProtection="0"/>
    <xf numFmtId="0" fontId="57" fillId="55" borderId="0" applyNumberFormat="0" applyBorder="0" applyAlignment="0" applyProtection="0"/>
    <xf numFmtId="0" fontId="11" fillId="59" borderId="0" applyNumberFormat="0" applyBorder="0" applyAlignment="0" applyProtection="0"/>
    <xf numFmtId="0" fontId="57" fillId="55" borderId="0" applyNumberFormat="0" applyBorder="0" applyAlignment="0" applyProtection="0"/>
    <xf numFmtId="0" fontId="57" fillId="53"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3"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11" fillId="60" borderId="0" applyNumberFormat="0" applyBorder="0" applyAlignment="0" applyProtection="0"/>
    <xf numFmtId="0" fontId="57" fillId="54" borderId="0" applyNumberFormat="0" applyBorder="0" applyAlignment="0" applyProtection="0"/>
    <xf numFmtId="0" fontId="11" fillId="60"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8" borderId="0" applyNumberFormat="0" applyBorder="0" applyAlignment="0" applyProtection="0"/>
    <xf numFmtId="0" fontId="57" fillId="55" borderId="0" applyNumberFormat="0" applyBorder="0" applyAlignment="0" applyProtection="0"/>
    <xf numFmtId="0" fontId="57" fillId="58"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8" borderId="0" applyNumberFormat="0" applyBorder="0" applyAlignment="0" applyProtection="0"/>
    <xf numFmtId="0" fontId="57" fillId="55" borderId="0" applyNumberFormat="0" applyBorder="0" applyAlignment="0" applyProtection="0"/>
    <xf numFmtId="0" fontId="57" fillId="58"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57" fillId="55" borderId="0" applyNumberFormat="0" applyBorder="0" applyAlignment="0" applyProtection="0"/>
    <xf numFmtId="0" fontId="57" fillId="58" borderId="0" applyNumberFormat="0" applyBorder="0" applyAlignment="0" applyProtection="0"/>
    <xf numFmtId="0" fontId="57" fillId="55" borderId="0" applyNumberFormat="0" applyBorder="0" applyAlignment="0" applyProtection="0"/>
    <xf numFmtId="0" fontId="57" fillId="58" borderId="0" applyNumberFormat="0" applyBorder="0" applyAlignment="0" applyProtection="0"/>
    <xf numFmtId="0" fontId="11" fillId="18" borderId="0" applyNumberFormat="0" applyBorder="0" applyAlignment="0" applyProtection="0"/>
    <xf numFmtId="0" fontId="57" fillId="58" borderId="0" applyNumberFormat="0" applyBorder="0" applyAlignment="0" applyProtection="0"/>
    <xf numFmtId="0" fontId="57" fillId="55"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5"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0" borderId="0" applyNumberFormat="0" applyBorder="0" applyAlignment="0" applyProtection="0"/>
    <xf numFmtId="0" fontId="57" fillId="51" borderId="0" applyNumberFormat="0" applyBorder="0" applyAlignment="0" applyProtection="0"/>
    <xf numFmtId="0" fontId="57" fillId="52" borderId="0" applyNumberFormat="0" applyBorder="0" applyAlignment="0" applyProtection="0"/>
    <xf numFmtId="0" fontId="57" fillId="53" borderId="0" applyNumberFormat="0" applyBorder="0" applyAlignment="0" applyProtection="0"/>
    <xf numFmtId="0" fontId="57" fillId="54" borderId="0" applyNumberFormat="0" applyBorder="0" applyAlignment="0" applyProtection="0"/>
    <xf numFmtId="0" fontId="57" fillId="55" borderId="0" applyNumberFormat="0" applyBorder="0" applyAlignment="0" applyProtection="0"/>
    <xf numFmtId="49" fontId="58" fillId="0" borderId="10" applyNumberFormat="0" applyFont="0" applyFill="0" applyBorder="0" applyProtection="0">
      <alignment horizontal="left" vertical="center" indent="2"/>
    </xf>
    <xf numFmtId="0" fontId="56" fillId="56" borderId="0" applyNumberFormat="0" applyBorder="0" applyAlignment="0" applyProtection="0"/>
    <xf numFmtId="0" fontId="56" fillId="57" borderId="0" applyNumberFormat="0" applyBorder="0" applyAlignment="0" applyProtection="0"/>
    <xf numFmtId="0" fontId="56" fillId="61" borderId="0" applyNumberFormat="0" applyBorder="0" applyAlignment="0" applyProtection="0"/>
    <xf numFmtId="0" fontId="56" fillId="53" borderId="0" applyNumberFormat="0" applyBorder="0" applyAlignment="0" applyProtection="0"/>
    <xf numFmtId="0" fontId="56" fillId="56" borderId="0" applyNumberFormat="0" applyBorder="0" applyAlignment="0" applyProtection="0"/>
    <xf numFmtId="0" fontId="56" fillId="62"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11" fillId="63"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11" fillId="63"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11" fillId="64" borderId="0" applyNumberFormat="0" applyBorder="0" applyAlignment="0" applyProtection="0"/>
    <xf numFmtId="0" fontId="57" fillId="57" borderId="0" applyNumberFormat="0" applyBorder="0" applyAlignment="0" applyProtection="0"/>
    <xf numFmtId="0" fontId="11" fillId="64"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11" fillId="64" borderId="0" applyNumberFormat="0" applyBorder="0" applyAlignment="0" applyProtection="0"/>
    <xf numFmtId="0" fontId="57" fillId="57" borderId="0" applyNumberFormat="0" applyBorder="0" applyAlignment="0" applyProtection="0"/>
    <xf numFmtId="0" fontId="11" fillId="64"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3" borderId="0" applyNumberFormat="0" applyBorder="0" applyAlignment="0" applyProtection="0"/>
    <xf numFmtId="0" fontId="57" fillId="61" borderId="0" applyNumberFormat="0" applyBorder="0" applyAlignment="0" applyProtection="0"/>
    <xf numFmtId="0" fontId="57" fillId="3"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3" borderId="0" applyNumberFormat="0" applyBorder="0" applyAlignment="0" applyProtection="0"/>
    <xf numFmtId="0" fontId="57" fillId="61" borderId="0" applyNumberFormat="0" applyBorder="0" applyAlignment="0" applyProtection="0"/>
    <xf numFmtId="0" fontId="57" fillId="3"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11" fillId="65" borderId="0" applyNumberFormat="0" applyBorder="0" applyAlignment="0" applyProtection="0"/>
    <xf numFmtId="0" fontId="57" fillId="61" borderId="0" applyNumberFormat="0" applyBorder="0" applyAlignment="0" applyProtection="0"/>
    <xf numFmtId="0" fontId="57" fillId="3" borderId="0" applyNumberFormat="0" applyBorder="0" applyAlignment="0" applyProtection="0"/>
    <xf numFmtId="0" fontId="57" fillId="61" borderId="0" applyNumberFormat="0" applyBorder="0" applyAlignment="0" applyProtection="0"/>
    <xf numFmtId="0" fontId="57" fillId="3" borderId="0" applyNumberFormat="0" applyBorder="0" applyAlignment="0" applyProtection="0"/>
    <xf numFmtId="0" fontId="11" fillId="65" borderId="0" applyNumberFormat="0" applyBorder="0" applyAlignment="0" applyProtection="0"/>
    <xf numFmtId="0" fontId="57" fillId="3" borderId="0" applyNumberFormat="0" applyBorder="0" applyAlignment="0" applyProtection="0"/>
    <xf numFmtId="0" fontId="57" fillId="61"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61"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61" borderId="0" applyNumberFormat="0" applyBorder="0" applyAlignment="0" applyProtection="0"/>
    <xf numFmtId="0" fontId="57" fillId="61"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11" fillId="66"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11" fillId="66"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11" fillId="67"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11" fillId="67"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58" borderId="0" applyNumberFormat="0" applyBorder="0" applyAlignment="0" applyProtection="0"/>
    <xf numFmtId="0" fontId="57" fillId="62" borderId="0" applyNumberFormat="0" applyBorder="0" applyAlignment="0" applyProtection="0"/>
    <xf numFmtId="0" fontId="57" fillId="58"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58" borderId="0" applyNumberFormat="0" applyBorder="0" applyAlignment="0" applyProtection="0"/>
    <xf numFmtId="0" fontId="57" fillId="62" borderId="0" applyNumberFormat="0" applyBorder="0" applyAlignment="0" applyProtection="0"/>
    <xf numFmtId="0" fontId="57" fillId="58"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11" fillId="68" borderId="0" applyNumberFormat="0" applyBorder="0" applyAlignment="0" applyProtection="0"/>
    <xf numFmtId="0" fontId="57" fillId="62" borderId="0" applyNumberFormat="0" applyBorder="0" applyAlignment="0" applyProtection="0"/>
    <xf numFmtId="0" fontId="57" fillId="58" borderId="0" applyNumberFormat="0" applyBorder="0" applyAlignment="0" applyProtection="0"/>
    <xf numFmtId="0" fontId="57" fillId="62" borderId="0" applyNumberFormat="0" applyBorder="0" applyAlignment="0" applyProtection="0"/>
    <xf numFmtId="0" fontId="57" fillId="58" borderId="0" applyNumberFormat="0" applyBorder="0" applyAlignment="0" applyProtection="0"/>
    <xf numFmtId="0" fontId="11" fillId="68" borderId="0" applyNumberFormat="0" applyBorder="0" applyAlignment="0" applyProtection="0"/>
    <xf numFmtId="0" fontId="57" fillId="58" borderId="0" applyNumberFormat="0" applyBorder="0" applyAlignment="0" applyProtection="0"/>
    <xf numFmtId="0" fontId="57" fillId="62"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62"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62" borderId="0" applyNumberFormat="0" applyBorder="0" applyAlignment="0" applyProtection="0"/>
    <xf numFmtId="0" fontId="57" fillId="62" borderId="0" applyNumberFormat="0" applyBorder="0" applyAlignment="0" applyProtection="0"/>
    <xf numFmtId="0" fontId="57" fillId="56" borderId="0" applyNumberFormat="0" applyBorder="0" applyAlignment="0" applyProtection="0"/>
    <xf numFmtId="0" fontId="57" fillId="57" borderId="0" applyNumberFormat="0" applyBorder="0" applyAlignment="0" applyProtection="0"/>
    <xf numFmtId="0" fontId="57" fillId="61" borderId="0" applyNumberFormat="0" applyBorder="0" applyAlignment="0" applyProtection="0"/>
    <xf numFmtId="0" fontId="57" fillId="53" borderId="0" applyNumberFormat="0" applyBorder="0" applyAlignment="0" applyProtection="0"/>
    <xf numFmtId="0" fontId="57" fillId="56" borderId="0" applyNumberFormat="0" applyBorder="0" applyAlignment="0" applyProtection="0"/>
    <xf numFmtId="0" fontId="57" fillId="62" borderId="0" applyNumberFormat="0" applyBorder="0" applyAlignment="0" applyProtection="0"/>
    <xf numFmtId="0" fontId="0" fillId="0" borderId="0" applyNumberFormat="0" applyFont="0" applyFill="0" applyBorder="0" applyProtection="0">
      <alignment horizontal="left" vertical="center" indent="5"/>
    </xf>
    <xf numFmtId="0" fontId="59" fillId="69" borderId="0" applyNumberFormat="0" applyBorder="0" applyAlignment="0" applyProtection="0"/>
    <xf numFmtId="0" fontId="59" fillId="57" borderId="0" applyNumberFormat="0" applyBorder="0" applyAlignment="0" applyProtection="0"/>
    <xf numFmtId="0" fontId="59" fillId="61" borderId="0" applyNumberFormat="0" applyBorder="0" applyAlignment="0" applyProtection="0"/>
    <xf numFmtId="0" fontId="59" fillId="70" borderId="0" applyNumberFormat="0" applyBorder="0" applyAlignment="0" applyProtection="0"/>
    <xf numFmtId="0" fontId="59" fillId="71" borderId="0" applyNumberFormat="0" applyBorder="0" applyAlignment="0" applyProtection="0"/>
    <xf numFmtId="0" fontId="59" fillId="72"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54" borderId="0" applyNumberFormat="0" applyBorder="0" applyAlignment="0" applyProtection="0"/>
    <xf numFmtId="0" fontId="60" fillId="69" borderId="0" applyNumberFormat="0" applyBorder="0" applyAlignment="0" applyProtection="0"/>
    <xf numFmtId="0" fontId="17" fillId="73"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54" borderId="0" applyNumberFormat="0" applyBorder="0" applyAlignment="0" applyProtection="0"/>
    <xf numFmtId="0" fontId="60" fillId="69" borderId="0" applyNumberFormat="0" applyBorder="0" applyAlignment="0" applyProtection="0"/>
    <xf numFmtId="0" fontId="60" fillId="54"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17" fillId="73"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69"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74" borderId="0" applyNumberFormat="0" applyBorder="0" applyAlignment="0" applyProtection="0"/>
    <xf numFmtId="0" fontId="60" fillId="57" borderId="0" applyNumberFormat="0" applyBorder="0" applyAlignment="0" applyProtection="0"/>
    <xf numFmtId="0" fontId="17" fillId="75"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74" borderId="0" applyNumberFormat="0" applyBorder="0" applyAlignment="0" applyProtection="0"/>
    <xf numFmtId="0" fontId="60" fillId="57" borderId="0" applyNumberFormat="0" applyBorder="0" applyAlignment="0" applyProtection="0"/>
    <xf numFmtId="0" fontId="60" fillId="74"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17" fillId="75"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2" borderId="0" applyNumberFormat="0" applyBorder="0" applyAlignment="0" applyProtection="0"/>
    <xf numFmtId="0" fontId="60" fillId="61" borderId="0" applyNumberFormat="0" applyBorder="0" applyAlignment="0" applyProtection="0"/>
    <xf numFmtId="0" fontId="17" fillId="76"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2" borderId="0" applyNumberFormat="0" applyBorder="0" applyAlignment="0" applyProtection="0"/>
    <xf numFmtId="0" fontId="60" fillId="61" borderId="0" applyNumberFormat="0" applyBorder="0" applyAlignment="0" applyProtection="0"/>
    <xf numFmtId="0" fontId="60" fillId="62"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17" fillId="76"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51" borderId="0" applyNumberFormat="0" applyBorder="0" applyAlignment="0" applyProtection="0"/>
    <xf numFmtId="0" fontId="60" fillId="70" borderId="0" applyNumberFormat="0" applyBorder="0" applyAlignment="0" applyProtection="0"/>
    <xf numFmtId="0" fontId="17" fillId="77"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51" borderId="0" applyNumberFormat="0" applyBorder="0" applyAlignment="0" applyProtection="0"/>
    <xf numFmtId="0" fontId="60" fillId="70" borderId="0" applyNumberFormat="0" applyBorder="0" applyAlignment="0" applyProtection="0"/>
    <xf numFmtId="0" fontId="60" fillId="51"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17" fillId="77"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54" borderId="0" applyNumberFormat="0" applyBorder="0" applyAlignment="0" applyProtection="0"/>
    <xf numFmtId="0" fontId="60" fillId="71" borderId="0" applyNumberFormat="0" applyBorder="0" applyAlignment="0" applyProtection="0"/>
    <xf numFmtId="0" fontId="17" fillId="78"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54" borderId="0" applyNumberFormat="0" applyBorder="0" applyAlignment="0" applyProtection="0"/>
    <xf numFmtId="0" fontId="60" fillId="71" borderId="0" applyNumberFormat="0" applyBorder="0" applyAlignment="0" applyProtection="0"/>
    <xf numFmtId="0" fontId="60" fillId="54"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17" fillId="78"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57" borderId="0" applyNumberFormat="0" applyBorder="0" applyAlignment="0" applyProtection="0"/>
    <xf numFmtId="0" fontId="60" fillId="72" borderId="0" applyNumberFormat="0" applyBorder="0" applyAlignment="0" applyProtection="0"/>
    <xf numFmtId="0" fontId="17" fillId="79"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57" borderId="0" applyNumberFormat="0" applyBorder="0" applyAlignment="0" applyProtection="0"/>
    <xf numFmtId="0" fontId="60" fillId="72" borderId="0" applyNumberFormat="0" applyBorder="0" applyAlignment="0" applyProtection="0"/>
    <xf numFmtId="0" fontId="60" fillId="57"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17" fillId="79"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69" borderId="0" applyNumberFormat="0" applyBorder="0" applyAlignment="0" applyProtection="0"/>
    <xf numFmtId="0" fontId="60" fillId="57" borderId="0" applyNumberFormat="0" applyBorder="0" applyAlignment="0" applyProtection="0"/>
    <xf numFmtId="0" fontId="60" fillId="61" borderId="0" applyNumberFormat="0" applyBorder="0" applyAlignment="0" applyProtection="0"/>
    <xf numFmtId="0" fontId="60" fillId="70" borderId="0" applyNumberFormat="0" applyBorder="0" applyAlignment="0" applyProtection="0"/>
    <xf numFmtId="0" fontId="60" fillId="71" borderId="0" applyNumberFormat="0" applyBorder="0" applyAlignment="0" applyProtection="0"/>
    <xf numFmtId="0" fontId="60" fillId="72" borderId="0" applyNumberFormat="0" applyBorder="0" applyAlignment="0" applyProtection="0"/>
    <xf numFmtId="0" fontId="60" fillId="7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1" borderId="0" applyNumberFormat="0" applyBorder="0" applyAlignment="0" applyProtection="0"/>
    <xf numFmtId="0" fontId="60" fillId="81" borderId="0" applyNumberFormat="0" applyBorder="0" applyAlignment="0" applyProtection="0"/>
    <xf numFmtId="0" fontId="60" fillId="81" borderId="0" applyNumberFormat="0" applyBorder="0" applyAlignment="0" applyProtection="0"/>
    <xf numFmtId="0" fontId="60" fillId="81" borderId="0" applyNumberFormat="0" applyBorder="0" applyAlignment="0" applyProtection="0"/>
    <xf numFmtId="0" fontId="60" fillId="81" borderId="0" applyNumberFormat="0" applyBorder="0" applyAlignment="0" applyProtection="0"/>
    <xf numFmtId="0" fontId="60" fillId="81" borderId="0" applyNumberFormat="0" applyBorder="0" applyAlignment="0" applyProtection="0"/>
    <xf numFmtId="0" fontId="60" fillId="81" borderId="0" applyNumberFormat="0" applyBorder="0" applyAlignment="0" applyProtection="0"/>
    <xf numFmtId="0" fontId="60" fillId="81" borderId="0" applyNumberFormat="0" applyBorder="0" applyAlignment="0" applyProtection="0"/>
    <xf numFmtId="0" fontId="60" fillId="81"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1" borderId="0" applyNumberFormat="0" applyBorder="0" applyAlignment="0" applyProtection="0"/>
    <xf numFmtId="0" fontId="60" fillId="80" borderId="0" applyNumberFormat="0" applyBorder="0" applyAlignment="0" applyProtection="0"/>
    <xf numFmtId="0" fontId="60" fillId="81"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0"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74" borderId="0" applyNumberFormat="0" applyBorder="0" applyAlignment="0" applyProtection="0"/>
    <xf numFmtId="0" fontId="60" fillId="82" borderId="0" applyNumberFormat="0" applyBorder="0" applyAlignment="0" applyProtection="0"/>
    <xf numFmtId="0" fontId="60" fillId="74"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62" borderId="0" applyNumberFormat="0" applyBorder="0" applyAlignment="0" applyProtection="0"/>
    <xf numFmtId="0" fontId="60" fillId="83" borderId="0" applyNumberFormat="0" applyBorder="0" applyAlignment="0" applyProtection="0"/>
    <xf numFmtId="0" fontId="60" fillId="62"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83"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84" borderId="0" applyNumberFormat="0" applyBorder="0" applyAlignment="0" applyProtection="0"/>
    <xf numFmtId="0" fontId="60" fillId="84" borderId="0" applyNumberFormat="0" applyBorder="0" applyAlignment="0" applyProtection="0"/>
    <xf numFmtId="0" fontId="60" fillId="84" borderId="0" applyNumberFormat="0" applyBorder="0" applyAlignment="0" applyProtection="0"/>
    <xf numFmtId="0" fontId="60" fillId="84" borderId="0" applyNumberFormat="0" applyBorder="0" applyAlignment="0" applyProtection="0"/>
    <xf numFmtId="0" fontId="60" fillId="84" borderId="0" applyNumberFormat="0" applyBorder="0" applyAlignment="0" applyProtection="0"/>
    <xf numFmtId="0" fontId="60" fillId="84" borderId="0" applyNumberFormat="0" applyBorder="0" applyAlignment="0" applyProtection="0"/>
    <xf numFmtId="0" fontId="60" fillId="84" borderId="0" applyNumberFormat="0" applyBorder="0" applyAlignment="0" applyProtection="0"/>
    <xf numFmtId="0" fontId="60" fillId="84" borderId="0" applyNumberFormat="0" applyBorder="0" applyAlignment="0" applyProtection="0"/>
    <xf numFmtId="0" fontId="60" fillId="84"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84" borderId="0" applyNumberFormat="0" applyBorder="0" applyAlignment="0" applyProtection="0"/>
    <xf numFmtId="0" fontId="60" fillId="70" borderId="0" applyNumberFormat="0" applyBorder="0" applyAlignment="0" applyProtection="0"/>
    <xf numFmtId="0" fontId="60" fillId="84"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0"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82"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82" borderId="0" applyNumberFormat="0" applyBorder="0" applyAlignment="0" applyProtection="0"/>
    <xf numFmtId="0" fontId="60" fillId="74" borderId="0" applyNumberFormat="0" applyBorder="0" applyAlignment="0" applyProtection="0"/>
    <xf numFmtId="0" fontId="60" fillId="82"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1" fillId="54" borderId="0" applyBorder="0" applyAlignment="0"/>
    <xf numFmtId="0" fontId="58" fillId="54" borderId="0" applyBorder="0">
      <alignment horizontal="right" vertical="center"/>
    </xf>
    <xf numFmtId="0" fontId="58" fillId="52" borderId="0" applyBorder="0">
      <alignment horizontal="right" vertical="center"/>
    </xf>
    <xf numFmtId="0" fontId="58" fillId="52" borderId="0" applyBorder="0">
      <alignment horizontal="right" vertical="center"/>
    </xf>
    <xf numFmtId="0" fontId="62" fillId="52" borderId="10">
      <alignment horizontal="right" vertical="center"/>
    </xf>
    <xf numFmtId="0" fontId="63" fillId="52" borderId="10">
      <alignment horizontal="right" vertical="center"/>
    </xf>
    <xf numFmtId="0" fontId="62" fillId="55" borderId="10">
      <alignment horizontal="right" vertical="center"/>
    </xf>
    <xf numFmtId="0" fontId="62" fillId="55" borderId="10">
      <alignment horizontal="right" vertical="center"/>
    </xf>
    <xf numFmtId="0" fontId="62" fillId="55" borderId="20">
      <alignment horizontal="right" vertical="center"/>
    </xf>
    <xf numFmtId="0" fontId="62" fillId="55" borderId="21">
      <alignment horizontal="right" vertical="center"/>
    </xf>
    <xf numFmtId="0" fontId="62" fillId="55" borderId="22">
      <alignment horizontal="right" vertical="center"/>
    </xf>
    <xf numFmtId="0" fontId="60" fillId="80" borderId="0" applyNumberFormat="0" applyBorder="0" applyAlignment="0" applyProtection="0"/>
    <xf numFmtId="0" fontId="60" fillId="82" borderId="0" applyNumberFormat="0" applyBorder="0" applyAlignment="0" applyProtection="0"/>
    <xf numFmtId="0" fontId="60" fillId="83" borderId="0" applyNumberFormat="0" applyBorder="0" applyAlignment="0" applyProtection="0"/>
    <xf numFmtId="0" fontId="60" fillId="70" borderId="0" applyNumberFormat="0" applyBorder="0" applyAlignment="0" applyProtection="0"/>
    <xf numFmtId="0" fontId="60" fillId="71" borderId="0" applyNumberFormat="0" applyBorder="0" applyAlignment="0" applyProtection="0"/>
    <xf numFmtId="0" fontId="60" fillId="74" borderId="0" applyNumberFormat="0" applyBorder="0" applyAlignment="0" applyProtection="0"/>
    <xf numFmtId="0" fontId="64" fillId="85" borderId="23" applyNumberFormat="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3" borderId="0" applyNumberFormat="0" applyBorder="0" applyAlignment="0" applyProtection="0"/>
    <xf numFmtId="0" fontId="65" fillId="53" borderId="0" applyNumberFormat="0" applyBorder="0" applyAlignment="0" applyProtection="0"/>
    <xf numFmtId="0" fontId="65" fillId="53" borderId="0" applyNumberFormat="0" applyBorder="0" applyAlignment="0" applyProtection="0"/>
    <xf numFmtId="0" fontId="65" fillId="53" borderId="0" applyNumberFormat="0" applyBorder="0" applyAlignment="0" applyProtection="0"/>
    <xf numFmtId="0" fontId="65" fillId="53" borderId="0" applyNumberFormat="0" applyBorder="0" applyAlignment="0" applyProtection="0"/>
    <xf numFmtId="0" fontId="65" fillId="53" borderId="0" applyNumberFormat="0" applyBorder="0" applyAlignment="0" applyProtection="0"/>
    <xf numFmtId="0" fontId="65" fillId="53" borderId="0" applyNumberFormat="0" applyBorder="0" applyAlignment="0" applyProtection="0"/>
    <xf numFmtId="0" fontId="65" fillId="53" borderId="0" applyNumberFormat="0" applyBorder="0" applyAlignment="0" applyProtection="0"/>
    <xf numFmtId="0" fontId="65" fillId="53"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3" borderId="0" applyNumberFormat="0" applyBorder="0" applyAlignment="0" applyProtection="0"/>
    <xf numFmtId="0" fontId="65" fillId="51" borderId="0" applyNumberFormat="0" applyBorder="0" applyAlignment="0" applyProtection="0"/>
    <xf numFmtId="0" fontId="65" fillId="53"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22" fillId="7"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6" fillId="85" borderId="24" applyNumberFormat="0" applyAlignment="0" applyProtection="0"/>
    <xf numFmtId="0" fontId="67" fillId="55" borderId="24" applyNumberFormat="0" applyAlignment="0" applyProtection="0"/>
    <xf numFmtId="4" fontId="61" fillId="0" borderId="25" applyFill="0" applyBorder="0" applyProtection="0">
      <alignment horizontal="right" vertical="center"/>
    </xf>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8" fillId="86" borderId="24" applyNumberFormat="0" applyAlignment="0" applyProtection="0"/>
    <xf numFmtId="0" fontId="68" fillId="86" borderId="24" applyNumberFormat="0" applyAlignment="0" applyProtection="0"/>
    <xf numFmtId="0" fontId="68" fillId="86" borderId="24" applyNumberFormat="0" applyAlignment="0" applyProtection="0"/>
    <xf numFmtId="0" fontId="68" fillId="86" borderId="24" applyNumberFormat="0" applyAlignment="0" applyProtection="0"/>
    <xf numFmtId="0" fontId="68" fillId="86" borderId="24" applyNumberFormat="0" applyAlignment="0" applyProtection="0"/>
    <xf numFmtId="0" fontId="68" fillId="86" borderId="24" applyNumberFormat="0" applyAlignment="0" applyProtection="0"/>
    <xf numFmtId="0" fontId="68" fillId="86" borderId="24" applyNumberFormat="0" applyAlignment="0" applyProtection="0"/>
    <xf numFmtId="0" fontId="68" fillId="86" borderId="24" applyNumberFormat="0" applyAlignment="0" applyProtection="0"/>
    <xf numFmtId="0" fontId="68" fillId="86"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8" fillId="86" borderId="24" applyNumberFormat="0" applyAlignment="0" applyProtection="0"/>
    <xf numFmtId="0" fontId="66" fillId="85" borderId="24" applyNumberFormat="0" applyAlignment="0" applyProtection="0"/>
    <xf numFmtId="0" fontId="68" fillId="86"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6" fillId="85" borderId="24"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69" fillId="87" borderId="26" applyNumberFormat="0" applyAlignment="0" applyProtection="0"/>
    <xf numFmtId="0" fontId="70" fillId="0" borderId="0" applyNumberFormat="0" applyFill="0" applyBorder="0" applyAlignment="0" applyProtection="0"/>
    <xf numFmtId="0" fontId="71" fillId="0" borderId="27" applyNumberFormat="0" applyFill="0" applyAlignment="0" applyProtection="0"/>
    <xf numFmtId="0" fontId="72" fillId="0" borderId="28" applyNumberFormat="0" applyFill="0" applyAlignment="0" applyProtection="0"/>
    <xf numFmtId="0" fontId="73" fillId="0" borderId="29" applyNumberFormat="0" applyFill="0" applyAlignment="0" applyProtection="0"/>
    <xf numFmtId="0" fontId="73" fillId="0" borderId="0" applyNumberFormat="0" applyFill="0" applyBorder="0" applyAlignment="0" applyProtection="0"/>
    <xf numFmtId="49" fontId="0" fillId="54" borderId="30">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57"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0" fillId="0" borderId="0" applyFont="0" applyFill="0" applyBorder="0" applyAlignment="0" applyProtection="0"/>
    <xf numFmtId="180" fontId="7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7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7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7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7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0" fontId="62" fillId="0" borderId="0" applyNumberFormat="0">
      <alignment horizontal="right"/>
    </xf>
    <xf numFmtId="181" fontId="57"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0" fontId="58" fillId="55" borderId="31">
      <alignment horizontal="left" vertical="center" wrapText="1" indent="2"/>
    </xf>
    <xf numFmtId="0" fontId="58" fillId="0" borderId="31">
      <alignment horizontal="left" vertical="center" wrapText="1" indent="2"/>
    </xf>
    <xf numFmtId="0" fontId="58" fillId="52" borderId="21">
      <alignment horizontal="left" vertical="center"/>
    </xf>
    <xf numFmtId="0" fontId="62" fillId="0" borderId="32">
      <alignment horizontal="left" vertical="top" wrapText="1"/>
    </xf>
    <xf numFmtId="3" fontId="76" fillId="0" borderId="30">
      <alignment horizontal="right" vertical="top"/>
    </xf>
    <xf numFmtId="0" fontId="77" fillId="55" borderId="24" applyNumberFormat="0" applyAlignment="0" applyProtection="0"/>
    <xf numFmtId="0" fontId="78" fillId="87" borderId="26" applyNumberFormat="0" applyAlignment="0" applyProtection="0"/>
    <xf numFmtId="0" fontId="79" fillId="0" borderId="33"/>
    <xf numFmtId="0" fontId="4" fillId="71" borderId="10">
      <alignment horizontal="centerContinuous" vertical="top" wrapText="1"/>
    </xf>
    <xf numFmtId="0" fontId="80" fillId="0" borderId="0">
      <alignment vertical="top" wrapText="1"/>
    </xf>
    <xf numFmtId="0" fontId="81" fillId="0" borderId="34" applyNumberFormat="0" applyFill="0" applyAlignment="0" applyProtection="0"/>
    <xf numFmtId="0" fontId="82" fillId="0" borderId="0" applyNumberFormat="0" applyFill="0" applyBorder="0" applyAlignment="0" applyProtection="0"/>
    <xf numFmtId="0" fontId="83" fillId="0" borderId="0">
      <alignment vertical="top"/>
    </xf>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7" fontId="74"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3" fontId="0" fillId="0" borderId="0" applyFont="0" applyFill="0" applyBorder="0" applyAlignment="0" applyProtection="0"/>
    <xf numFmtId="187" fontId="74"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7" fontId="74"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43" fontId="0" fillId="0" borderId="0" applyFont="0" applyFill="0" applyBorder="0" applyAlignment="0" applyProtection="0"/>
    <xf numFmtId="0" fontId="84"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74" fillId="0" borderId="0" applyFont="0" applyFill="0" applyBorder="0" applyAlignment="0" applyProtection="0"/>
    <xf numFmtId="11" fontId="74" fillId="0" borderId="0" applyFont="0" applyFill="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4" borderId="0" applyNumberFormat="0" applyBorder="0" applyAlignment="0" applyProtection="0"/>
    <xf numFmtId="0" fontId="85" fillId="54" borderId="0" applyNumberFormat="0" applyBorder="0" applyAlignment="0" applyProtection="0"/>
    <xf numFmtId="0" fontId="85" fillId="54" borderId="0" applyNumberFormat="0" applyBorder="0" applyAlignment="0" applyProtection="0"/>
    <xf numFmtId="0" fontId="85" fillId="52" borderId="0" applyNumberFormat="0" applyBorder="0" applyAlignment="0" applyProtection="0"/>
    <xf numFmtId="0" fontId="85" fillId="54" borderId="0" applyNumberFormat="0" applyBorder="0" applyAlignment="0" applyProtection="0"/>
    <xf numFmtId="0" fontId="85" fillId="54" borderId="0" applyNumberFormat="0" applyBorder="0" applyAlignment="0" applyProtection="0"/>
    <xf numFmtId="0" fontId="86" fillId="88" borderId="0" applyNumberFormat="0" applyBorder="0" applyAlignment="0" applyProtection="0"/>
    <xf numFmtId="0" fontId="85" fillId="54" borderId="0" applyNumberFormat="0" applyBorder="0" applyAlignment="0" applyProtection="0"/>
    <xf numFmtId="0" fontId="85" fillId="54" borderId="0" applyNumberFormat="0" applyBorder="0" applyAlignment="0" applyProtection="0"/>
    <xf numFmtId="0" fontId="85" fillId="54" borderId="0" applyNumberFormat="0" applyBorder="0" applyAlignment="0" applyProtection="0"/>
    <xf numFmtId="0" fontId="85" fillId="54" borderId="0" applyNumberFormat="0" applyBorder="0" applyAlignment="0" applyProtection="0"/>
    <xf numFmtId="0" fontId="85" fillId="54" borderId="0" applyNumberFormat="0" applyBorder="0" applyAlignment="0" applyProtection="0"/>
    <xf numFmtId="0" fontId="85" fillId="54"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4" borderId="0" applyNumberFormat="0" applyBorder="0" applyAlignment="0" applyProtection="0"/>
    <xf numFmtId="0" fontId="85" fillId="52" borderId="0" applyNumberFormat="0" applyBorder="0" applyAlignment="0" applyProtection="0"/>
    <xf numFmtId="0" fontId="85" fillId="54"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7" fillId="88" borderId="0" applyNumberFormat="0" applyBorder="0" applyAlignment="0" applyProtection="0"/>
    <xf numFmtId="0" fontId="87" fillId="88"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9" fillId="0" borderId="35" applyNumberFormat="0" applyFill="0" applyAlignment="0" applyProtection="0"/>
    <xf numFmtId="0" fontId="88" fillId="0" borderId="27" applyNumberFormat="0" applyFill="0" applyAlignment="0" applyProtection="0"/>
    <xf numFmtId="0" fontId="89" fillId="0" borderId="35"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1" fillId="0" borderId="36" applyNumberFormat="0" applyFill="0" applyAlignment="0" applyProtection="0"/>
    <xf numFmtId="0" fontId="90" fillId="0" borderId="28" applyNumberFormat="0" applyFill="0" applyAlignment="0" applyProtection="0"/>
    <xf numFmtId="0" fontId="91" fillId="0" borderId="36"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3" fillId="0" borderId="37" applyNumberFormat="0" applyFill="0" applyAlignment="0" applyProtection="0"/>
    <xf numFmtId="0" fontId="93" fillId="0" borderId="37" applyNumberFormat="0" applyFill="0" applyAlignment="0" applyProtection="0"/>
    <xf numFmtId="0" fontId="93" fillId="0" borderId="37" applyNumberFormat="0" applyFill="0" applyAlignment="0" applyProtection="0"/>
    <xf numFmtId="0" fontId="93" fillId="0" borderId="37" applyNumberFormat="0" applyFill="0" applyAlignment="0" applyProtection="0"/>
    <xf numFmtId="0" fontId="93" fillId="0" borderId="37" applyNumberFormat="0" applyFill="0" applyAlignment="0" applyProtection="0"/>
    <xf numFmtId="0" fontId="93" fillId="0" borderId="37" applyNumberFormat="0" applyFill="0" applyAlignment="0" applyProtection="0"/>
    <xf numFmtId="0" fontId="93" fillId="0" borderId="37" applyNumberFormat="0" applyFill="0" applyAlignment="0" applyProtection="0"/>
    <xf numFmtId="0" fontId="93" fillId="0" borderId="37" applyNumberFormat="0" applyFill="0" applyAlignment="0" applyProtection="0"/>
    <xf numFmtId="0" fontId="93" fillId="0" borderId="37"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3" fillId="0" borderId="37" applyNumberFormat="0" applyFill="0" applyAlignment="0" applyProtection="0"/>
    <xf numFmtId="0" fontId="92" fillId="0" borderId="29" applyNumberFormat="0" applyFill="0" applyAlignment="0" applyProtection="0"/>
    <xf numFmtId="0" fontId="93" fillId="0" borderId="37"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3" fillId="0" borderId="0" applyNumberFormat="0" applyFill="0" applyBorder="0" applyAlignment="0" applyProtection="0"/>
    <xf numFmtId="0" fontId="92" fillId="0" borderId="0" applyNumberFormat="0" applyFill="0" applyBorder="0" applyAlignment="0" applyProtection="0"/>
    <xf numFmtId="0" fontId="93"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4" fillId="0" borderId="0" applyNumberFormat="0" applyFill="0" applyBorder="0" applyAlignment="0" applyProtection="0"/>
    <xf numFmtId="0" fontId="95" fillId="0" borderId="38" applyNumberFormat="0" applyFill="0" applyAlignment="0" applyProtection="0"/>
    <xf numFmtId="0" fontId="96"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3" borderId="24" applyNumberFormat="0" applyAlignment="0" applyProtection="0"/>
    <xf numFmtId="0" fontId="77" fillId="3" borderId="24" applyNumberFormat="0" applyAlignment="0" applyProtection="0"/>
    <xf numFmtId="0" fontId="77" fillId="3" borderId="24" applyNumberFormat="0" applyAlignment="0" applyProtection="0"/>
    <xf numFmtId="0" fontId="77" fillId="55" borderId="24" applyNumberFormat="0" applyAlignment="0" applyProtection="0"/>
    <xf numFmtId="0" fontId="77" fillId="3" borderId="24" applyNumberFormat="0" applyAlignment="0" applyProtection="0"/>
    <xf numFmtId="0" fontId="77" fillId="3" borderId="24" applyNumberFormat="0" applyAlignment="0" applyProtection="0"/>
    <xf numFmtId="0" fontId="97" fillId="89" borderId="15" applyNumberFormat="0" applyAlignment="0" applyProtection="0"/>
    <xf numFmtId="0" fontId="77" fillId="3" borderId="24" applyNumberFormat="0" applyAlignment="0" applyProtection="0"/>
    <xf numFmtId="0" fontId="77" fillId="3" borderId="24" applyNumberFormat="0" applyAlignment="0" applyProtection="0"/>
    <xf numFmtId="0" fontId="77" fillId="3" borderId="24" applyNumberFormat="0" applyAlignment="0" applyProtection="0"/>
    <xf numFmtId="0" fontId="77" fillId="3" borderId="24" applyNumberFormat="0" applyAlignment="0" applyProtection="0"/>
    <xf numFmtId="0" fontId="77" fillId="3" borderId="24" applyNumberFormat="0" applyAlignment="0" applyProtection="0"/>
    <xf numFmtId="0" fontId="77" fillId="3"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98" fillId="89" borderId="15" applyNumberFormat="0" applyAlignment="0" applyProtection="0"/>
    <xf numFmtId="0" fontId="77" fillId="55" borderId="24" applyNumberFormat="0" applyAlignment="0" applyProtection="0"/>
    <xf numFmtId="0" fontId="77" fillId="55" borderId="24" applyNumberFormat="0" applyAlignment="0" applyProtection="0"/>
    <xf numFmtId="0" fontId="77" fillId="3" borderId="24" applyNumberFormat="0" applyAlignment="0" applyProtection="0"/>
    <xf numFmtId="0" fontId="77" fillId="55" borderId="24" applyNumberFormat="0" applyAlignment="0" applyProtection="0"/>
    <xf numFmtId="0" fontId="77" fillId="3"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0" fontId="77" fillId="55" borderId="24" applyNumberFormat="0" applyAlignment="0" applyProtection="0"/>
    <xf numFmtId="4" fontId="58" fillId="0" borderId="0" applyBorder="0">
      <alignment horizontal="right" vertical="center"/>
    </xf>
    <xf numFmtId="0" fontId="58" fillId="0" borderId="10">
      <alignment horizontal="right" vertical="center"/>
    </xf>
    <xf numFmtId="1" fontId="99" fillId="52" borderId="0" applyBorder="0">
      <alignment horizontal="right" vertical="center"/>
    </xf>
    <xf numFmtId="0" fontId="56" fillId="58" borderId="39" applyNumberFormat="0" applyFont="0" applyAlignment="0" applyProtection="0"/>
    <xf numFmtId="0" fontId="59" fillId="80" borderId="0" applyNumberFormat="0" applyBorder="0" applyAlignment="0" applyProtection="0"/>
    <xf numFmtId="0" fontId="59" fillId="82" borderId="0" applyNumberFormat="0" applyBorder="0" applyAlignment="0" applyProtection="0"/>
    <xf numFmtId="0" fontId="59" fillId="83" borderId="0" applyNumberFormat="0" applyBorder="0" applyAlignment="0" applyProtection="0"/>
    <xf numFmtId="0" fontId="59" fillId="70" borderId="0" applyNumberFormat="0" applyBorder="0" applyAlignment="0" applyProtection="0"/>
    <xf numFmtId="0" fontId="59" fillId="71" borderId="0" applyNumberFormat="0" applyBorder="0" applyAlignment="0" applyProtection="0"/>
    <xf numFmtId="0" fontId="59" fillId="74" borderId="0" applyNumberFormat="0" applyBorder="0" applyAlignment="0" applyProtection="0"/>
    <xf numFmtId="0" fontId="100" fillId="52" borderId="0" applyNumberFormat="0" applyBorder="0" applyAlignment="0" applyProtection="0"/>
    <xf numFmtId="0" fontId="101" fillId="85" borderId="23" applyNumberFormat="0" applyAlignment="0" applyProtection="0"/>
    <xf numFmtId="0" fontId="94" fillId="0" borderId="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3" fillId="0" borderId="40" applyNumberFormat="0" applyFill="0" applyAlignment="0" applyProtection="0"/>
    <xf numFmtId="0" fontId="103" fillId="0" borderId="40" applyNumberFormat="0" applyFill="0" applyAlignment="0" applyProtection="0"/>
    <xf numFmtId="0" fontId="103" fillId="0" borderId="40" applyNumberFormat="0" applyFill="0" applyAlignment="0" applyProtection="0"/>
    <xf numFmtId="0" fontId="103" fillId="0" borderId="40" applyNumberFormat="0" applyFill="0" applyAlignment="0" applyProtection="0"/>
    <xf numFmtId="0" fontId="103" fillId="0" borderId="40" applyNumberFormat="0" applyFill="0" applyAlignment="0" applyProtection="0"/>
    <xf numFmtId="0" fontId="103" fillId="0" borderId="40" applyNumberFormat="0" applyFill="0" applyAlignment="0" applyProtection="0"/>
    <xf numFmtId="0" fontId="103" fillId="0" borderId="40" applyNumberFormat="0" applyFill="0" applyAlignment="0" applyProtection="0"/>
    <xf numFmtId="0" fontId="103" fillId="0" borderId="40" applyNumberFormat="0" applyFill="0" applyAlignment="0" applyProtection="0"/>
    <xf numFmtId="0" fontId="103" fillId="0" borderId="40"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3" fillId="0" borderId="40" applyNumberFormat="0" applyFill="0" applyAlignment="0" applyProtection="0"/>
    <xf numFmtId="0" fontId="102" fillId="0" borderId="38" applyNumberFormat="0" applyFill="0" applyAlignment="0" applyProtection="0"/>
    <xf numFmtId="0" fontId="103" fillId="0" borderId="40"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4" fillId="0" borderId="0" applyNumberFormat="0" applyFill="0" applyBorder="0" applyAlignment="0" applyProtection="0"/>
    <xf numFmtId="178" fontId="0" fillId="0" borderId="0" applyFont="0" applyFill="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6" fillId="3" borderId="0" applyNumberFormat="0" applyBorder="0" applyAlignment="0" applyProtection="0"/>
    <xf numFmtId="0" fontId="105" fillId="3" borderId="0" applyNumberFormat="0" applyBorder="0" applyAlignment="0" applyProtection="0"/>
    <xf numFmtId="0" fontId="23" fillId="90"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7" fillId="3" borderId="0" applyNumberFormat="0" applyBorder="0" applyAlignment="0" applyProtection="0"/>
    <xf numFmtId="0" fontId="105" fillId="3" borderId="0" applyNumberFormat="0" applyBorder="0" applyAlignment="0" applyProtection="0"/>
    <xf numFmtId="0" fontId="107"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6" fillId="3" borderId="0" applyNumberFormat="0" applyBorder="0" applyAlignment="0" applyProtection="0"/>
    <xf numFmtId="0" fontId="107" fillId="3" borderId="0" applyNumberFormat="0" applyBorder="0" applyAlignment="0" applyProtection="0"/>
    <xf numFmtId="0" fontId="106"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23" fillId="90"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23" fillId="90"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0" fillId="0" borderId="0"/>
    <xf numFmtId="0" fontId="0" fillId="0" borderId="0"/>
    <xf numFmtId="0" fontId="11" fillId="0" borderId="0"/>
    <xf numFmtId="0" fontId="57"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11" fillId="0" borderId="0"/>
    <xf numFmtId="0" fontId="11" fillId="0" borderId="0"/>
    <xf numFmtId="5" fontId="108"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5" fontId="108" fillId="0" borderId="0">
      <alignment vertical="center"/>
    </xf>
    <xf numFmtId="5" fontId="108" fillId="0" borderId="0">
      <alignment vertical="center"/>
    </xf>
    <xf numFmtId="5" fontId="108" fillId="0" borderId="0">
      <alignment vertical="center"/>
    </xf>
    <xf numFmtId="0" fontId="11" fillId="0" borderId="0"/>
    <xf numFmtId="0" fontId="57" fillId="0" borderId="0"/>
    <xf numFmtId="5" fontId="108"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11" fillId="0" borderId="0"/>
    <xf numFmtId="0" fontId="11" fillId="0" borderId="0"/>
    <xf numFmtId="0" fontId="0" fillId="0" borderId="0"/>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79" fontId="108" fillId="0" borderId="0">
      <alignment vertical="center"/>
    </xf>
    <xf numFmtId="0" fontId="11" fillId="0" borderId="0"/>
    <xf numFmtId="179" fontId="108" fillId="0" borderId="0">
      <alignment vertical="center"/>
    </xf>
    <xf numFmtId="0" fontId="0"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57" fillId="0" borderId="0"/>
    <xf numFmtId="0" fontId="11" fillId="0" borderId="0"/>
    <xf numFmtId="0" fontId="0" fillId="0" borderId="0"/>
    <xf numFmtId="0" fontId="11"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11" fillId="0" borderId="0">
      <alignment vertical="center"/>
    </xf>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179" fontId="108" fillId="0" borderId="0">
      <alignment vertical="center"/>
    </xf>
    <xf numFmtId="179" fontId="108" fillId="0" borderId="0">
      <alignment vertical="center"/>
    </xf>
    <xf numFmtId="0" fontId="11"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11" fillId="0" borderId="0"/>
    <xf numFmtId="0" fontId="11"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57" fillId="0" borderId="0"/>
    <xf numFmtId="0" fontId="11" fillId="0" borderId="0"/>
    <xf numFmtId="0" fontId="11" fillId="0" borderId="0"/>
    <xf numFmtId="0" fontId="0" fillId="0" borderId="0"/>
    <xf numFmtId="0" fontId="0" fillId="0" borderId="0"/>
    <xf numFmtId="0" fontId="0" fillId="0" borderId="0"/>
    <xf numFmtId="0" fontId="109"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0" fillId="0" borderId="0"/>
    <xf numFmtId="0" fontId="0" fillId="0" borderId="0"/>
    <xf numFmtId="0" fontId="5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0" fillId="0" borderId="0"/>
    <xf numFmtId="0" fontId="57" fillId="0" borderId="0"/>
    <xf numFmtId="0" fontId="0" fillId="0" borderId="0"/>
    <xf numFmtId="0" fontId="110" fillId="0" borderId="0"/>
    <xf numFmtId="0" fontId="0" fillId="0" borderId="0"/>
    <xf numFmtId="0" fontId="11" fillId="0" borderId="0"/>
    <xf numFmtId="0" fontId="11" fillId="0" borderId="0"/>
    <xf numFmtId="0" fontId="11" fillId="0" borderId="0"/>
    <xf numFmtId="0" fontId="11" fillId="0" borderId="0"/>
    <xf numFmtId="0" fontId="0" fillId="0" borderId="0"/>
    <xf numFmtId="0" fontId="11" fillId="0" borderId="0"/>
    <xf numFmtId="0" fontId="57" fillId="0" borderId="0"/>
    <xf numFmtId="0" fontId="11" fillId="0" borderId="0"/>
    <xf numFmtId="0" fontId="11" fillId="0" borderId="0"/>
    <xf numFmtId="0" fontId="57" fillId="0" borderId="0"/>
    <xf numFmtId="0" fontId="11" fillId="0" borderId="0"/>
    <xf numFmtId="0" fontId="11" fillId="0" borderId="0"/>
    <xf numFmtId="0" fontId="0" fillId="0" borderId="0">
      <alignment vertical="top"/>
    </xf>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7" fillId="0" borderId="0"/>
    <xf numFmtId="0" fontId="11" fillId="0" borderId="0"/>
    <xf numFmtId="0" fontId="11"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7" fillId="0" borderId="0"/>
    <xf numFmtId="0" fontId="11" fillId="0" borderId="0"/>
    <xf numFmtId="0" fontId="11" fillId="0" borderId="0"/>
    <xf numFmtId="0" fontId="11" fillId="0" borderId="0"/>
    <xf numFmtId="0" fontId="57"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alignment vertical="top"/>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75" fillId="0" borderId="0"/>
    <xf numFmtId="0" fontId="57" fillId="0" borderId="0"/>
    <xf numFmtId="0" fontId="0" fillId="0" borderId="0"/>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75"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0"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0" fillId="0" borderId="0"/>
    <xf numFmtId="190" fontId="108" fillId="0" borderId="0">
      <alignment vertical="center"/>
    </xf>
    <xf numFmtId="0" fontId="111" fillId="0" borderId="0"/>
    <xf numFmtId="190" fontId="108" fillId="0" borderId="0">
      <alignment vertical="center"/>
    </xf>
    <xf numFmtId="0" fontId="0" fillId="0" borderId="0"/>
    <xf numFmtId="0" fontId="0" fillId="0" borderId="0"/>
    <xf numFmtId="0" fontId="111" fillId="0" borderId="0"/>
    <xf numFmtId="0" fontId="0" fillId="0" borderId="0"/>
    <xf numFmtId="0" fontId="57" fillId="0" borderId="0"/>
    <xf numFmtId="0" fontId="57" fillId="0" borderId="0"/>
    <xf numFmtId="0" fontId="0" fillId="0" borderId="0"/>
    <xf numFmtId="0" fontId="0" fillId="0" borderId="0"/>
    <xf numFmtId="0" fontId="0" fillId="0" borderId="0"/>
    <xf numFmtId="0" fontId="0" fillId="0" borderId="0"/>
    <xf numFmtId="0" fontId="110"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10" fillId="0" borderId="0"/>
    <xf numFmtId="0" fontId="0" fillId="0" borderId="0"/>
    <xf numFmtId="0" fontId="0" fillId="0" borderId="0"/>
    <xf numFmtId="0" fontId="11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0" fillId="0" borderId="0"/>
    <xf numFmtId="0" fontId="11" fillId="0" borderId="0"/>
    <xf numFmtId="0" fontId="11" fillId="0" borderId="0"/>
    <xf numFmtId="0" fontId="57" fillId="0" borderId="0"/>
    <xf numFmtId="0" fontId="11" fillId="0" borderId="0"/>
    <xf numFmtId="0" fontId="0" fillId="0" borderId="0"/>
    <xf numFmtId="0" fontId="57" fillId="0" borderId="0"/>
    <xf numFmtId="0" fontId="0" fillId="0" borderId="0"/>
    <xf numFmtId="0" fontId="11" fillId="0" borderId="0"/>
    <xf numFmtId="0" fontId="11" fillId="0" borderId="0"/>
    <xf numFmtId="0" fontId="112" fillId="0" borderId="0" applyNumberFormat="0" applyFill="0" applyBorder="0" applyAlignment="0" applyProtection="0"/>
    <xf numFmtId="0" fontId="0" fillId="0" borderId="0"/>
    <xf numFmtId="0" fontId="11" fillId="0" borderId="0"/>
    <xf numFmtId="0" fontId="11" fillId="0" borderId="0"/>
    <xf numFmtId="0" fontId="0"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113" fillId="0" borderId="0"/>
    <xf numFmtId="0" fontId="113" fillId="0" borderId="0"/>
    <xf numFmtId="0" fontId="0" fillId="0" borderId="0"/>
    <xf numFmtId="0" fontId="0" fillId="0" borderId="0"/>
    <xf numFmtId="0" fontId="57" fillId="0" borderId="0" applyFill="0" applyProtection="0"/>
    <xf numFmtId="0" fontId="0"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57" fillId="0" borderId="0"/>
    <xf numFmtId="0" fontId="57" fillId="0" borderId="0"/>
    <xf numFmtId="0" fontId="0" fillId="0" borderId="0"/>
    <xf numFmtId="0" fontId="114" fillId="0" borderId="0"/>
    <xf numFmtId="0" fontId="0" fillId="0" borderId="0"/>
    <xf numFmtId="0" fontId="0" fillId="0" borderId="0"/>
    <xf numFmtId="0" fontId="0" fillId="0" borderId="0"/>
    <xf numFmtId="0" fontId="57" fillId="0" borderId="0"/>
    <xf numFmtId="0" fontId="0" fillId="0" borderId="0"/>
    <xf numFmtId="0" fontId="0" fillId="0" borderId="0"/>
    <xf numFmtId="0" fontId="57" fillId="0" borderId="0"/>
    <xf numFmtId="0" fontId="0" fillId="0" borderId="0"/>
    <xf numFmtId="0" fontId="110" fillId="0" borderId="0"/>
    <xf numFmtId="0" fontId="57" fillId="0" borderId="0"/>
    <xf numFmtId="0" fontId="0" fillId="0" borderId="0"/>
    <xf numFmtId="0" fontId="0"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1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0" fillId="0" borderId="0"/>
    <xf numFmtId="0" fontId="0" fillId="0" borderId="0"/>
    <xf numFmtId="0" fontId="0" fillId="0" borderId="0"/>
    <xf numFmtId="0" fontId="0" fillId="0" borderId="0"/>
    <xf numFmtId="0" fontId="110" fillId="0" borderId="0"/>
    <xf numFmtId="0" fontId="0" fillId="0" borderId="0"/>
    <xf numFmtId="0" fontId="0" fillId="0" borderId="0"/>
    <xf numFmtId="0" fontId="110" fillId="0" borderId="0"/>
    <xf numFmtId="0" fontId="0" fillId="0" borderId="0"/>
    <xf numFmtId="0" fontId="57" fillId="0" borderId="0"/>
    <xf numFmtId="0" fontId="11" fillId="0" borderId="0"/>
    <xf numFmtId="0" fontId="11" fillId="0" borderId="0"/>
    <xf numFmtId="0" fontId="11" fillId="0" borderId="0"/>
    <xf numFmtId="0" fontId="57" fillId="0" borderId="0"/>
    <xf numFmtId="0" fontId="11" fillId="0" borderId="0"/>
    <xf numFmtId="0" fontId="5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0" fillId="0" borderId="0"/>
    <xf numFmtId="0" fontId="0"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11" fillId="0" borderId="0"/>
    <xf numFmtId="0" fontId="0" fillId="0" borderId="0"/>
    <xf numFmtId="0" fontId="57"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11" fillId="0" borderId="0"/>
    <xf numFmtId="0" fontId="11" fillId="0" borderId="0"/>
    <xf numFmtId="0" fontId="11" fillId="0" borderId="0"/>
    <xf numFmtId="0" fontId="0" fillId="0" borderId="0"/>
    <xf numFmtId="0" fontId="11" fillId="0" borderId="0"/>
    <xf numFmtId="0" fontId="0" fillId="0" borderId="0"/>
    <xf numFmtId="0" fontId="57" fillId="0" borderId="0"/>
    <xf numFmtId="0" fontId="0" fillId="0" borderId="0"/>
    <xf numFmtId="0" fontId="0" fillId="0" borderId="0"/>
    <xf numFmtId="0" fontId="11" fillId="0" borderId="0"/>
    <xf numFmtId="0" fontId="11" fillId="0" borderId="0"/>
    <xf numFmtId="0" fontId="0" fillId="0" borderId="0"/>
    <xf numFmtId="0" fontId="11" fillId="0" borderId="0"/>
    <xf numFmtId="0" fontId="11" fillId="0" borderId="0"/>
    <xf numFmtId="0" fontId="0" fillId="0" borderId="0"/>
    <xf numFmtId="0" fontId="115" fillId="0" borderId="0"/>
    <xf numFmtId="0" fontId="0" fillId="0" borderId="0"/>
    <xf numFmtId="0" fontId="11" fillId="0" borderId="0"/>
    <xf numFmtId="0" fontId="11"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11" fillId="0" borderId="0"/>
    <xf numFmtId="0" fontId="11" fillId="0" borderId="0"/>
    <xf numFmtId="0" fontId="57" fillId="0" borderId="0"/>
    <xf numFmtId="0" fontId="57"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0" fillId="0" borderId="0"/>
    <xf numFmtId="0" fontId="57" fillId="0" borderId="0"/>
    <xf numFmtId="0" fontId="57" fillId="0" borderId="0"/>
    <xf numFmtId="0" fontId="11" fillId="0" borderId="0"/>
    <xf numFmtId="0" fontId="11" fillId="0" borderId="0"/>
    <xf numFmtId="0" fontId="0" fillId="0" borderId="0"/>
    <xf numFmtId="0" fontId="0" fillId="0" borderId="0"/>
    <xf numFmtId="0" fontId="0" fillId="0" borderId="0"/>
    <xf numFmtId="0" fontId="11" fillId="0" borderId="0"/>
    <xf numFmtId="0" fontId="11"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0" fillId="0" borderId="0"/>
    <xf numFmtId="0" fontId="11" fillId="0" borderId="0"/>
    <xf numFmtId="0" fontId="0"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11" fillId="0" borderId="0"/>
    <xf numFmtId="0" fontId="0" fillId="0" borderId="0"/>
    <xf numFmtId="0" fontId="11" fillId="0" borderId="0"/>
    <xf numFmtId="0" fontId="11" fillId="0" borderId="0"/>
    <xf numFmtId="0" fontId="0" fillId="0" borderId="0"/>
    <xf numFmtId="0" fontId="57" fillId="0" borderId="0"/>
    <xf numFmtId="0" fontId="0" fillId="0" borderId="0"/>
    <xf numFmtId="0" fontId="11" fillId="0" borderId="0"/>
    <xf numFmtId="0" fontId="11" fillId="0" borderId="0"/>
    <xf numFmtId="0" fontId="0" fillId="0" borderId="0"/>
    <xf numFmtId="0" fontId="0" fillId="0" borderId="0"/>
    <xf numFmtId="0" fontId="110" fillId="0" borderId="0"/>
    <xf numFmtId="0" fontId="57" fillId="0" borderId="0"/>
    <xf numFmtId="0" fontId="0" fillId="0" borderId="0"/>
    <xf numFmtId="0" fontId="57" fillId="0" borderId="0"/>
    <xf numFmtId="0" fontId="0" fillId="0" borderId="0"/>
    <xf numFmtId="0" fontId="0" fillId="0" borderId="0"/>
    <xf numFmtId="0" fontId="57" fillId="0" borderId="0"/>
    <xf numFmtId="0" fontId="0" fillId="0" borderId="0"/>
    <xf numFmtId="0" fontId="0" fillId="0" borderId="0"/>
    <xf numFmtId="0" fontId="57" fillId="0" borderId="0"/>
    <xf numFmtId="0" fontId="0" fillId="0" borderId="0"/>
    <xf numFmtId="0" fontId="0" fillId="0" borderId="0"/>
    <xf numFmtId="0" fontId="11" fillId="0" borderId="0"/>
    <xf numFmtId="0" fontId="11" fillId="0" borderId="0"/>
    <xf numFmtId="0" fontId="11" fillId="0" borderId="0"/>
    <xf numFmtId="0" fontId="11" fillId="0" borderId="0"/>
    <xf numFmtId="0" fontId="57" fillId="0" borderId="0"/>
    <xf numFmtId="0" fontId="0" fillId="0" borderId="0"/>
    <xf numFmtId="0" fontId="11" fillId="0" borderId="0"/>
    <xf numFmtId="0" fontId="0"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57" fillId="0" borderId="0"/>
    <xf numFmtId="0" fontId="11" fillId="0" borderId="0"/>
    <xf numFmtId="0" fontId="0" fillId="0" borderId="0"/>
    <xf numFmtId="0" fontId="0" fillId="0" borderId="0"/>
    <xf numFmtId="0" fontId="0" fillId="0" borderId="0"/>
    <xf numFmtId="0" fontId="0" fillId="0" borderId="0"/>
    <xf numFmtId="0" fontId="11" fillId="0" borderId="0"/>
    <xf numFmtId="0" fontId="11"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57" fillId="0" borderId="0"/>
    <xf numFmtId="0" fontId="57" fillId="0" borderId="0"/>
    <xf numFmtId="0" fontId="0" fillId="0" borderId="0"/>
    <xf numFmtId="0" fontId="0" fillId="0" borderId="0"/>
    <xf numFmtId="0" fontId="0" fillId="0" borderId="0"/>
    <xf numFmtId="0" fontId="57"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0" fillId="0" borderId="0"/>
    <xf numFmtId="0" fontId="11" fillId="0" borderId="0"/>
    <xf numFmtId="0" fontId="11" fillId="0" borderId="0"/>
    <xf numFmtId="0" fontId="0" fillId="0" borderId="0"/>
    <xf numFmtId="0" fontId="0" fillId="0" borderId="0"/>
    <xf numFmtId="0" fontId="0" fillId="0" borderId="0"/>
    <xf numFmtId="0" fontId="11" fillId="0" borderId="0"/>
    <xf numFmtId="0" fontId="11"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11" fillId="0" borderId="0"/>
    <xf numFmtId="0" fontId="11" fillId="0" borderId="0"/>
    <xf numFmtId="0" fontId="116"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57" fillId="0" borderId="0"/>
    <xf numFmtId="0" fontId="0"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0" fillId="0" borderId="0"/>
    <xf numFmtId="0" fontId="1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111" fillId="0" borderId="0"/>
    <xf numFmtId="0" fontId="0" fillId="0" borderId="0"/>
    <xf numFmtId="0" fontId="57" fillId="0" borderId="0"/>
    <xf numFmtId="0" fontId="11" fillId="0" borderId="0"/>
    <xf numFmtId="0" fontId="11"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4" fontId="58" fillId="0" borderId="10" applyFill="0" applyBorder="0" applyProtection="0">
      <alignment horizontal="right" vertical="center"/>
    </xf>
    <xf numFmtId="0" fontId="61" fillId="0" borderId="0" applyNumberFormat="0" applyFill="0" applyBorder="0" applyProtection="0">
      <alignment horizontal="left" vertical="center"/>
    </xf>
    <xf numFmtId="0" fontId="58" fillId="0" borderId="10" applyNumberFormat="0" applyFill="0" applyAlignment="0" applyProtection="0"/>
    <xf numFmtId="0" fontId="0" fillId="87" borderId="0" applyNumberFormat="0" applyFont="0" applyBorder="0" applyAlignment="0" applyProtection="0"/>
    <xf numFmtId="0" fontId="0" fillId="0" borderId="0"/>
    <xf numFmtId="0" fontId="117" fillId="0" borderId="0"/>
    <xf numFmtId="0" fontId="83" fillId="0" borderId="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57"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57" fillId="58" borderId="39" applyNumberFormat="0" applyFont="0" applyAlignment="0" applyProtection="0"/>
    <xf numFmtId="0" fontId="11" fillId="5" borderId="12" applyNumberFormat="0" applyFont="0" applyAlignment="0" applyProtection="0"/>
    <xf numFmtId="0" fontId="0" fillId="58" borderId="39" applyNumberFormat="0" applyFont="0" applyAlignment="0" applyProtection="0"/>
    <xf numFmtId="0" fontId="57" fillId="58" borderId="39" applyNumberFormat="0" applyFont="0" applyAlignment="0" applyProtection="0"/>
    <xf numFmtId="0" fontId="11" fillId="5" borderId="12" applyNumberFormat="0" applyFont="0" applyAlignment="0" applyProtection="0"/>
    <xf numFmtId="0" fontId="11" fillId="5" borderId="12"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57"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57"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57" fillId="58" borderId="39" applyNumberFormat="0" applyFont="0" applyAlignment="0" applyProtection="0"/>
    <xf numFmtId="0" fontId="57"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57"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57"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57" fillId="58" borderId="39" applyNumberFormat="0" applyFont="0" applyAlignment="0" applyProtection="0"/>
    <xf numFmtId="0" fontId="0" fillId="58" borderId="39" applyNumberFormat="0" applyFont="0" applyAlignment="0" applyProtection="0"/>
    <xf numFmtId="0" fontId="11" fillId="5" borderId="12" applyNumberFormat="0" applyFont="0" applyAlignment="0" applyProtection="0"/>
    <xf numFmtId="0" fontId="11" fillId="5" borderId="12"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57"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11" fillId="5" borderId="12" applyNumberFormat="0" applyFont="0" applyAlignment="0" applyProtection="0"/>
    <xf numFmtId="0" fontId="11" fillId="5" borderId="12"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57"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11" fillId="5" borderId="12"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57" fillId="58" borderId="39" applyNumberFormat="0" applyFont="0" applyAlignment="0" applyProtection="0"/>
    <xf numFmtId="0" fontId="0" fillId="58" borderId="39" applyNumberFormat="0" applyFont="0" applyAlignment="0" applyProtection="0"/>
    <xf numFmtId="0" fontId="0" fillId="58" borderId="39" applyNumberFormat="0" applyFont="0" applyAlignment="0" applyProtection="0"/>
    <xf numFmtId="0" fontId="74" fillId="58" borderId="39" applyNumberFormat="0" applyFont="0" applyAlignment="0" applyProtection="0"/>
    <xf numFmtId="0" fontId="0" fillId="58" borderId="39" applyNumberFormat="0" applyFont="0" applyAlignment="0" applyProtection="0"/>
    <xf numFmtId="0" fontId="74" fillId="58" borderId="39" applyNumberFormat="0" applyFont="0" applyAlignment="0" applyProtection="0"/>
    <xf numFmtId="191" fontId="118" fillId="0" borderId="0">
      <alignment horizontal="right"/>
    </xf>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0" fontId="119" fillId="0" borderId="34" applyNumberFormat="0" applyFill="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6" borderId="23" applyNumberFormat="0" applyAlignment="0" applyProtection="0"/>
    <xf numFmtId="0" fontId="64" fillId="86" borderId="23" applyNumberFormat="0" applyAlignment="0" applyProtection="0"/>
    <xf numFmtId="0" fontId="64" fillId="86" borderId="23" applyNumberFormat="0" applyAlignment="0" applyProtection="0"/>
    <xf numFmtId="0" fontId="64" fillId="86" borderId="23" applyNumberFormat="0" applyAlignment="0" applyProtection="0"/>
    <xf numFmtId="0" fontId="64" fillId="86" borderId="23" applyNumberFormat="0" applyAlignment="0" applyProtection="0"/>
    <xf numFmtId="0" fontId="64" fillId="86" borderId="23" applyNumberFormat="0" applyAlignment="0" applyProtection="0"/>
    <xf numFmtId="0" fontId="64" fillId="86" borderId="23" applyNumberFormat="0" applyAlignment="0" applyProtection="0"/>
    <xf numFmtId="0" fontId="64" fillId="86" borderId="23" applyNumberFormat="0" applyAlignment="0" applyProtection="0"/>
    <xf numFmtId="0" fontId="64" fillId="86"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6" borderId="23" applyNumberFormat="0" applyAlignment="0" applyProtection="0"/>
    <xf numFmtId="0" fontId="64" fillId="85" borderId="23" applyNumberFormat="0" applyAlignment="0" applyProtection="0"/>
    <xf numFmtId="0" fontId="64" fillId="86"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0" fontId="64" fillId="85" borderId="23" applyNumberFormat="0" applyAlignment="0" applyProtection="0"/>
    <xf numFmtId="193" fontId="58" fillId="91" borderId="10" applyNumberFormat="0" applyFont="0" applyBorder="0" applyAlignment="0" applyProtection="0">
      <alignment horizontal="right" vertical="center"/>
    </xf>
    <xf numFmtId="9" fontId="0" fillId="0" borderId="0" applyFont="0" applyFill="0" applyBorder="0" applyAlignment="0" applyProtection="0"/>
    <xf numFmtId="9" fontId="5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11"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5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11"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11" fillId="0" borderId="0" applyFont="0" applyFill="0" applyBorder="0" applyAlignment="0" applyProtection="0"/>
    <xf numFmtId="0" fontId="0" fillId="0" borderId="0"/>
    <xf numFmtId="0" fontId="0" fillId="0" borderId="0"/>
    <xf numFmtId="9" fontId="11"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11" fillId="0" borderId="0" applyFont="0" applyFill="0" applyBorder="0" applyAlignment="0" applyProtection="0"/>
    <xf numFmtId="9" fontId="11"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11"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80" fontId="120" fillId="0" borderId="0" applyFont="0" applyFill="0" applyBorder="0" applyAlignment="0" applyProtection="0"/>
    <xf numFmtId="194" fontId="120" fillId="0" borderId="0" applyFont="0" applyFill="0" applyBorder="0" applyAlignment="0" applyProtection="0"/>
    <xf numFmtId="195" fontId="120" fillId="0" borderId="0" applyFont="0" applyFill="0" applyBorder="0" applyAlignment="0" applyProtection="0"/>
    <xf numFmtId="0" fontId="121" fillId="51" borderId="0" applyNumberFormat="0" applyBorder="0" applyAlignment="0" applyProtection="0"/>
    <xf numFmtId="0" fontId="0" fillId="0" borderId="0"/>
    <xf numFmtId="0" fontId="122" fillId="3" borderId="0" applyNumberFormat="0" applyBorder="0" applyAlignment="0" applyProtection="0"/>
    <xf numFmtId="0" fontId="0" fillId="0" borderId="0"/>
    <xf numFmtId="0" fontId="80" fillId="0" borderId="0">
      <alignment vertical="top" wrapText="1"/>
    </xf>
    <xf numFmtId="0" fontId="80" fillId="0" borderId="0">
      <alignment vertical="top" wrapText="1"/>
    </xf>
    <xf numFmtId="0" fontId="0" fillId="0" borderId="0"/>
    <xf numFmtId="0" fontId="80"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10" applyNumberFormat="0" applyFill="0" applyProtection="0">
      <alignment horizontal="right"/>
    </xf>
    <xf numFmtId="0" fontId="0" fillId="0" borderId="10"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92" borderId="10" applyNumberFormat="0" applyProtection="0">
      <alignment horizontal="right"/>
    </xf>
    <xf numFmtId="0" fontId="0" fillId="0" borderId="0"/>
    <xf numFmtId="0" fontId="0" fillId="0" borderId="0"/>
    <xf numFmtId="0" fontId="0" fillId="0" borderId="0"/>
    <xf numFmtId="0" fontId="3" fillId="92" borderId="0" applyNumberFormat="0" applyBorder="0" applyProtection="0">
      <alignment horizontal="left"/>
    </xf>
    <xf numFmtId="0" fontId="0" fillId="0" borderId="0"/>
    <xf numFmtId="0" fontId="0" fillId="0" borderId="0"/>
    <xf numFmtId="0" fontId="0" fillId="0" borderId="0"/>
    <xf numFmtId="0" fontId="4" fillId="92" borderId="10" applyNumberFormat="0" applyProtection="0">
      <alignment horizontal="left"/>
    </xf>
    <xf numFmtId="0" fontId="0" fillId="0" borderId="0"/>
    <xf numFmtId="0" fontId="0" fillId="0" borderId="0"/>
    <xf numFmtId="0" fontId="0" fillId="0" borderId="0"/>
    <xf numFmtId="0" fontId="0" fillId="0" borderId="10" applyNumberFormat="0" applyFill="0" applyProtection="0">
      <alignment horizontal="right"/>
    </xf>
    <xf numFmtId="0" fontId="0" fillId="0" borderId="10"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23" fillId="80"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24" fillId="85" borderId="24" applyNumberFormat="0" applyAlignment="0" applyProtection="0"/>
    <xf numFmtId="196" fontId="125" fillId="93" borderId="41">
      <alignment vertical="center"/>
    </xf>
    <xf numFmtId="0" fontId="0" fillId="0" borderId="0"/>
    <xf numFmtId="179" fontId="126" fillId="93" borderId="41">
      <alignment vertical="center"/>
    </xf>
    <xf numFmtId="0" fontId="0" fillId="0" borderId="0"/>
    <xf numFmtId="196" fontId="127" fillId="94" borderId="41">
      <alignment vertical="center"/>
    </xf>
    <xf numFmtId="0" fontId="0" fillId="0" borderId="0"/>
    <xf numFmtId="0" fontId="0" fillId="95" borderId="42" applyBorder="0">
      <alignment horizontal="left" vertical="center"/>
    </xf>
    <xf numFmtId="0" fontId="0" fillId="0" borderId="0"/>
    <xf numFmtId="49" fontId="0" fillId="96" borderId="10">
      <alignment vertical="center" wrapText="1"/>
    </xf>
    <xf numFmtId="0" fontId="0" fillId="0" borderId="0"/>
    <xf numFmtId="0" fontId="0" fillId="97" borderId="43">
      <alignment horizontal="left" vertical="center" wrapText="1"/>
    </xf>
    <xf numFmtId="0" fontId="0" fillId="0" borderId="0"/>
    <xf numFmtId="0" fontId="128" fillId="98" borderId="10">
      <alignment horizontal="left" vertical="center" wrapText="1"/>
    </xf>
    <xf numFmtId="0" fontId="0" fillId="0" borderId="0"/>
    <xf numFmtId="0" fontId="0" fillId="72" borderId="10">
      <alignment horizontal="left" vertical="center" wrapText="1"/>
    </xf>
    <xf numFmtId="0" fontId="0" fillId="0" borderId="0"/>
    <xf numFmtId="0" fontId="0" fillId="99" borderId="10">
      <alignment horizontal="left" vertical="center"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29" fillId="0" borderId="0" applyNumberFormat="0" applyFill="0" applyBorder="0" applyAlignment="0" applyProtection="0"/>
    <xf numFmtId="0" fontId="0" fillId="0" borderId="0"/>
    <xf numFmtId="0" fontId="0" fillId="0" borderId="0"/>
    <xf numFmtId="0" fontId="13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3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3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30" fillId="0" borderId="0" applyNumberFormat="0" applyFill="0" applyBorder="0" applyAlignment="0" applyProtection="0"/>
    <xf numFmtId="0" fontId="0" fillId="0" borderId="0"/>
    <xf numFmtId="0" fontId="12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1" fillId="0" borderId="34"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1" fillId="0" borderId="34"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1" fillId="0" borderId="34" applyNumberFormat="0" applyFill="0" applyAlignment="0" applyProtection="0"/>
    <xf numFmtId="0" fontId="0" fillId="0" borderId="0"/>
    <xf numFmtId="0" fontId="0" fillId="0" borderId="0"/>
    <xf numFmtId="0" fontId="0" fillId="0" borderId="0"/>
    <xf numFmtId="0" fontId="0" fillId="0" borderId="0"/>
    <xf numFmtId="0" fontId="81" fillId="0" borderId="34"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7" fontId="1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3" fillId="0" borderId="0" applyNumberFormat="0" applyFill="0" applyBorder="0" applyAlignment="0" applyProtection="0"/>
    <xf numFmtId="0" fontId="0" fillId="0" borderId="0"/>
    <xf numFmtId="0" fontId="0" fillId="0" borderId="0"/>
    <xf numFmtId="0" fontId="0" fillId="0" borderId="0"/>
    <xf numFmtId="0" fontId="10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31" fillId="0" borderId="0" applyNumberFormat="0" applyFill="0" applyBorder="0" applyAlignment="0" applyProtection="0">
      <alignment vertical="center"/>
    </xf>
    <xf numFmtId="0" fontId="0" fillId="0" borderId="0"/>
  </cellStyleXfs>
  <cellXfs count="313">
    <xf numFmtId="0" fontId="0" fillId="0" borderId="0" xfId="0"/>
    <xf numFmtId="0" fontId="1" fillId="0" borderId="0" xfId="0" applyFont="1"/>
    <xf numFmtId="0" fontId="2" fillId="0" borderId="0" xfId="0" applyFont="1"/>
    <xf numFmtId="0" fontId="1" fillId="0" borderId="0" xfId="0" applyFont="1" applyAlignment="1">
      <alignment horizontal="right"/>
    </xf>
    <xf numFmtId="0" fontId="3" fillId="0" borderId="0" xfId="0" applyFont="1"/>
    <xf numFmtId="0" fontId="3" fillId="0" borderId="0" xfId="0" applyFont="1" applyAlignment="1">
      <alignment horizontal="right"/>
    </xf>
    <xf numFmtId="0" fontId="4" fillId="0" borderId="1" xfId="0" applyFont="1" applyBorder="1"/>
    <xf numFmtId="0" fontId="5" fillId="0" borderId="0" xfId="0" applyFont="1"/>
    <xf numFmtId="0" fontId="4" fillId="0" borderId="0" xfId="0" applyFont="1" applyAlignment="1">
      <alignment horizontal="left"/>
    </xf>
    <xf numFmtId="0" fontId="1" fillId="0" borderId="0" xfId="0" applyFont="1" applyAlignment="1">
      <alignment horizontal="left" indent="2"/>
    </xf>
    <xf numFmtId="0" fontId="4" fillId="0" borderId="0" xfId="0" applyFont="1" applyAlignment="1">
      <alignment horizontal="left" wrapText="1"/>
    </xf>
    <xf numFmtId="3" fontId="1" fillId="0" borderId="0" xfId="0" applyNumberFormat="1" applyFont="1"/>
    <xf numFmtId="0" fontId="0" fillId="0" borderId="0" xfId="0" applyAlignment="1">
      <alignment horizontal="left" indent="2"/>
    </xf>
    <xf numFmtId="0" fontId="4" fillId="0" borderId="0" xfId="0" applyFont="1"/>
    <xf numFmtId="0" fontId="6" fillId="0" borderId="0" xfId="0" applyFont="1"/>
    <xf numFmtId="0" fontId="7" fillId="0" borderId="0" xfId="0" applyFont="1" applyAlignment="1">
      <alignment horizontal="left" indent="2"/>
    </xf>
    <xf numFmtId="0" fontId="0" fillId="0" borderId="0" xfId="0" applyFont="1" applyAlignment="1">
      <alignment horizontal="left"/>
    </xf>
    <xf numFmtId="0" fontId="0" fillId="0" borderId="0" xfId="0" applyFont="1" applyAlignment="1">
      <alignment horizontal="left" wrapText="1"/>
    </xf>
    <xf numFmtId="0" fontId="0" fillId="0" borderId="0" xfId="0" applyFont="1"/>
    <xf numFmtId="0" fontId="8" fillId="0" borderId="0" xfId="0" applyFont="1"/>
    <xf numFmtId="0" fontId="9" fillId="0" borderId="0" xfId="0" applyFont="1"/>
    <xf numFmtId="0" fontId="10" fillId="0" borderId="0" xfId="0" applyFont="1" applyAlignment="1">
      <alignment horizontal="left" indent="1"/>
    </xf>
    <xf numFmtId="0" fontId="0" fillId="0" borderId="0" xfId="0" applyFont="1" applyAlignment="1">
      <alignment horizontal="left" indent="2"/>
    </xf>
    <xf numFmtId="0" fontId="10" fillId="0" borderId="0" xfId="0" applyFont="1" applyAlignment="1">
      <alignment horizontal="left" wrapText="1" indent="1"/>
    </xf>
    <xf numFmtId="0" fontId="6" fillId="0" borderId="0" xfId="0" applyFont="1" applyAlignment="1">
      <alignment horizontal="left"/>
    </xf>
    <xf numFmtId="0" fontId="1" fillId="0" borderId="0" xfId="3035" applyFont="1" applyAlignment="1"/>
    <xf numFmtId="0" fontId="2" fillId="0" borderId="0" xfId="3035" applyFont="1" applyAlignment="1"/>
    <xf numFmtId="0" fontId="1" fillId="0" borderId="0" xfId="3035" applyFont="1" applyAlignment="1">
      <alignment horizontal="right"/>
    </xf>
    <xf numFmtId="0" fontId="3" fillId="0" borderId="0" xfId="3035" applyFont="1" applyAlignment="1"/>
    <xf numFmtId="0" fontId="3" fillId="0" borderId="0" xfId="3035" applyFont="1" applyAlignment="1">
      <alignment horizontal="right"/>
    </xf>
    <xf numFmtId="0" fontId="4" fillId="0" borderId="1" xfId="3035" applyFont="1" applyBorder="1" applyAlignment="1"/>
    <xf numFmtId="0" fontId="8" fillId="0" borderId="0" xfId="3035" applyFont="1" applyAlignment="1"/>
    <xf numFmtId="0" fontId="9" fillId="0" borderId="0" xfId="3035" applyFont="1" applyAlignment="1"/>
    <xf numFmtId="0" fontId="4" fillId="0" borderId="0" xfId="3035" applyFont="1" applyAlignment="1"/>
    <xf numFmtId="0" fontId="10" fillId="0" borderId="0" xfId="3035" applyFont="1" applyAlignment="1">
      <alignment horizontal="left" indent="1"/>
    </xf>
    <xf numFmtId="0" fontId="0" fillId="0" borderId="0" xfId="3035" applyFont="1" applyAlignment="1">
      <alignment horizontal="left" indent="2"/>
    </xf>
    <xf numFmtId="0" fontId="6" fillId="0" borderId="0" xfId="3035" applyFont="1" applyAlignment="1"/>
    <xf numFmtId="0" fontId="7" fillId="0" borderId="0" xfId="3035" applyFont="1" applyAlignment="1">
      <alignment horizontal="left" indent="2"/>
    </xf>
    <xf numFmtId="0" fontId="5" fillId="0" borderId="0" xfId="3035" applyFont="1" applyAlignment="1"/>
    <xf numFmtId="0" fontId="10" fillId="0" borderId="0" xfId="3035" applyFont="1" applyAlignment="1">
      <alignment horizontal="left" wrapText="1" indent="1"/>
    </xf>
    <xf numFmtId="0" fontId="4" fillId="0" borderId="0" xfId="3035" applyFont="1" applyAlignment="1">
      <alignment horizontal="left"/>
    </xf>
    <xf numFmtId="3" fontId="1" fillId="0" borderId="0" xfId="3035" applyNumberFormat="1" applyFont="1" applyAlignment="1"/>
    <xf numFmtId="0" fontId="6" fillId="0" borderId="0" xfId="3035" applyFont="1" applyAlignment="1">
      <alignment horizontal="left"/>
    </xf>
    <xf numFmtId="0" fontId="0" fillId="0" borderId="0" xfId="3035" applyFont="1" applyAlignment="1"/>
    <xf numFmtId="0" fontId="11" fillId="0" borderId="0" xfId="3035">
      <alignment vertical="center"/>
    </xf>
    <xf numFmtId="0" fontId="1" fillId="0" borderId="0" xfId="3035" applyFont="1" applyAlignment="1">
      <alignment horizontal="left" indent="2"/>
    </xf>
    <xf numFmtId="0" fontId="4" fillId="0" borderId="0" xfId="3035" applyFont="1" applyAlignment="1">
      <alignment horizontal="left" wrapText="1"/>
    </xf>
    <xf numFmtId="0" fontId="4" fillId="0" borderId="0" xfId="0" applyFont="1" applyAlignment="1">
      <alignment wrapText="1"/>
    </xf>
    <xf numFmtId="0" fontId="4" fillId="0" borderId="0" xfId="3035" applyFont="1" applyAlignment="1">
      <alignment wrapText="1"/>
    </xf>
    <xf numFmtId="0" fontId="0" fillId="0" borderId="0" xfId="3035" applyFont="1" applyAlignment="1">
      <alignment horizontal="left"/>
    </xf>
    <xf numFmtId="0" fontId="0" fillId="0" borderId="0" xfId="3035" applyFont="1" applyAlignment="1">
      <alignment horizontal="left" wrapText="1"/>
    </xf>
    <xf numFmtId="3" fontId="0" fillId="0" borderId="0" xfId="3035" applyNumberFormat="1" applyFont="1" applyAlignment="1"/>
    <xf numFmtId="3" fontId="0" fillId="0" borderId="0" xfId="0" applyNumberFormat="1" applyFont="1"/>
    <xf numFmtId="0" fontId="12" fillId="0" borderId="0" xfId="0" applyFont="1" applyAlignment="1">
      <alignment horizontal="right"/>
    </xf>
    <xf numFmtId="0" fontId="0" fillId="0" borderId="0" xfId="0" applyFont="1" applyAlignment="1">
      <alignment horizontal="right"/>
    </xf>
    <xf numFmtId="0" fontId="12" fillId="0" borderId="0" xfId="3035" applyFont="1" applyAlignment="1">
      <alignment horizontal="right"/>
    </xf>
    <xf numFmtId="0" fontId="0" fillId="0" borderId="0" xfId="3035" applyFont="1" applyAlignment="1">
      <alignment horizontal="right"/>
    </xf>
    <xf numFmtId="0" fontId="13" fillId="2" borderId="0" xfId="3079" applyFont="1" applyFill="1" applyBorder="1" applyAlignment="1">
      <alignment horizontal="left"/>
    </xf>
    <xf numFmtId="0" fontId="14" fillId="2" borderId="0" xfId="3079" applyFont="1" applyFill="1" applyBorder="1"/>
    <xf numFmtId="0" fontId="11" fillId="0" borderId="0" xfId="2928"/>
    <xf numFmtId="0" fontId="15" fillId="0" borderId="0" xfId="3079" applyFont="1" applyFill="1" applyAlignment="1">
      <alignment horizontal="left"/>
    </xf>
    <xf numFmtId="0" fontId="13" fillId="0" borderId="0" xfId="3079" applyFont="1" applyFill="1"/>
    <xf numFmtId="0" fontId="16" fillId="3" borderId="2" xfId="3079" applyFont="1" applyFill="1" applyBorder="1" applyAlignment="1">
      <alignment horizontal="left" vertical="center" wrapText="1"/>
    </xf>
    <xf numFmtId="1" fontId="16" fillId="3" borderId="2" xfId="3079" applyNumberFormat="1" applyFont="1" applyFill="1" applyBorder="1" applyAlignment="1">
      <alignment horizontal="center"/>
    </xf>
    <xf numFmtId="0" fontId="16" fillId="3" borderId="0" xfId="3079" applyFont="1" applyFill="1" applyBorder="1" applyAlignment="1">
      <alignment horizontal="left" vertical="center" wrapText="1"/>
    </xf>
    <xf numFmtId="2" fontId="16" fillId="3" borderId="0" xfId="3079" applyNumberFormat="1" applyFont="1" applyFill="1" applyBorder="1" applyAlignment="1">
      <alignment horizontal="right"/>
    </xf>
    <xf numFmtId="0" fontId="17" fillId="4" borderId="0" xfId="25"/>
    <xf numFmtId="0" fontId="11" fillId="0" borderId="0" xfId="2906"/>
    <xf numFmtId="0" fontId="18" fillId="5" borderId="2" xfId="2906" applyFont="1" applyFill="1" applyBorder="1" applyAlignment="1">
      <alignment vertical="center"/>
    </xf>
    <xf numFmtId="0" fontId="11" fillId="0" borderId="0" xfId="2906" applyFont="1"/>
    <xf numFmtId="0" fontId="19" fillId="5" borderId="2" xfId="2906" applyFont="1" applyFill="1" applyBorder="1" applyAlignment="1">
      <alignment vertical="center"/>
    </xf>
    <xf numFmtId="0" fontId="20" fillId="0" borderId="0" xfId="2906" applyFont="1"/>
    <xf numFmtId="0" fontId="11" fillId="0" borderId="0" xfId="2906" applyFill="1"/>
    <xf numFmtId="0" fontId="20" fillId="0" borderId="0" xfId="2906" applyFont="1" applyFill="1"/>
    <xf numFmtId="0" fontId="11" fillId="0" borderId="0" xfId="2906" applyFont="1" applyFill="1"/>
    <xf numFmtId="0" fontId="0" fillId="0" borderId="0" xfId="0" applyFill="1"/>
    <xf numFmtId="0" fontId="0" fillId="0" borderId="0" xfId="0" applyFill="1" applyBorder="1"/>
    <xf numFmtId="0" fontId="21" fillId="0" borderId="0" xfId="2906" applyFont="1" applyFill="1"/>
    <xf numFmtId="1" fontId="18" fillId="0" borderId="2" xfId="3770" applyNumberFormat="1" applyFont="1" applyFill="1" applyBorder="1" applyAlignment="1">
      <alignment vertical="center"/>
    </xf>
    <xf numFmtId="0" fontId="11" fillId="0" borderId="0" xfId="2906" applyAlignment="1">
      <alignment horizontal="right"/>
    </xf>
    <xf numFmtId="1" fontId="11" fillId="0" borderId="0" xfId="2906" applyNumberFormat="1"/>
    <xf numFmtId="1" fontId="18" fillId="6" borderId="2" xfId="2906" applyNumberFormat="1" applyFont="1" applyFill="1" applyBorder="1" applyAlignment="1">
      <alignment vertical="center"/>
    </xf>
    <xf numFmtId="2" fontId="0" fillId="0" borderId="0" xfId="0" applyNumberFormat="1" applyFill="1"/>
    <xf numFmtId="2" fontId="11" fillId="0" borderId="0" xfId="2906" applyNumberFormat="1" applyFill="1"/>
    <xf numFmtId="2" fontId="0" fillId="0" borderId="0" xfId="0" applyNumberFormat="1"/>
    <xf numFmtId="2" fontId="11" fillId="0" borderId="0" xfId="2906" applyNumberFormat="1"/>
    <xf numFmtId="2" fontId="0" fillId="0" borderId="0" xfId="0" applyNumberFormat="1" applyFill="1" applyBorder="1"/>
    <xf numFmtId="0" fontId="17" fillId="0" borderId="0" xfId="25" applyFill="1" applyBorder="1"/>
    <xf numFmtId="0" fontId="11" fillId="0" borderId="0" xfId="2906" applyFill="1" applyBorder="1"/>
    <xf numFmtId="0" fontId="18" fillId="0" borderId="0" xfId="2906" applyFont="1" applyFill="1" applyBorder="1" applyAlignment="1">
      <alignment vertical="center"/>
    </xf>
    <xf numFmtId="1" fontId="18" fillId="0" borderId="0" xfId="2906" applyNumberFormat="1" applyFont="1" applyFill="1" applyBorder="1" applyAlignment="1">
      <alignment vertical="center"/>
    </xf>
    <xf numFmtId="9" fontId="11" fillId="0" borderId="0" xfId="5124" applyFont="1"/>
    <xf numFmtId="9" fontId="20" fillId="0" borderId="0" xfId="5124" applyFont="1"/>
    <xf numFmtId="198" fontId="17" fillId="4" borderId="0" xfId="25" applyNumberFormat="1"/>
    <xf numFmtId="198" fontId="11" fillId="0" borderId="0" xfId="2906" applyNumberFormat="1"/>
    <xf numFmtId="0" fontId="22" fillId="7" borderId="0" xfId="23"/>
    <xf numFmtId="0" fontId="20" fillId="4" borderId="0" xfId="25" applyFont="1"/>
    <xf numFmtId="0" fontId="20" fillId="0" borderId="0" xfId="25" applyFont="1" applyFill="1"/>
    <xf numFmtId="199" fontId="20" fillId="0" borderId="0" xfId="2906" applyNumberFormat="1" applyFont="1" applyFill="1"/>
    <xf numFmtId="0" fontId="17" fillId="0" borderId="0" xfId="25" applyFill="1"/>
    <xf numFmtId="2" fontId="20" fillId="0" borderId="0" xfId="2906" applyNumberFormat="1" applyFont="1" applyFill="1"/>
    <xf numFmtId="0" fontId="23" fillId="0" borderId="0" xfId="2836" applyFill="1"/>
    <xf numFmtId="199" fontId="22" fillId="0" borderId="0" xfId="23" applyNumberFormat="1" applyFill="1"/>
    <xf numFmtId="2" fontId="11" fillId="0" borderId="0" xfId="2906" applyNumberFormat="1" applyFont="1" applyFill="1" applyBorder="1"/>
    <xf numFmtId="2" fontId="11" fillId="0" borderId="0" xfId="2906" applyNumberFormat="1" applyFill="1" applyBorder="1"/>
    <xf numFmtId="0" fontId="17" fillId="8" borderId="0" xfId="25" applyFill="1"/>
    <xf numFmtId="0" fontId="11" fillId="8" borderId="0" xfId="2906" applyFill="1"/>
    <xf numFmtId="1" fontId="18" fillId="6" borderId="2" xfId="2906" applyNumberFormat="1" applyFont="1" applyFill="1" applyBorder="1" applyAlignment="1">
      <alignment horizontal="center" vertical="center"/>
    </xf>
    <xf numFmtId="0" fontId="18" fillId="8" borderId="2" xfId="2906" applyFont="1" applyFill="1" applyBorder="1" applyAlignment="1">
      <alignment vertical="center"/>
    </xf>
    <xf numFmtId="1" fontId="18" fillId="8" borderId="2" xfId="2906" applyNumberFormat="1" applyFont="1" applyFill="1" applyBorder="1" applyAlignment="1">
      <alignment vertical="center"/>
    </xf>
    <xf numFmtId="0" fontId="11" fillId="8" borderId="0" xfId="2906" applyFont="1" applyFill="1"/>
    <xf numFmtId="2" fontId="0" fillId="8" borderId="0" xfId="0" applyNumberFormat="1" applyFill="1"/>
    <xf numFmtId="2" fontId="20" fillId="0" borderId="0" xfId="2906" applyNumberFormat="1" applyFont="1" applyFill="1" applyBorder="1"/>
    <xf numFmtId="1" fontId="18" fillId="8" borderId="2" xfId="2906" applyNumberFormat="1" applyFont="1" applyFill="1" applyBorder="1" applyAlignment="1">
      <alignment horizontal="center" vertical="center"/>
    </xf>
    <xf numFmtId="1" fontId="19" fillId="8" borderId="0" xfId="2906" applyNumberFormat="1" applyFont="1" applyFill="1" applyBorder="1" applyAlignment="1">
      <alignment vertical="center"/>
    </xf>
    <xf numFmtId="200" fontId="20" fillId="0" borderId="0" xfId="2906" applyNumberFormat="1" applyFont="1" applyFill="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4" fillId="9" borderId="3" xfId="0" applyNumberFormat="1" applyFont="1" applyFill="1" applyBorder="1" applyAlignment="1" applyProtection="1">
      <alignment vertical="center"/>
    </xf>
    <xf numFmtId="0" fontId="4" fillId="9" borderId="0" xfId="0" applyNumberFormat="1" applyFont="1" applyFill="1" applyBorder="1" applyAlignment="1" applyProtection="1">
      <alignment vertical="center"/>
    </xf>
    <xf numFmtId="0" fontId="25" fillId="10" borderId="3" xfId="0" applyNumberFormat="1" applyFont="1" applyFill="1" applyBorder="1" applyAlignment="1" applyProtection="1">
      <alignment horizontal="left" wrapText="1"/>
    </xf>
    <xf numFmtId="0" fontId="25" fillId="10" borderId="2" xfId="0" applyNumberFormat="1" applyFont="1" applyFill="1" applyBorder="1" applyAlignment="1" applyProtection="1">
      <alignment horizontal="left" wrapText="1"/>
    </xf>
    <xf numFmtId="0" fontId="26" fillId="0" borderId="0" xfId="0" applyNumberFormat="1" applyFont="1" applyFill="1" applyBorder="1" applyAlignment="1" applyProtection="1"/>
    <xf numFmtId="0" fontId="0" fillId="0" borderId="1" xfId="0" applyNumberFormat="1" applyFont="1" applyFill="1" applyBorder="1" applyAlignment="1" applyProtection="1"/>
    <xf numFmtId="0" fontId="27" fillId="0" borderId="0" xfId="0" applyFont="1"/>
    <xf numFmtId="0" fontId="28" fillId="0" borderId="0" xfId="0" applyFont="1"/>
    <xf numFmtId="0" fontId="0" fillId="11" borderId="1" xfId="0" applyNumberFormat="1" applyFont="1" applyFill="1" applyBorder="1" applyAlignment="1" applyProtection="1"/>
    <xf numFmtId="0" fontId="26" fillId="11" borderId="0" xfId="0" applyNumberFormat="1" applyFont="1" applyFill="1" applyBorder="1" applyAlignment="1" applyProtection="1"/>
    <xf numFmtId="0" fontId="0" fillId="11" borderId="0" xfId="0" applyNumberFormat="1" applyFont="1" applyFill="1" applyBorder="1" applyAlignment="1" applyProtection="1"/>
    <xf numFmtId="0" fontId="20" fillId="11" borderId="0" xfId="2906" applyFont="1" applyFill="1"/>
    <xf numFmtId="0" fontId="21" fillId="0" borderId="0" xfId="2906" applyFont="1" applyFill="1" applyBorder="1"/>
    <xf numFmtId="1" fontId="18" fillId="12" borderId="0" xfId="3770" applyNumberFormat="1" applyFont="1" applyFill="1" applyBorder="1" applyAlignment="1">
      <alignment vertical="center"/>
    </xf>
    <xf numFmtId="1" fontId="18" fillId="0" borderId="0" xfId="3770" applyNumberFormat="1" applyFont="1" applyFill="1" applyBorder="1" applyAlignment="1">
      <alignment vertical="center"/>
    </xf>
    <xf numFmtId="0" fontId="11" fillId="12" borderId="0" xfId="2906" applyFill="1"/>
    <xf numFmtId="2" fontId="11" fillId="12" borderId="0" xfId="2906" applyNumberFormat="1" applyFill="1"/>
    <xf numFmtId="2" fontId="11" fillId="12" borderId="0" xfId="2906" applyNumberFormat="1" applyFont="1" applyFill="1"/>
    <xf numFmtId="2" fontId="20" fillId="0" borderId="0" xfId="2906" applyNumberFormat="1" applyFont="1"/>
    <xf numFmtId="198" fontId="11" fillId="0" borderId="0" xfId="3045" applyNumberFormat="1"/>
    <xf numFmtId="0" fontId="11" fillId="0" borderId="0" xfId="3045"/>
    <xf numFmtId="2" fontId="27" fillId="0" borderId="0" xfId="0" applyNumberFormat="1" applyFont="1"/>
    <xf numFmtId="2" fontId="28" fillId="0" borderId="0" xfId="0" applyNumberFormat="1" applyFont="1"/>
    <xf numFmtId="10" fontId="0" fillId="0" borderId="0" xfId="0" applyNumberFormat="1"/>
    <xf numFmtId="9" fontId="0" fillId="0" borderId="0" xfId="0" applyNumberFormat="1"/>
    <xf numFmtId="0" fontId="11" fillId="0" borderId="0" xfId="2906" applyFont="1" applyFill="1" applyAlignment="1">
      <alignment wrapText="1"/>
    </xf>
    <xf numFmtId="198" fontId="17" fillId="0" borderId="0" xfId="25" applyNumberFormat="1" applyFill="1"/>
    <xf numFmtId="199" fontId="11" fillId="0" borderId="0" xfId="2906" applyNumberFormat="1"/>
    <xf numFmtId="1" fontId="11" fillId="0" borderId="0" xfId="2906" applyNumberFormat="1" applyFill="1"/>
    <xf numFmtId="198" fontId="11" fillId="0" borderId="0" xfId="2906" applyNumberFormat="1" applyFill="1"/>
    <xf numFmtId="0" fontId="29" fillId="11" borderId="0" xfId="0" applyFont="1" applyFill="1"/>
    <xf numFmtId="0" fontId="7" fillId="0" borderId="0" xfId="0" applyFont="1" applyAlignment="1">
      <alignment horizontal="left"/>
    </xf>
    <xf numFmtId="0" fontId="6" fillId="0" borderId="0" xfId="0" applyFont="1" applyAlignment="1">
      <alignment horizontal="left" wrapText="1"/>
    </xf>
    <xf numFmtId="0" fontId="0" fillId="13" borderId="0" xfId="0" applyFill="1"/>
    <xf numFmtId="0" fontId="21" fillId="0" borderId="0" xfId="2906" applyFont="1"/>
    <xf numFmtId="1" fontId="18" fillId="6" borderId="2" xfId="3770" applyNumberFormat="1" applyFont="1" applyFill="1" applyBorder="1" applyAlignment="1">
      <alignment vertical="center"/>
    </xf>
    <xf numFmtId="201" fontId="11" fillId="0" borderId="0" xfId="2906" applyNumberFormat="1"/>
    <xf numFmtId="201" fontId="11" fillId="0" borderId="0" xfId="2906" applyNumberFormat="1" applyAlignment="1">
      <alignment horizontal="left"/>
    </xf>
    <xf numFmtId="0" fontId="11" fillId="0" borderId="0" xfId="2906" applyFill="1" applyAlignment="1">
      <alignment horizontal="right"/>
    </xf>
    <xf numFmtId="0" fontId="11" fillId="0" borderId="0" xfId="2906" applyFont="1" applyFill="1" applyAlignment="1">
      <alignment horizontal="right"/>
    </xf>
    <xf numFmtId="201" fontId="11" fillId="0" borderId="0" xfId="2906" applyNumberFormat="1" applyFill="1" applyAlignment="1">
      <alignment horizontal="left"/>
    </xf>
    <xf numFmtId="0" fontId="11" fillId="13" borderId="0" xfId="2906" applyFill="1" applyAlignment="1">
      <alignment horizontal="right"/>
    </xf>
    <xf numFmtId="0" fontId="11" fillId="13" borderId="0" xfId="2906" applyFont="1" applyFill="1" applyAlignment="1">
      <alignment horizontal="right"/>
    </xf>
    <xf numFmtId="0" fontId="11" fillId="13" borderId="0" xfId="2906" applyFill="1"/>
    <xf numFmtId="201" fontId="11" fillId="13" borderId="0" xfId="2906" applyNumberFormat="1" applyFill="1" applyAlignment="1">
      <alignment horizontal="right"/>
    </xf>
    <xf numFmtId="0" fontId="22" fillId="14" borderId="0" xfId="23" applyFill="1"/>
    <xf numFmtId="0" fontId="17" fillId="14" borderId="0" xfId="25" applyFill="1"/>
    <xf numFmtId="0" fontId="18" fillId="14" borderId="2" xfId="2906" applyFont="1" applyFill="1" applyBorder="1" applyAlignment="1">
      <alignment vertical="center"/>
    </xf>
    <xf numFmtId="1" fontId="18" fillId="14" borderId="2" xfId="2906" applyNumberFormat="1" applyFont="1" applyFill="1" applyBorder="1" applyAlignment="1">
      <alignment vertical="center"/>
    </xf>
    <xf numFmtId="0" fontId="11" fillId="14" borderId="0" xfId="2906" applyFont="1" applyFill="1"/>
    <xf numFmtId="2" fontId="11" fillId="14" borderId="0" xfId="2906" applyNumberFormat="1" applyFill="1"/>
    <xf numFmtId="201" fontId="20" fillId="0" borderId="0" xfId="2906" applyNumberFormat="1" applyFont="1" applyFill="1"/>
    <xf numFmtId="201" fontId="11" fillId="0" borderId="0" xfId="2906" applyNumberFormat="1" applyFill="1"/>
    <xf numFmtId="201" fontId="11" fillId="13" borderId="0" xfId="2906" applyNumberFormat="1" applyFill="1"/>
    <xf numFmtId="199" fontId="22" fillId="7" borderId="0" xfId="23" applyNumberFormat="1"/>
    <xf numFmtId="2" fontId="19" fillId="0" borderId="0" xfId="2906" applyNumberFormat="1" applyFont="1" applyFill="1"/>
    <xf numFmtId="1" fontId="18" fillId="6" borderId="0" xfId="2906" applyNumberFormat="1" applyFont="1" applyFill="1" applyBorder="1" applyAlignment="1">
      <alignment vertical="center"/>
    </xf>
    <xf numFmtId="0" fontId="0" fillId="15" borderId="0" xfId="0" applyFill="1" applyBorder="1"/>
    <xf numFmtId="0" fontId="20" fillId="15" borderId="0" xfId="2906" applyFont="1" applyFill="1" applyBorder="1"/>
    <xf numFmtId="0" fontId="17" fillId="15" borderId="0" xfId="25" applyFill="1" applyBorder="1"/>
    <xf numFmtId="0" fontId="11" fillId="15" borderId="0" xfId="2906" applyFill="1" applyBorder="1"/>
    <xf numFmtId="0" fontId="30" fillId="0" borderId="4" xfId="2907" applyFont="1" applyBorder="1" applyAlignment="1">
      <alignment horizontal="center" vertical="center" wrapText="1"/>
    </xf>
    <xf numFmtId="0" fontId="30" fillId="0" borderId="5" xfId="2907" applyFont="1" applyBorder="1" applyAlignment="1">
      <alignment horizontal="center" vertical="center" wrapText="1"/>
    </xf>
    <xf numFmtId="0" fontId="30" fillId="0" borderId="6" xfId="2907" applyFont="1" applyBorder="1" applyAlignment="1">
      <alignment horizontal="center" vertical="center" wrapText="1"/>
    </xf>
    <xf numFmtId="0" fontId="30" fillId="0" borderId="7" xfId="2907" applyFont="1" applyBorder="1" applyAlignment="1">
      <alignment horizontal="center" vertical="center" wrapText="1"/>
    </xf>
    <xf numFmtId="0" fontId="30" fillId="0" borderId="8" xfId="2907" applyFont="1" applyBorder="1" applyAlignment="1">
      <alignment horizontal="center" vertical="center" wrapText="1"/>
    </xf>
    <xf numFmtId="2" fontId="11" fillId="0" borderId="6" xfId="2907" applyNumberFormat="1" applyBorder="1" applyAlignment="1">
      <alignment wrapText="1"/>
    </xf>
    <xf numFmtId="0" fontId="30" fillId="0" borderId="9" xfId="2907" applyFont="1" applyBorder="1" applyAlignment="1">
      <alignment horizontal="center" vertical="center" wrapText="1"/>
    </xf>
    <xf numFmtId="2" fontId="11" fillId="0" borderId="7" xfId="2907" applyNumberFormat="1" applyBorder="1" applyAlignment="1">
      <alignment wrapText="1"/>
    </xf>
    <xf numFmtId="0" fontId="30" fillId="0" borderId="10" xfId="2907" applyFont="1" applyBorder="1" applyAlignment="1">
      <alignment horizontal="center" vertical="center" wrapText="1"/>
    </xf>
    <xf numFmtId="0" fontId="30" fillId="0" borderId="11" xfId="2907" applyFont="1" applyBorder="1" applyAlignment="1">
      <alignment horizontal="center" vertical="center" wrapText="1"/>
    </xf>
    <xf numFmtId="2" fontId="11" fillId="0" borderId="10" xfId="2907" applyNumberFormat="1" applyBorder="1"/>
    <xf numFmtId="2" fontId="20" fillId="0" borderId="6" xfId="2907" applyNumberFormat="1" applyFont="1" applyBorder="1" applyAlignment="1">
      <alignment wrapText="1"/>
    </xf>
    <xf numFmtId="2" fontId="20" fillId="0" borderId="7" xfId="2907" applyNumberFormat="1" applyFont="1" applyBorder="1" applyAlignment="1">
      <alignment wrapText="1"/>
    </xf>
    <xf numFmtId="0" fontId="20" fillId="0" borderId="10" xfId="2907" applyFont="1" applyBorder="1"/>
    <xf numFmtId="2" fontId="20" fillId="0" borderId="10" xfId="2907" applyNumberFormat="1" applyFont="1" applyBorder="1"/>
    <xf numFmtId="0" fontId="31" fillId="0" borderId="0" xfId="0" applyFont="1"/>
    <xf numFmtId="0" fontId="11" fillId="0" borderId="0" xfId="2907"/>
    <xf numFmtId="2" fontId="11" fillId="0" borderId="0" xfId="2907" applyNumberFormat="1"/>
    <xf numFmtId="1" fontId="18" fillId="6" borderId="0" xfId="3770" applyNumberFormat="1" applyFont="1" applyFill="1" applyBorder="1" applyAlignment="1">
      <alignment vertical="center"/>
    </xf>
    <xf numFmtId="0" fontId="0" fillId="11" borderId="0" xfId="0" applyFill="1"/>
    <xf numFmtId="0" fontId="0" fillId="0" borderId="0" xfId="0" applyBorder="1"/>
    <xf numFmtId="0" fontId="32" fillId="0" borderId="0" xfId="0" applyFont="1"/>
    <xf numFmtId="0" fontId="33" fillId="0" borderId="0" xfId="0" applyFont="1"/>
    <xf numFmtId="0" fontId="11" fillId="0" borderId="0" xfId="2907" applyFont="1"/>
    <xf numFmtId="0" fontId="11" fillId="11" borderId="0" xfId="2907" applyFont="1" applyFill="1"/>
    <xf numFmtId="2" fontId="0" fillId="11" borderId="0" xfId="0" applyNumberFormat="1" applyFill="1"/>
    <xf numFmtId="0" fontId="11" fillId="11" borderId="0" xfId="2907" applyFill="1"/>
    <xf numFmtId="1" fontId="18" fillId="8" borderId="2" xfId="3770" applyNumberFormat="1" applyFont="1" applyFill="1" applyBorder="1" applyAlignment="1">
      <alignment vertical="center"/>
    </xf>
    <xf numFmtId="0" fontId="11" fillId="8" borderId="0" xfId="2907" applyFill="1"/>
    <xf numFmtId="0" fontId="0" fillId="8" borderId="0" xfId="0" applyFill="1"/>
    <xf numFmtId="0" fontId="0" fillId="8" borderId="0" xfId="0" applyFont="1" applyFill="1"/>
    <xf numFmtId="0" fontId="11" fillId="0" borderId="0" xfId="2907" applyFont="1" applyFill="1"/>
    <xf numFmtId="0" fontId="0" fillId="16" borderId="0" xfId="0" applyFont="1" applyFill="1"/>
    <xf numFmtId="2" fontId="11" fillId="0" borderId="0" xfId="2906" applyNumberFormat="1" applyBorder="1"/>
    <xf numFmtId="0" fontId="11" fillId="11" borderId="0" xfId="2906" applyFill="1"/>
    <xf numFmtId="0" fontId="18" fillId="5" borderId="2" xfId="2907" applyFont="1" applyFill="1" applyBorder="1" applyAlignment="1">
      <alignment vertical="center"/>
    </xf>
    <xf numFmtId="1" fontId="18" fillId="6" borderId="2" xfId="2907" applyNumberFormat="1" applyFont="1" applyFill="1" applyBorder="1" applyAlignment="1">
      <alignment vertical="center"/>
    </xf>
    <xf numFmtId="1" fontId="11" fillId="0" borderId="0" xfId="2906" applyNumberFormat="1" applyFill="1" applyBorder="1"/>
    <xf numFmtId="0" fontId="28" fillId="0" borderId="0" xfId="0" applyFont="1" applyFill="1" applyBorder="1"/>
    <xf numFmtId="0" fontId="20" fillId="0" borderId="0" xfId="2907" applyFont="1" applyFill="1" applyBorder="1"/>
    <xf numFmtId="0" fontId="11" fillId="0" borderId="0" xfId="2907" applyFill="1" applyBorder="1"/>
    <xf numFmtId="0" fontId="18" fillId="0" borderId="0" xfId="2907" applyFont="1" applyFill="1" applyBorder="1" applyAlignment="1">
      <alignment vertical="center"/>
    </xf>
    <xf numFmtId="1" fontId="18" fillId="0" borderId="0" xfId="2907" applyNumberFormat="1" applyFont="1" applyFill="1" applyBorder="1" applyAlignment="1">
      <alignment vertical="center"/>
    </xf>
    <xf numFmtId="0" fontId="28" fillId="0" borderId="0" xfId="0" applyFont="1" applyBorder="1"/>
    <xf numFmtId="1" fontId="20" fillId="0" borderId="0" xfId="2907" applyNumberFormat="1" applyFont="1" applyBorder="1"/>
    <xf numFmtId="0" fontId="11" fillId="0" borderId="0" xfId="2907" applyBorder="1"/>
    <xf numFmtId="1" fontId="11" fillId="0" borderId="0" xfId="2907" applyNumberFormat="1" applyBorder="1"/>
    <xf numFmtId="0" fontId="20" fillId="0" borderId="0" xfId="2907" applyFont="1"/>
    <xf numFmtId="1" fontId="11" fillId="0" borderId="0" xfId="2907" applyNumberFormat="1"/>
    <xf numFmtId="1" fontId="20" fillId="0" borderId="0" xfId="2907" applyNumberFormat="1" applyFont="1"/>
    <xf numFmtId="0" fontId="11" fillId="0" borderId="0" xfId="2906" applyBorder="1"/>
    <xf numFmtId="0" fontId="30" fillId="0" borderId="0" xfId="2906" applyFont="1" applyBorder="1" applyAlignment="1">
      <alignment horizontal="center" vertical="center" wrapText="1"/>
    </xf>
    <xf numFmtId="199" fontId="11" fillId="0" borderId="0" xfId="2906" applyNumberFormat="1" applyBorder="1" applyAlignment="1">
      <alignment wrapText="1"/>
    </xf>
    <xf numFmtId="1" fontId="11" fillId="0" borderId="0" xfId="2907" applyNumberFormat="1" applyFill="1" applyBorder="1"/>
    <xf numFmtId="1" fontId="11" fillId="0" borderId="0" xfId="2907" applyNumberFormat="1" applyFill="1"/>
    <xf numFmtId="0" fontId="0" fillId="14" borderId="0" xfId="0" applyFont="1" applyFill="1" applyBorder="1"/>
    <xf numFmtId="0" fontId="0" fillId="17" borderId="0" xfId="0" applyFill="1" applyBorder="1"/>
    <xf numFmtId="1" fontId="18" fillId="6" borderId="0" xfId="2906" applyNumberFormat="1" applyFont="1" applyFill="1" applyBorder="1" applyAlignment="1">
      <alignment horizontal="center" vertical="center"/>
    </xf>
    <xf numFmtId="0" fontId="0" fillId="8" borderId="0" xfId="0" applyFont="1" applyFill="1" applyBorder="1" applyAlignment="1">
      <alignment horizontal="center"/>
    </xf>
    <xf numFmtId="0" fontId="0" fillId="8" borderId="0" xfId="0" applyFill="1" applyBorder="1" applyAlignment="1">
      <alignment horizontal="center"/>
    </xf>
    <xf numFmtId="0" fontId="30" fillId="8" borderId="0" xfId="2906" applyFont="1" applyFill="1" applyBorder="1" applyAlignment="1">
      <alignment horizontal="center" vertical="center" wrapText="1"/>
    </xf>
    <xf numFmtId="199" fontId="11" fillId="8" borderId="0" xfId="2906" applyNumberFormat="1" applyFill="1" applyBorder="1" applyAlignment="1">
      <alignment wrapText="1"/>
    </xf>
    <xf numFmtId="199" fontId="11" fillId="8" borderId="0" xfId="2906" applyNumberFormat="1" applyFill="1" applyBorder="1" applyAlignment="1">
      <alignment horizontal="center" wrapText="1"/>
    </xf>
    <xf numFmtId="0" fontId="0" fillId="8" borderId="0" xfId="0" applyFill="1" applyBorder="1"/>
    <xf numFmtId="201" fontId="11" fillId="8" borderId="0" xfId="2906" applyNumberFormat="1" applyFill="1" applyBorder="1" applyAlignment="1">
      <alignment wrapText="1"/>
    </xf>
    <xf numFmtId="0" fontId="1" fillId="0" borderId="0" xfId="0" applyFont="1" applyAlignment="1">
      <alignment wrapText="1"/>
    </xf>
    <xf numFmtId="0" fontId="28" fillId="0" borderId="0" xfId="0" applyFont="1" applyAlignment="1">
      <alignment wrapText="1"/>
    </xf>
    <xf numFmtId="0" fontId="34" fillId="15" borderId="0" xfId="2907" applyFont="1" applyFill="1"/>
    <xf numFmtId="201" fontId="11" fillId="0" borderId="0" xfId="2907" applyNumberFormat="1"/>
    <xf numFmtId="201" fontId="0" fillId="0" borderId="0" xfId="0" applyNumberFormat="1"/>
    <xf numFmtId="201" fontId="0" fillId="0" borderId="0" xfId="0" applyNumberFormat="1" applyFill="1" applyBorder="1"/>
    <xf numFmtId="1" fontId="18" fillId="11" borderId="2" xfId="3770" applyNumberFormat="1" applyFont="1" applyFill="1" applyBorder="1" applyAlignment="1">
      <alignment vertical="center"/>
    </xf>
    <xf numFmtId="1" fontId="18" fillId="15" borderId="0" xfId="3770" applyNumberFormat="1" applyFont="1" applyFill="1" applyBorder="1" applyAlignment="1">
      <alignment vertical="center"/>
    </xf>
    <xf numFmtId="201" fontId="11" fillId="15" borderId="0" xfId="2906" applyNumberFormat="1" applyFill="1" applyBorder="1"/>
    <xf numFmtId="2" fontId="11" fillId="15" borderId="0" xfId="2906" applyNumberFormat="1" applyFill="1" applyBorder="1"/>
    <xf numFmtId="198" fontId="11" fillId="0" borderId="0" xfId="2907" applyNumberFormat="1"/>
    <xf numFmtId="0" fontId="18" fillId="15" borderId="0" xfId="2906" applyFont="1" applyFill="1" applyBorder="1" applyAlignment="1">
      <alignment vertical="center"/>
    </xf>
    <xf numFmtId="198" fontId="11" fillId="0" borderId="0" xfId="2907" applyNumberFormat="1" applyFont="1"/>
    <xf numFmtId="198" fontId="20" fillId="0" borderId="0" xfId="2907" applyNumberFormat="1" applyFont="1" applyFill="1"/>
    <xf numFmtId="0" fontId="11" fillId="18" borderId="0" xfId="2906" applyFont="1" applyFill="1"/>
    <xf numFmtId="0" fontId="0" fillId="19" borderId="0" xfId="0" applyFont="1" applyFill="1"/>
    <xf numFmtId="0" fontId="30" fillId="0" borderId="4" xfId="2906" applyFont="1" applyFill="1" applyBorder="1" applyAlignment="1">
      <alignment horizontal="center" vertical="center" wrapText="1"/>
    </xf>
    <xf numFmtId="0" fontId="30" fillId="0" borderId="5" xfId="2906" applyFont="1" applyFill="1" applyBorder="1" applyAlignment="1">
      <alignment horizontal="center" vertical="center" wrapText="1"/>
    </xf>
    <xf numFmtId="1" fontId="18" fillId="0" borderId="10" xfId="2906" applyNumberFormat="1" applyFont="1" applyFill="1" applyBorder="1" applyAlignment="1">
      <alignment horizontal="center" vertical="center"/>
    </xf>
    <xf numFmtId="0" fontId="30" fillId="0" borderId="6" xfId="2906" applyFont="1" applyFill="1" applyBorder="1" applyAlignment="1">
      <alignment horizontal="center" vertical="center" wrapText="1"/>
    </xf>
    <xf numFmtId="0" fontId="30" fillId="0" borderId="7" xfId="2906" applyFont="1" applyFill="1" applyBorder="1" applyAlignment="1">
      <alignment horizontal="center" vertical="center" wrapText="1"/>
    </xf>
    <xf numFmtId="199" fontId="0" fillId="0" borderId="10" xfId="0" applyNumberFormat="1" applyFill="1" applyBorder="1"/>
    <xf numFmtId="199" fontId="11" fillId="0" borderId="10" xfId="2906" applyNumberFormat="1" applyFill="1" applyBorder="1" applyAlignment="1">
      <alignment wrapText="1"/>
    </xf>
    <xf numFmtId="0" fontId="30" fillId="0" borderId="9" xfId="2906" applyFont="1" applyFill="1" applyBorder="1" applyAlignment="1">
      <alignment horizontal="center" vertical="center" wrapText="1"/>
    </xf>
    <xf numFmtId="0" fontId="30" fillId="0" borderId="8" xfId="2906" applyFont="1" applyFill="1" applyBorder="1" applyAlignment="1">
      <alignment horizontal="center" vertical="center" wrapText="1"/>
    </xf>
    <xf numFmtId="0" fontId="30" fillId="0" borderId="10" xfId="2906" applyFont="1" applyFill="1" applyBorder="1" applyAlignment="1">
      <alignment horizontal="center" vertical="center" wrapText="1"/>
    </xf>
    <xf numFmtId="0" fontId="30" fillId="0" borderId="0" xfId="2906" applyFont="1" applyFill="1" applyBorder="1" applyAlignment="1">
      <alignment horizontal="center" vertical="center" wrapText="1"/>
    </xf>
    <xf numFmtId="199" fontId="11" fillId="0" borderId="0" xfId="2906" applyNumberFormat="1" applyFill="1" applyBorder="1" applyAlignment="1">
      <alignment wrapText="1"/>
    </xf>
    <xf numFmtId="2" fontId="11" fillId="20" borderId="0" xfId="2907" applyNumberFormat="1" applyFill="1"/>
    <xf numFmtId="2" fontId="11" fillId="11" borderId="0" xfId="2907" applyNumberFormat="1" applyFill="1"/>
    <xf numFmtId="0" fontId="30" fillId="0" borderId="0" xfId="2906" applyFont="1" applyBorder="1" applyAlignment="1">
      <alignment vertical="center" wrapText="1"/>
    </xf>
    <xf numFmtId="199" fontId="0" fillId="0" borderId="0" xfId="0" applyNumberFormat="1" applyBorder="1"/>
    <xf numFmtId="199" fontId="11" fillId="0" borderId="0" xfId="2906" applyNumberFormat="1" applyFill="1"/>
    <xf numFmtId="0" fontId="0" fillId="8" borderId="1" xfId="0" applyFont="1" applyFill="1" applyBorder="1" applyAlignment="1">
      <alignment horizontal="center"/>
    </xf>
    <xf numFmtId="0" fontId="0" fillId="8" borderId="1" xfId="0" applyFill="1" applyBorder="1" applyAlignment="1">
      <alignment horizontal="center"/>
    </xf>
    <xf numFmtId="0" fontId="30" fillId="8" borderId="10" xfId="2906" applyFont="1" applyFill="1" applyBorder="1" applyAlignment="1">
      <alignment horizontal="center" vertical="center" wrapText="1"/>
    </xf>
    <xf numFmtId="199" fontId="11" fillId="8" borderId="10" xfId="2906" applyNumberFormat="1" applyFill="1" applyBorder="1" applyAlignment="1">
      <alignment wrapText="1"/>
    </xf>
    <xf numFmtId="199" fontId="11" fillId="8" borderId="10" xfId="2906" applyNumberFormat="1" applyFill="1" applyBorder="1" applyAlignment="1">
      <alignment horizontal="center" wrapText="1"/>
    </xf>
    <xf numFmtId="0" fontId="0" fillId="8" borderId="10" xfId="0" applyFill="1" applyBorder="1"/>
    <xf numFmtId="201" fontId="11" fillId="8" borderId="10" xfId="2906" applyNumberFormat="1" applyFill="1" applyBorder="1" applyAlignment="1">
      <alignment wrapText="1"/>
    </xf>
    <xf numFmtId="0" fontId="30" fillId="8" borderId="0" xfId="2906" applyFont="1" applyFill="1" applyBorder="1" applyAlignment="1">
      <alignment vertical="center" wrapText="1"/>
    </xf>
    <xf numFmtId="0" fontId="30" fillId="0" borderId="0" xfId="2906" applyFont="1" applyFill="1" applyBorder="1" applyAlignment="1">
      <alignment vertical="center" wrapText="1"/>
    </xf>
    <xf numFmtId="199" fontId="11" fillId="0" borderId="0" xfId="2906" applyNumberFormat="1" applyFont="1" applyBorder="1" applyAlignment="1">
      <alignment horizontal="center" wrapText="1"/>
    </xf>
    <xf numFmtId="199" fontId="11" fillId="0" borderId="0" xfId="2906" applyNumberFormat="1" applyBorder="1" applyAlignment="1">
      <alignment horizontal="center" wrapText="1"/>
    </xf>
    <xf numFmtId="199" fontId="11" fillId="8" borderId="0" xfId="2906" applyNumberFormat="1" applyFill="1"/>
    <xf numFmtId="199" fontId="35" fillId="8" borderId="0" xfId="6" applyNumberFormat="1" applyFill="1"/>
    <xf numFmtId="0" fontId="23" fillId="8" borderId="0" xfId="2836" applyFill="1"/>
    <xf numFmtId="0" fontId="0" fillId="18" borderId="0" xfId="0" applyFont="1" applyFill="1"/>
    <xf numFmtId="1" fontId="18" fillId="0" borderId="0" xfId="2906" applyNumberFormat="1" applyFont="1" applyFill="1" applyBorder="1" applyAlignment="1">
      <alignment horizontal="center" vertical="center"/>
    </xf>
    <xf numFmtId="199" fontId="11" fillId="0" borderId="0" xfId="2906" applyNumberFormat="1" applyFill="1" applyBorder="1" applyAlignment="1">
      <alignment horizontal="center" wrapText="1"/>
    </xf>
    <xf numFmtId="199" fontId="20" fillId="0" borderId="0" xfId="2906" applyNumberFormat="1" applyFont="1" applyFill="1" applyBorder="1" applyAlignment="1">
      <alignment wrapText="1"/>
    </xf>
    <xf numFmtId="199" fontId="20" fillId="0" borderId="0" xfId="2906" applyNumberFormat="1" applyFont="1" applyBorder="1" applyAlignment="1">
      <alignment wrapText="1"/>
    </xf>
    <xf numFmtId="0" fontId="18" fillId="0" borderId="2" xfId="2906" applyFont="1" applyFill="1" applyBorder="1" applyAlignment="1">
      <alignment vertical="center"/>
    </xf>
    <xf numFmtId="1" fontId="18" fillId="0" borderId="2" xfId="2906" applyNumberFormat="1" applyFont="1" applyFill="1" applyBorder="1" applyAlignment="1">
      <alignment vertical="center"/>
    </xf>
    <xf numFmtId="0" fontId="18" fillId="8" borderId="2" xfId="2907" applyFont="1" applyFill="1" applyBorder="1" applyAlignment="1">
      <alignment vertical="center"/>
    </xf>
    <xf numFmtId="0" fontId="11" fillId="8" borderId="0" xfId="2907" applyFont="1" applyFill="1"/>
    <xf numFmtId="0" fontId="36" fillId="11" borderId="0" xfId="0" applyFont="1" applyFill="1"/>
    <xf numFmtId="0" fontId="0" fillId="14" borderId="0" xfId="0" applyFill="1"/>
    <xf numFmtId="1" fontId="18" fillId="14" borderId="2" xfId="3770" applyNumberFormat="1" applyFont="1" applyFill="1" applyBorder="1" applyAlignment="1">
      <alignment vertical="center"/>
    </xf>
    <xf numFmtId="0" fontId="0" fillId="14" borderId="0" xfId="0" applyFont="1" applyFill="1"/>
    <xf numFmtId="0" fontId="28" fillId="14" borderId="0" xfId="0" applyFont="1" applyFill="1"/>
    <xf numFmtId="0" fontId="0" fillId="0" borderId="10" xfId="0" applyBorder="1"/>
    <xf numFmtId="0" fontId="0" fillId="0" borderId="0" xfId="0" applyFont="1" applyFill="1"/>
    <xf numFmtId="0" fontId="28" fillId="0" borderId="0" xfId="0" applyFont="1" applyFill="1"/>
    <xf numFmtId="0" fontId="4" fillId="0" borderId="10" xfId="0" applyFont="1" applyBorder="1"/>
    <xf numFmtId="0" fontId="4" fillId="0" borderId="10" xfId="0" applyFont="1" applyFill="1" applyBorder="1"/>
    <xf numFmtId="1" fontId="18" fillId="0" borderId="10" xfId="3770" applyNumberFormat="1" applyFont="1" applyFill="1" applyBorder="1" applyAlignment="1">
      <alignment vertical="center"/>
    </xf>
    <xf numFmtId="0" fontId="27" fillId="0" borderId="10" xfId="0" applyFont="1" applyFill="1" applyBorder="1"/>
    <xf numFmtId="0" fontId="37" fillId="0" borderId="0" xfId="0" applyFont="1" applyFill="1"/>
    <xf numFmtId="0" fontId="22" fillId="7" borderId="0" xfId="23" quotePrefix="1"/>
    <xf numFmtId="0" fontId="13" fillId="2" borderId="0" xfId="3079" applyFont="1" applyFill="1" applyBorder="1" applyAlignment="1" quotePrefix="1">
      <alignment horizontal="left"/>
    </xf>
  </cellXfs>
  <cellStyles count="565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3" xfId="108"/>
    <cellStyle name="20% - Accent1 4 4" xfId="109"/>
    <cellStyle name="20% - Accent1 40" xfId="110"/>
    <cellStyle name="20% - Accent1 41" xfId="111"/>
    <cellStyle name="20% - Accent1 42" xfId="112"/>
    <cellStyle name="20% - Accent1 43" xfId="113"/>
    <cellStyle name="20% - Accent1 44" xfId="114"/>
    <cellStyle name="20% - Accent1 5" xfId="115"/>
    <cellStyle name="20% - Accent1 5 2" xfId="116"/>
    <cellStyle name="20% - Accent1 5 3" xfId="117"/>
    <cellStyle name="20% - Accent1 5 4" xfId="118"/>
    <cellStyle name="20% - Accent1 6" xfId="119"/>
    <cellStyle name="20% - Accent1 6 2" xfId="120"/>
    <cellStyle name="20% - Accent1 6 3" xfId="121"/>
    <cellStyle name="20% - Accent1 6 4" xfId="122"/>
    <cellStyle name="20% - Accent1 7" xfId="123"/>
    <cellStyle name="20% - Accent1 7 2" xfId="124"/>
    <cellStyle name="20% - Accent1 7 3" xfId="125"/>
    <cellStyle name="20% - Accent1 8" xfId="126"/>
    <cellStyle name="20% - Accent1 8 2" xfId="127"/>
    <cellStyle name="20% - Accent1 8 3" xfId="128"/>
    <cellStyle name="20% - Accent1 9" xfId="129"/>
    <cellStyle name="20% - Accent2 10" xfId="130"/>
    <cellStyle name="20% - Accent2 11" xfId="131"/>
    <cellStyle name="20% - Accent2 12" xfId="132"/>
    <cellStyle name="20% - Accent2 13" xfId="133"/>
    <cellStyle name="20% - Accent2 14" xfId="134"/>
    <cellStyle name="20% - Accent2 15" xfId="135"/>
    <cellStyle name="20% - Accent2 16" xfId="136"/>
    <cellStyle name="20% - Accent2 17" xfId="137"/>
    <cellStyle name="20% - Accent2 18" xfId="138"/>
    <cellStyle name="20% - Accent2 19" xfId="139"/>
    <cellStyle name="20% - Accent2 2" xfId="140"/>
    <cellStyle name="20% - Accent2 2 10" xfId="141"/>
    <cellStyle name="20% - Accent2 2 11" xfId="142"/>
    <cellStyle name="20% - Accent2 2 12" xfId="143"/>
    <cellStyle name="20% - Accent2 2 13" xfId="144"/>
    <cellStyle name="20% - Accent2 2 14" xfId="145"/>
    <cellStyle name="20% - Accent2 2 15" xfId="146"/>
    <cellStyle name="20% - Accent2 2 2" xfId="147"/>
    <cellStyle name="20% - Accent2 2 3" xfId="148"/>
    <cellStyle name="20% - Accent2 2 4" xfId="149"/>
    <cellStyle name="20% - Accent2 2 5" xfId="150"/>
    <cellStyle name="20% - Accent2 2 6" xfId="151"/>
    <cellStyle name="20% - Accent2 2 7" xfId="152"/>
    <cellStyle name="20% - Accent2 2 8" xfId="153"/>
    <cellStyle name="20% - Accent2 2 9" xfId="154"/>
    <cellStyle name="20% - Accent2 20" xfId="155"/>
    <cellStyle name="20% - Accent2 21" xfId="156"/>
    <cellStyle name="20% - Accent2 22" xfId="157"/>
    <cellStyle name="20% - Accent2 23" xfId="158"/>
    <cellStyle name="20% - Accent2 24" xfId="159"/>
    <cellStyle name="20% - Accent2 25" xfId="160"/>
    <cellStyle name="20% - Accent2 26" xfId="161"/>
    <cellStyle name="20% - Accent2 27" xfId="162"/>
    <cellStyle name="20% - Accent2 28" xfId="163"/>
    <cellStyle name="20% - Accent2 29" xfId="164"/>
    <cellStyle name="20% - Accent2 3" xfId="165"/>
    <cellStyle name="20% - Accent2 3 2" xfId="166"/>
    <cellStyle name="20% - Accent2 3 3" xfId="167"/>
    <cellStyle name="20% - Accent2 3 4" xfId="168"/>
    <cellStyle name="20% - Accent2 3 5" xfId="169"/>
    <cellStyle name="20% - Accent2 30" xfId="170"/>
    <cellStyle name="20% - Accent2 31" xfId="171"/>
    <cellStyle name="20% - Accent2 32" xfId="172"/>
    <cellStyle name="20% - Accent2 33" xfId="173"/>
    <cellStyle name="20% - Accent2 34" xfId="174"/>
    <cellStyle name="20% - Accent2 35" xfId="175"/>
    <cellStyle name="20% - Accent2 36" xfId="176"/>
    <cellStyle name="20% - Accent2 37" xfId="177"/>
    <cellStyle name="20% - Accent2 38" xfId="178"/>
    <cellStyle name="20% - Accent2 39" xfId="179"/>
    <cellStyle name="20% - Accent2 4" xfId="180"/>
    <cellStyle name="20% - Accent2 4 2" xfId="181"/>
    <cellStyle name="20% - Accent2 4 3" xfId="182"/>
    <cellStyle name="20% - Accent2 4 4" xfId="183"/>
    <cellStyle name="20% - Accent2 40" xfId="184"/>
    <cellStyle name="20% - Accent2 41" xfId="185"/>
    <cellStyle name="20% - Accent2 42" xfId="186"/>
    <cellStyle name="20% - Accent2 43" xfId="187"/>
    <cellStyle name="20% - Accent2 44" xfId="188"/>
    <cellStyle name="20% - Accent2 5" xfId="189"/>
    <cellStyle name="20% - Accent2 5 2" xfId="190"/>
    <cellStyle name="20% - Accent2 5 3" xfId="191"/>
    <cellStyle name="20% - Accent2 5 4" xfId="192"/>
    <cellStyle name="20% - Accent2 6" xfId="193"/>
    <cellStyle name="20% - Accent2 6 2" xfId="194"/>
    <cellStyle name="20% - Accent2 6 3" xfId="195"/>
    <cellStyle name="20% - Accent2 6 4" xfId="196"/>
    <cellStyle name="20% - Accent2 7" xfId="197"/>
    <cellStyle name="20% - Accent2 7 2" xfId="198"/>
    <cellStyle name="20% - Accent2 7 3" xfId="199"/>
    <cellStyle name="20% - Accent2 8" xfId="200"/>
    <cellStyle name="20% - Accent2 8 2" xfId="201"/>
    <cellStyle name="20% - Accent2 8 3" xfId="202"/>
    <cellStyle name="20% - Accent2 9" xfId="203"/>
    <cellStyle name="20% - Accent3 10" xfId="204"/>
    <cellStyle name="20% - Accent3 11" xfId="205"/>
    <cellStyle name="20% - Accent3 12" xfId="206"/>
    <cellStyle name="20% - Accent3 13" xfId="207"/>
    <cellStyle name="20% - Accent3 14" xfId="208"/>
    <cellStyle name="20% - Accent3 15" xfId="209"/>
    <cellStyle name="20% - Accent3 16" xfId="210"/>
    <cellStyle name="20% - Accent3 17" xfId="211"/>
    <cellStyle name="20% - Accent3 18" xfId="212"/>
    <cellStyle name="20% - Accent3 19" xfId="213"/>
    <cellStyle name="20% - Accent3 2" xfId="214"/>
    <cellStyle name="20% - Accent3 2 10" xfId="215"/>
    <cellStyle name="20% - Accent3 2 11" xfId="216"/>
    <cellStyle name="20% - Accent3 2 12" xfId="217"/>
    <cellStyle name="20% - Accent3 2 13" xfId="218"/>
    <cellStyle name="20% - Accent3 2 14" xfId="219"/>
    <cellStyle name="20% - Accent3 2 15" xfId="220"/>
    <cellStyle name="20% - Accent3 2 2" xfId="221"/>
    <cellStyle name="20% - Accent3 2 3" xfId="222"/>
    <cellStyle name="20% - Accent3 2 4" xfId="223"/>
    <cellStyle name="20% - Accent3 2 5" xfId="224"/>
    <cellStyle name="20% - Accent3 2 6" xfId="225"/>
    <cellStyle name="20% - Accent3 2 7" xfId="226"/>
    <cellStyle name="20% - Accent3 2 8" xfId="227"/>
    <cellStyle name="20% - Accent3 2 9" xfId="228"/>
    <cellStyle name="20% - Accent3 20" xfId="229"/>
    <cellStyle name="20% - Accent3 21" xfId="230"/>
    <cellStyle name="20% - Accent3 22" xfId="231"/>
    <cellStyle name="20% - Accent3 23" xfId="232"/>
    <cellStyle name="20% - Accent3 24" xfId="233"/>
    <cellStyle name="20% - Accent3 25" xfId="234"/>
    <cellStyle name="20% - Accent3 26" xfId="235"/>
    <cellStyle name="20% - Accent3 27" xfId="236"/>
    <cellStyle name="20% - Accent3 28" xfId="237"/>
    <cellStyle name="20% - Accent3 29" xfId="238"/>
    <cellStyle name="20% - Accent3 3" xfId="239"/>
    <cellStyle name="20% - Accent3 3 2" xfId="240"/>
    <cellStyle name="20% - Accent3 3 3" xfId="241"/>
    <cellStyle name="20% - Accent3 3 4" xfId="242"/>
    <cellStyle name="20% - Accent3 3 5" xfId="243"/>
    <cellStyle name="20% - Accent3 30" xfId="244"/>
    <cellStyle name="20% - Accent3 31" xfId="245"/>
    <cellStyle name="20% - Accent3 32" xfId="246"/>
    <cellStyle name="20% - Accent3 33" xfId="247"/>
    <cellStyle name="20% - Accent3 34" xfId="248"/>
    <cellStyle name="20% - Accent3 35" xfId="249"/>
    <cellStyle name="20% - Accent3 36" xfId="250"/>
    <cellStyle name="20% - Accent3 37" xfId="251"/>
    <cellStyle name="20% - Accent3 38" xfId="252"/>
    <cellStyle name="20% - Accent3 39" xfId="253"/>
    <cellStyle name="20% - Accent3 4" xfId="254"/>
    <cellStyle name="20% - Accent3 4 2" xfId="255"/>
    <cellStyle name="20% - Accent3 4 3" xfId="256"/>
    <cellStyle name="20% - Accent3 4 4" xfId="257"/>
    <cellStyle name="20% - Accent3 40" xfId="258"/>
    <cellStyle name="20% - Accent3 41" xfId="259"/>
    <cellStyle name="20% - Accent3 42" xfId="260"/>
    <cellStyle name="20% - Accent3 43" xfId="261"/>
    <cellStyle name="20% - Accent3 44" xfId="262"/>
    <cellStyle name="20% - Accent3 5" xfId="263"/>
    <cellStyle name="20% - Accent3 5 2" xfId="264"/>
    <cellStyle name="20% - Accent3 5 3" xfId="265"/>
    <cellStyle name="20% - Accent3 5 4" xfId="266"/>
    <cellStyle name="20% - Accent3 6" xfId="267"/>
    <cellStyle name="20% - Accent3 6 2" xfId="268"/>
    <cellStyle name="20% - Accent3 6 3" xfId="269"/>
    <cellStyle name="20% - Accent3 6 4" xfId="270"/>
    <cellStyle name="20% - Accent3 7" xfId="271"/>
    <cellStyle name="20% - Accent3 7 2" xfId="272"/>
    <cellStyle name="20% - Accent3 7 3" xfId="273"/>
    <cellStyle name="20% - Accent3 8" xfId="274"/>
    <cellStyle name="20% - Accent3 8 2" xfId="275"/>
    <cellStyle name="20% - Accent3 8 3" xfId="276"/>
    <cellStyle name="20% - Accent3 9" xfId="277"/>
    <cellStyle name="20% - Accent4 10" xfId="278"/>
    <cellStyle name="20% - Accent4 11" xfId="279"/>
    <cellStyle name="20% - Accent4 12" xfId="280"/>
    <cellStyle name="20% - Accent4 13" xfId="281"/>
    <cellStyle name="20% - Accent4 14" xfId="282"/>
    <cellStyle name="20% - Accent4 15" xfId="283"/>
    <cellStyle name="20% - Accent4 16" xfId="284"/>
    <cellStyle name="20% - Accent4 17" xfId="285"/>
    <cellStyle name="20% - Accent4 18" xfId="286"/>
    <cellStyle name="20% - Accent4 19" xfId="287"/>
    <cellStyle name="20% - Accent4 2" xfId="288"/>
    <cellStyle name="20% - Accent4 2 10" xfId="289"/>
    <cellStyle name="20% - Accent4 2 11" xfId="290"/>
    <cellStyle name="20% - Accent4 2 12" xfId="291"/>
    <cellStyle name="20% - Accent4 2 13" xfId="292"/>
    <cellStyle name="20% - Accent4 2 14" xfId="293"/>
    <cellStyle name="20% - Accent4 2 15" xfId="294"/>
    <cellStyle name="20% - Accent4 2 2" xfId="295"/>
    <cellStyle name="20% - Accent4 2 3" xfId="296"/>
    <cellStyle name="20% - Accent4 2 4" xfId="297"/>
    <cellStyle name="20% - Accent4 2 5" xfId="298"/>
    <cellStyle name="20% - Accent4 2 6" xfId="299"/>
    <cellStyle name="20% - Accent4 2 7" xfId="300"/>
    <cellStyle name="20% - Accent4 2 8" xfId="301"/>
    <cellStyle name="20% - Accent4 2 9" xfId="302"/>
    <cellStyle name="20% - Accent4 20" xfId="303"/>
    <cellStyle name="20% - Accent4 21" xfId="304"/>
    <cellStyle name="20% - Accent4 22" xfId="305"/>
    <cellStyle name="20% - Accent4 23" xfId="306"/>
    <cellStyle name="20% - Accent4 24" xfId="307"/>
    <cellStyle name="20% - Accent4 25" xfId="308"/>
    <cellStyle name="20% - Accent4 26" xfId="309"/>
    <cellStyle name="20% - Accent4 27" xfId="310"/>
    <cellStyle name="20% - Accent4 28" xfId="311"/>
    <cellStyle name="20% - Accent4 29" xfId="312"/>
    <cellStyle name="20% - Accent4 3" xfId="313"/>
    <cellStyle name="20% - Accent4 3 2" xfId="314"/>
    <cellStyle name="20% - Accent4 3 3" xfId="315"/>
    <cellStyle name="20% - Accent4 3 4" xfId="316"/>
    <cellStyle name="20% - Accent4 3 5" xfId="317"/>
    <cellStyle name="20% - Accent4 30" xfId="318"/>
    <cellStyle name="20% - Accent4 31" xfId="319"/>
    <cellStyle name="20% - Accent4 32" xfId="320"/>
    <cellStyle name="20% - Accent4 33" xfId="321"/>
    <cellStyle name="20% - Accent4 34" xfId="322"/>
    <cellStyle name="20% - Accent4 35" xfId="323"/>
    <cellStyle name="20% - Accent4 36" xfId="324"/>
    <cellStyle name="20% - Accent4 37" xfId="325"/>
    <cellStyle name="20% - Accent4 38" xfId="326"/>
    <cellStyle name="20% - Accent4 39" xfId="327"/>
    <cellStyle name="20% - Accent4 4" xfId="328"/>
    <cellStyle name="20% - Accent4 4 2" xfId="329"/>
    <cellStyle name="20% - Accent4 4 3" xfId="330"/>
    <cellStyle name="20% - Accent4 4 4" xfId="331"/>
    <cellStyle name="20% - Accent4 40" xfId="332"/>
    <cellStyle name="20% - Accent4 41" xfId="333"/>
    <cellStyle name="20% - Accent4 42" xfId="334"/>
    <cellStyle name="20% - Accent4 43" xfId="335"/>
    <cellStyle name="20% - Accent4 44" xfId="336"/>
    <cellStyle name="20% - Accent4 5" xfId="337"/>
    <cellStyle name="20% - Accent4 5 2" xfId="338"/>
    <cellStyle name="20% - Accent4 5 3" xfId="339"/>
    <cellStyle name="20% - Accent4 5 4" xfId="340"/>
    <cellStyle name="20% - Accent4 6" xfId="341"/>
    <cellStyle name="20% - Accent4 6 2" xfId="342"/>
    <cellStyle name="20% - Accent4 6 3" xfId="343"/>
    <cellStyle name="20% - Accent4 6 4" xfId="344"/>
    <cellStyle name="20% - Accent4 7" xfId="345"/>
    <cellStyle name="20% - Accent4 7 2" xfId="346"/>
    <cellStyle name="20% - Accent4 7 3" xfId="347"/>
    <cellStyle name="20% - Accent4 8" xfId="348"/>
    <cellStyle name="20% - Accent4 8 2" xfId="349"/>
    <cellStyle name="20% - Accent4 8 3" xfId="350"/>
    <cellStyle name="20% - Accent4 9" xfId="351"/>
    <cellStyle name="20% - Accent5 10" xfId="352"/>
    <cellStyle name="20% - Accent5 11" xfId="353"/>
    <cellStyle name="20% - Accent5 12" xfId="354"/>
    <cellStyle name="20% - Accent5 13" xfId="355"/>
    <cellStyle name="20% - Accent5 14" xfId="356"/>
    <cellStyle name="20% - Accent5 15" xfId="357"/>
    <cellStyle name="20% - Accent5 16" xfId="358"/>
    <cellStyle name="20% - Accent5 17" xfId="359"/>
    <cellStyle name="20% - Accent5 18" xfId="360"/>
    <cellStyle name="20% - Accent5 19" xfId="361"/>
    <cellStyle name="20% - Accent5 2" xfId="362"/>
    <cellStyle name="20% - Accent5 2 10" xfId="363"/>
    <cellStyle name="20% - Accent5 2 11" xfId="364"/>
    <cellStyle name="20% - Accent5 2 12" xfId="365"/>
    <cellStyle name="20% - Accent5 2 13" xfId="366"/>
    <cellStyle name="20% - Accent5 2 14" xfId="367"/>
    <cellStyle name="20% - Accent5 2 15" xfId="368"/>
    <cellStyle name="20% - Accent5 2 2" xfId="369"/>
    <cellStyle name="20% - Accent5 2 3" xfId="370"/>
    <cellStyle name="20% - Accent5 2 4" xfId="371"/>
    <cellStyle name="20% - Accent5 2 5" xfId="372"/>
    <cellStyle name="20% - Accent5 2 6" xfId="373"/>
    <cellStyle name="20% - Accent5 2 7" xfId="374"/>
    <cellStyle name="20% - Accent5 2 8" xfId="375"/>
    <cellStyle name="20% - Accent5 2 9" xfId="376"/>
    <cellStyle name="20% - Accent5 20" xfId="377"/>
    <cellStyle name="20% - Accent5 21" xfId="378"/>
    <cellStyle name="20% - Accent5 22" xfId="379"/>
    <cellStyle name="20% - Accent5 23" xfId="380"/>
    <cellStyle name="20% - Accent5 24" xfId="381"/>
    <cellStyle name="20% - Accent5 25" xfId="382"/>
    <cellStyle name="20% - Accent5 26" xfId="383"/>
    <cellStyle name="20% - Accent5 27" xfId="384"/>
    <cellStyle name="20% - Accent5 28" xfId="385"/>
    <cellStyle name="20% - Accent5 29" xfId="386"/>
    <cellStyle name="20% - Accent5 3" xfId="387"/>
    <cellStyle name="20% - Accent5 3 2" xfId="388"/>
    <cellStyle name="20% - Accent5 30" xfId="389"/>
    <cellStyle name="20% - Accent5 31" xfId="390"/>
    <cellStyle name="20% - Accent5 32" xfId="391"/>
    <cellStyle name="20% - Accent5 33" xfId="392"/>
    <cellStyle name="20% - Accent5 34" xfId="393"/>
    <cellStyle name="20% - Accent5 35" xfId="394"/>
    <cellStyle name="20% - Accent5 36" xfId="395"/>
    <cellStyle name="20% - Accent5 37" xfId="396"/>
    <cellStyle name="20% - Accent5 38" xfId="397"/>
    <cellStyle name="20% - Accent5 39" xfId="398"/>
    <cellStyle name="20% - Accent5 4" xfId="399"/>
    <cellStyle name="20% - Accent5 40" xfId="400"/>
    <cellStyle name="20% - Accent5 41" xfId="401"/>
    <cellStyle name="20% - Accent5 42" xfId="402"/>
    <cellStyle name="20% - Accent5 43" xfId="403"/>
    <cellStyle name="20% - Accent5 44" xfId="404"/>
    <cellStyle name="20% - Accent5 5" xfId="405"/>
    <cellStyle name="20% - Accent5 6" xfId="406"/>
    <cellStyle name="20% - Accent5 6 2" xfId="407"/>
    <cellStyle name="20% - Accent5 7" xfId="408"/>
    <cellStyle name="20% - Accent5 8" xfId="409"/>
    <cellStyle name="20% - Accent5 9" xfId="410"/>
    <cellStyle name="20% - Accent6 10" xfId="411"/>
    <cellStyle name="20% - Accent6 11" xfId="412"/>
    <cellStyle name="20% - Accent6 12" xfId="413"/>
    <cellStyle name="20% - Accent6 13" xfId="414"/>
    <cellStyle name="20% - Accent6 14" xfId="415"/>
    <cellStyle name="20% - Accent6 15" xfId="416"/>
    <cellStyle name="20% - Accent6 16" xfId="417"/>
    <cellStyle name="20% - Accent6 17" xfId="418"/>
    <cellStyle name="20% - Accent6 18" xfId="419"/>
    <cellStyle name="20% - Accent6 19" xfId="420"/>
    <cellStyle name="20% - Accent6 2" xfId="421"/>
    <cellStyle name="20% - Accent6 2 10" xfId="422"/>
    <cellStyle name="20% - Accent6 2 11" xfId="423"/>
    <cellStyle name="20% - Accent6 2 12" xfId="424"/>
    <cellStyle name="20% - Accent6 2 13" xfId="425"/>
    <cellStyle name="20% - Accent6 2 14" xfId="426"/>
    <cellStyle name="20% - Accent6 2 15" xfId="427"/>
    <cellStyle name="20% - Accent6 2 2" xfId="428"/>
    <cellStyle name="20% - Accent6 2 3" xfId="429"/>
    <cellStyle name="20% - Accent6 2 4" xfId="430"/>
    <cellStyle name="20% - Accent6 2 5" xfId="431"/>
    <cellStyle name="20% - Accent6 2 6" xfId="432"/>
    <cellStyle name="20% - Accent6 2 7" xfId="433"/>
    <cellStyle name="20% - Accent6 2 8" xfId="434"/>
    <cellStyle name="20% - Accent6 2 9" xfId="435"/>
    <cellStyle name="20% - Accent6 20" xfId="436"/>
    <cellStyle name="20% - Accent6 21" xfId="437"/>
    <cellStyle name="20% - Accent6 22" xfId="438"/>
    <cellStyle name="20% - Accent6 23" xfId="439"/>
    <cellStyle name="20% - Accent6 24" xfId="440"/>
    <cellStyle name="20% - Accent6 25" xfId="441"/>
    <cellStyle name="20% - Accent6 26" xfId="442"/>
    <cellStyle name="20% - Accent6 27" xfId="443"/>
    <cellStyle name="20% - Accent6 28" xfId="444"/>
    <cellStyle name="20% - Accent6 29" xfId="445"/>
    <cellStyle name="20% - Accent6 3" xfId="446"/>
    <cellStyle name="20% - Accent6 3 2" xfId="447"/>
    <cellStyle name="20% - Accent6 3 3" xfId="448"/>
    <cellStyle name="20% - Accent6 3 4" xfId="449"/>
    <cellStyle name="20% - Accent6 3 5" xfId="450"/>
    <cellStyle name="20% - Accent6 30" xfId="451"/>
    <cellStyle name="20% - Accent6 31" xfId="452"/>
    <cellStyle name="20% - Accent6 32" xfId="453"/>
    <cellStyle name="20% - Accent6 33" xfId="454"/>
    <cellStyle name="20% - Accent6 34" xfId="455"/>
    <cellStyle name="20% - Accent6 35" xfId="456"/>
    <cellStyle name="20% - Accent6 36" xfId="457"/>
    <cellStyle name="20% - Accent6 37" xfId="458"/>
    <cellStyle name="20% - Accent6 38" xfId="459"/>
    <cellStyle name="20% - Accent6 39" xfId="460"/>
    <cellStyle name="20% - Accent6 4" xfId="461"/>
    <cellStyle name="20% - Accent6 4 2" xfId="462"/>
    <cellStyle name="20% - Accent6 4 3" xfId="463"/>
    <cellStyle name="20% - Accent6 4 4" xfId="464"/>
    <cellStyle name="20% - Accent6 40" xfId="465"/>
    <cellStyle name="20% - Accent6 41" xfId="466"/>
    <cellStyle name="20% - Accent6 42" xfId="467"/>
    <cellStyle name="20% - Accent6 43" xfId="468"/>
    <cellStyle name="20% - Accent6 44" xfId="469"/>
    <cellStyle name="20% - Accent6 44 2" xfId="470"/>
    <cellStyle name="20% - Accent6 45" xfId="471"/>
    <cellStyle name="20% - Accent6 5" xfId="472"/>
    <cellStyle name="20% - Accent6 5 2" xfId="473"/>
    <cellStyle name="20% - Accent6 5 3" xfId="474"/>
    <cellStyle name="20% - Accent6 5 4" xfId="475"/>
    <cellStyle name="20% - Accent6 6" xfId="476"/>
    <cellStyle name="20% - Accent6 6 2" xfId="477"/>
    <cellStyle name="20% - Accent6 6 3" xfId="478"/>
    <cellStyle name="20% - Accent6 6 4" xfId="479"/>
    <cellStyle name="20% - Accent6 7" xfId="480"/>
    <cellStyle name="20% - Accent6 7 2" xfId="481"/>
    <cellStyle name="20% - Accent6 7 3" xfId="482"/>
    <cellStyle name="20% - Accent6 8" xfId="483"/>
    <cellStyle name="20% - Accent6 8 2" xfId="484"/>
    <cellStyle name="20% - Accent6 8 3" xfId="485"/>
    <cellStyle name="20% - Accent6 9" xfId="486"/>
    <cellStyle name="20% - Akzent1" xfId="487"/>
    <cellStyle name="20% - Akzent2" xfId="488"/>
    <cellStyle name="20% - Akzent3" xfId="489"/>
    <cellStyle name="20% - Akzent4" xfId="490"/>
    <cellStyle name="20% - Akzent5" xfId="491"/>
    <cellStyle name="20% - Akzent6" xfId="492"/>
    <cellStyle name="2x indented GHG Textfiels" xfId="493"/>
    <cellStyle name="40% - 1. jelölőszín" xfId="494"/>
    <cellStyle name="40% - 2. jelölőszín" xfId="495"/>
    <cellStyle name="40% - 3. jelölőszín" xfId="496"/>
    <cellStyle name="40% - 4. jelölőszín" xfId="497"/>
    <cellStyle name="40% - 5. jelölőszín" xfId="498"/>
    <cellStyle name="40% - 6. jelölőszín" xfId="499"/>
    <cellStyle name="40% - Accent1 10" xfId="500"/>
    <cellStyle name="40% - Accent1 11" xfId="501"/>
    <cellStyle name="40% - Accent1 12" xfId="502"/>
    <cellStyle name="40% - Accent1 13" xfId="503"/>
    <cellStyle name="40% - Accent1 14" xfId="504"/>
    <cellStyle name="40% - Accent1 15" xfId="505"/>
    <cellStyle name="40% - Accent1 16" xfId="506"/>
    <cellStyle name="40% - Accent1 17" xfId="507"/>
    <cellStyle name="40% - Accent1 18" xfId="508"/>
    <cellStyle name="40% - Accent1 19" xfId="509"/>
    <cellStyle name="40% - Accent1 2" xfId="510"/>
    <cellStyle name="40% - Accent1 2 10" xfId="511"/>
    <cellStyle name="40% - Accent1 2 11" xfId="512"/>
    <cellStyle name="40% - Accent1 2 12" xfId="513"/>
    <cellStyle name="40% - Accent1 2 13" xfId="514"/>
    <cellStyle name="40% - Accent1 2 14" xfId="515"/>
    <cellStyle name="40% - Accent1 2 15" xfId="516"/>
    <cellStyle name="40% - Accent1 2 2" xfId="517"/>
    <cellStyle name="40% - Accent1 2 3" xfId="518"/>
    <cellStyle name="40% - Accent1 2 4" xfId="519"/>
    <cellStyle name="40% - Accent1 2 5" xfId="520"/>
    <cellStyle name="40% - Accent1 2 6" xfId="521"/>
    <cellStyle name="40% - Accent1 2 7" xfId="522"/>
    <cellStyle name="40% - Accent1 2 8" xfId="523"/>
    <cellStyle name="40% - Accent1 2 9" xfId="524"/>
    <cellStyle name="40% - Accent1 20" xfId="525"/>
    <cellStyle name="40% - Accent1 21" xfId="526"/>
    <cellStyle name="40% - Accent1 22" xfId="527"/>
    <cellStyle name="40% - Accent1 23" xfId="528"/>
    <cellStyle name="40% - Accent1 24" xfId="529"/>
    <cellStyle name="40% - Accent1 25" xfId="530"/>
    <cellStyle name="40% - Accent1 26" xfId="531"/>
    <cellStyle name="40% - Accent1 27" xfId="532"/>
    <cellStyle name="40% - Accent1 28" xfId="533"/>
    <cellStyle name="40% - Accent1 29" xfId="534"/>
    <cellStyle name="40% - Accent1 3" xfId="535"/>
    <cellStyle name="40% - Accent1 3 2" xfId="536"/>
    <cellStyle name="40% - Accent1 3 3" xfId="537"/>
    <cellStyle name="40% - Accent1 3 4" xfId="538"/>
    <cellStyle name="40% - Accent1 3 5" xfId="539"/>
    <cellStyle name="40% - Accent1 30" xfId="540"/>
    <cellStyle name="40% - Accent1 31" xfId="541"/>
    <cellStyle name="40% - Accent1 32" xfId="542"/>
    <cellStyle name="40% - Accent1 33" xfId="543"/>
    <cellStyle name="40% - Accent1 34" xfId="544"/>
    <cellStyle name="40% - Accent1 35" xfId="545"/>
    <cellStyle name="40% - Accent1 36" xfId="546"/>
    <cellStyle name="40% - Accent1 37" xfId="547"/>
    <cellStyle name="40% - Accent1 38" xfId="548"/>
    <cellStyle name="40% - Accent1 39" xfId="549"/>
    <cellStyle name="40% - Accent1 4" xfId="550"/>
    <cellStyle name="40% - Accent1 4 2" xfId="551"/>
    <cellStyle name="40% - Accent1 4 3" xfId="552"/>
    <cellStyle name="40% - Accent1 4 4" xfId="553"/>
    <cellStyle name="40% - Accent1 40" xfId="554"/>
    <cellStyle name="40% - Accent1 41" xfId="555"/>
    <cellStyle name="40% - Accent1 42" xfId="556"/>
    <cellStyle name="40% - Accent1 43" xfId="557"/>
    <cellStyle name="40% - Accent1 44" xfId="558"/>
    <cellStyle name="40% - Accent1 5" xfId="559"/>
    <cellStyle name="40% - Accent1 5 2" xfId="560"/>
    <cellStyle name="40% - Accent1 5 3" xfId="561"/>
    <cellStyle name="40% - Accent1 5 4" xfId="562"/>
    <cellStyle name="40% - Accent1 6" xfId="563"/>
    <cellStyle name="40% - Accent1 6 2" xfId="564"/>
    <cellStyle name="40% - Accent1 6 3" xfId="565"/>
    <cellStyle name="40% - Accent1 6 4" xfId="566"/>
    <cellStyle name="40% - Accent1 7" xfId="567"/>
    <cellStyle name="40% - Accent1 7 2" xfId="568"/>
    <cellStyle name="40% - Accent1 7 3" xfId="569"/>
    <cellStyle name="40% - Accent1 8" xfId="570"/>
    <cellStyle name="40% - Accent1 8 2" xfId="571"/>
    <cellStyle name="40% - Accent1 8 3" xfId="572"/>
    <cellStyle name="40% - Accent1 9" xfId="573"/>
    <cellStyle name="40% - Accent2 10" xfId="574"/>
    <cellStyle name="40% - Accent2 11" xfId="575"/>
    <cellStyle name="40% - Accent2 12" xfId="576"/>
    <cellStyle name="40% - Accent2 13" xfId="577"/>
    <cellStyle name="40% - Accent2 14" xfId="578"/>
    <cellStyle name="40% - Accent2 15" xfId="579"/>
    <cellStyle name="40% - Accent2 16" xfId="580"/>
    <cellStyle name="40% - Accent2 17" xfId="581"/>
    <cellStyle name="40% - Accent2 18" xfId="582"/>
    <cellStyle name="40% - Accent2 19" xfId="583"/>
    <cellStyle name="40% - Accent2 2" xfId="584"/>
    <cellStyle name="40% - Accent2 2 10" xfId="585"/>
    <cellStyle name="40% - Accent2 2 11" xfId="586"/>
    <cellStyle name="40% - Accent2 2 12" xfId="587"/>
    <cellStyle name="40% - Accent2 2 13" xfId="588"/>
    <cellStyle name="40% - Accent2 2 14" xfId="589"/>
    <cellStyle name="40% - Accent2 2 15" xfId="590"/>
    <cellStyle name="40% - Accent2 2 2" xfId="591"/>
    <cellStyle name="40% - Accent2 2 2 2" xfId="592"/>
    <cellStyle name="40% - Accent2 2 3" xfId="593"/>
    <cellStyle name="40% - Accent2 2 3 2" xfId="594"/>
    <cellStyle name="40% - Accent2 2 4" xfId="595"/>
    <cellStyle name="40% - Accent2 2 5" xfId="596"/>
    <cellStyle name="40% - Accent2 2 6" xfId="597"/>
    <cellStyle name="40% - Accent2 2 7" xfId="598"/>
    <cellStyle name="40% - Accent2 2 8" xfId="599"/>
    <cellStyle name="40% - Accent2 2 9" xfId="600"/>
    <cellStyle name="40% - Accent2 20" xfId="601"/>
    <cellStyle name="40% - Accent2 21" xfId="602"/>
    <cellStyle name="40% - Accent2 22" xfId="603"/>
    <cellStyle name="40% - Accent2 23" xfId="604"/>
    <cellStyle name="40% - Accent2 24" xfId="605"/>
    <cellStyle name="40% - Accent2 25" xfId="606"/>
    <cellStyle name="40% - Accent2 26" xfId="607"/>
    <cellStyle name="40% - Accent2 27" xfId="608"/>
    <cellStyle name="40% - Accent2 28" xfId="609"/>
    <cellStyle name="40% - Accent2 29" xfId="610"/>
    <cellStyle name="40% - Accent2 3" xfId="611"/>
    <cellStyle name="40% - Accent2 3 2" xfId="612"/>
    <cellStyle name="40% - Accent2 30" xfId="613"/>
    <cellStyle name="40% - Accent2 31" xfId="614"/>
    <cellStyle name="40% - Accent2 32" xfId="615"/>
    <cellStyle name="40% - Accent2 33" xfId="616"/>
    <cellStyle name="40% - Accent2 34" xfId="617"/>
    <cellStyle name="40% - Accent2 35" xfId="618"/>
    <cellStyle name="40% - Accent2 36" xfId="619"/>
    <cellStyle name="40% - Accent2 37" xfId="620"/>
    <cellStyle name="40% - Accent2 38" xfId="621"/>
    <cellStyle name="40% - Accent2 39" xfId="622"/>
    <cellStyle name="40% - Accent2 4" xfId="623"/>
    <cellStyle name="40% - Accent2 40" xfId="624"/>
    <cellStyle name="40% - Accent2 41" xfId="625"/>
    <cellStyle name="40% - Accent2 42" xfId="626"/>
    <cellStyle name="40% - Accent2 43" xfId="627"/>
    <cellStyle name="40% - Accent2 44" xfId="628"/>
    <cellStyle name="40% - Accent2 5" xfId="629"/>
    <cellStyle name="40% - Accent2 6" xfId="630"/>
    <cellStyle name="40% - Accent2 6 2" xfId="631"/>
    <cellStyle name="40% - Accent2 7" xfId="632"/>
    <cellStyle name="40% - Accent2 8" xfId="633"/>
    <cellStyle name="40% - Accent2 9" xfId="634"/>
    <cellStyle name="40% - Accent3 10" xfId="635"/>
    <cellStyle name="40% - Accent3 11" xfId="636"/>
    <cellStyle name="40% - Accent3 12" xfId="637"/>
    <cellStyle name="40% - Accent3 13" xfId="638"/>
    <cellStyle name="40% - Accent3 14" xfId="639"/>
    <cellStyle name="40% - Accent3 15" xfId="640"/>
    <cellStyle name="40% - Accent3 16" xfId="641"/>
    <cellStyle name="40% - Accent3 17" xfId="642"/>
    <cellStyle name="40% - Accent3 18" xfId="643"/>
    <cellStyle name="40% - Accent3 19" xfId="644"/>
    <cellStyle name="40% - Accent3 2" xfId="645"/>
    <cellStyle name="40% - Accent3 2 10" xfId="646"/>
    <cellStyle name="40% - Accent3 2 11" xfId="647"/>
    <cellStyle name="40% - Accent3 2 12" xfId="648"/>
    <cellStyle name="40% - Accent3 2 13" xfId="649"/>
    <cellStyle name="40% - Accent3 2 14" xfId="650"/>
    <cellStyle name="40% - Accent3 2 15" xfId="651"/>
    <cellStyle name="40% - Accent3 2 2" xfId="652"/>
    <cellStyle name="40% - Accent3 2 3" xfId="653"/>
    <cellStyle name="40% - Accent3 2 4" xfId="654"/>
    <cellStyle name="40% - Accent3 2 5" xfId="655"/>
    <cellStyle name="40% - Accent3 2 6" xfId="656"/>
    <cellStyle name="40% - Accent3 2 7" xfId="657"/>
    <cellStyle name="40% - Accent3 2 8" xfId="658"/>
    <cellStyle name="40% - Accent3 2 9" xfId="659"/>
    <cellStyle name="40% - Accent3 20" xfId="660"/>
    <cellStyle name="40% - Accent3 21" xfId="661"/>
    <cellStyle name="40% - Accent3 22" xfId="662"/>
    <cellStyle name="40% - Accent3 23" xfId="663"/>
    <cellStyle name="40% - Accent3 24" xfId="664"/>
    <cellStyle name="40% - Accent3 25" xfId="665"/>
    <cellStyle name="40% - Accent3 26" xfId="666"/>
    <cellStyle name="40% - Accent3 27" xfId="667"/>
    <cellStyle name="40% - Accent3 28" xfId="668"/>
    <cellStyle name="40% - Accent3 29" xfId="669"/>
    <cellStyle name="40% - Accent3 3" xfId="670"/>
    <cellStyle name="40% - Accent3 3 2" xfId="671"/>
    <cellStyle name="40% - Accent3 3 3" xfId="672"/>
    <cellStyle name="40% - Accent3 3 4" xfId="673"/>
    <cellStyle name="40% - Accent3 3 5" xfId="674"/>
    <cellStyle name="40% - Accent3 30" xfId="675"/>
    <cellStyle name="40% - Accent3 31" xfId="676"/>
    <cellStyle name="40% - Accent3 32" xfId="677"/>
    <cellStyle name="40% - Accent3 33" xfId="678"/>
    <cellStyle name="40% - Accent3 34" xfId="679"/>
    <cellStyle name="40% - Accent3 35" xfId="680"/>
    <cellStyle name="40% - Accent3 36" xfId="681"/>
    <cellStyle name="40% - Accent3 37" xfId="682"/>
    <cellStyle name="40% - Accent3 38" xfId="683"/>
    <cellStyle name="40% - Accent3 39" xfId="684"/>
    <cellStyle name="40% - Accent3 4" xfId="685"/>
    <cellStyle name="40% - Accent3 4 2" xfId="686"/>
    <cellStyle name="40% - Accent3 4 3" xfId="687"/>
    <cellStyle name="40% - Accent3 4 4" xfId="688"/>
    <cellStyle name="40% - Accent3 40" xfId="689"/>
    <cellStyle name="40% - Accent3 41" xfId="690"/>
    <cellStyle name="40% - Accent3 42" xfId="691"/>
    <cellStyle name="40% - Accent3 43" xfId="692"/>
    <cellStyle name="40% - Accent3 44" xfId="693"/>
    <cellStyle name="40% - Accent3 5" xfId="694"/>
    <cellStyle name="40% - Accent3 5 2" xfId="695"/>
    <cellStyle name="40% - Accent3 5 3" xfId="696"/>
    <cellStyle name="40% - Accent3 5 4" xfId="697"/>
    <cellStyle name="40% - Accent3 6" xfId="698"/>
    <cellStyle name="40% - Accent3 6 2" xfId="699"/>
    <cellStyle name="40% - Accent3 6 3" xfId="700"/>
    <cellStyle name="40% - Accent3 6 4" xfId="701"/>
    <cellStyle name="40% - Accent3 7" xfId="702"/>
    <cellStyle name="40% - Accent3 7 2" xfId="703"/>
    <cellStyle name="40% - Accent3 7 3" xfId="704"/>
    <cellStyle name="40% - Accent3 8" xfId="705"/>
    <cellStyle name="40% - Accent3 8 2" xfId="706"/>
    <cellStyle name="40% - Accent3 8 3" xfId="707"/>
    <cellStyle name="40% - Accent3 9" xfId="708"/>
    <cellStyle name="40% - Accent4 10" xfId="709"/>
    <cellStyle name="40% - Accent4 11" xfId="710"/>
    <cellStyle name="40% - Accent4 12" xfId="711"/>
    <cellStyle name="40% - Accent4 13" xfId="712"/>
    <cellStyle name="40% - Accent4 14" xfId="713"/>
    <cellStyle name="40% - Accent4 15" xfId="714"/>
    <cellStyle name="40% - Accent4 16" xfId="715"/>
    <cellStyle name="40% - Accent4 17" xfId="716"/>
    <cellStyle name="40% - Accent4 18" xfId="717"/>
    <cellStyle name="40% - Accent4 19" xfId="718"/>
    <cellStyle name="40% - Accent4 2" xfId="719"/>
    <cellStyle name="40% - Accent4 2 10" xfId="720"/>
    <cellStyle name="40% - Accent4 2 11" xfId="721"/>
    <cellStyle name="40% - Accent4 2 12" xfId="722"/>
    <cellStyle name="40% - Accent4 2 13" xfId="723"/>
    <cellStyle name="40% - Accent4 2 14" xfId="724"/>
    <cellStyle name="40% - Accent4 2 15" xfId="725"/>
    <cellStyle name="40% - Accent4 2 2" xfId="726"/>
    <cellStyle name="40% - Accent4 2 3" xfId="727"/>
    <cellStyle name="40% - Accent4 2 4" xfId="728"/>
    <cellStyle name="40% - Accent4 2 5" xfId="729"/>
    <cellStyle name="40% - Accent4 2 6" xfId="730"/>
    <cellStyle name="40% - Accent4 2 7" xfId="731"/>
    <cellStyle name="40% - Accent4 2 8" xfId="732"/>
    <cellStyle name="40% - Accent4 2 9" xfId="733"/>
    <cellStyle name="40% - Accent4 20" xfId="734"/>
    <cellStyle name="40% - Accent4 21" xfId="735"/>
    <cellStyle name="40% - Accent4 22" xfId="736"/>
    <cellStyle name="40% - Accent4 23" xfId="737"/>
    <cellStyle name="40% - Accent4 24" xfId="738"/>
    <cellStyle name="40% - Accent4 25" xfId="739"/>
    <cellStyle name="40% - Accent4 26" xfId="740"/>
    <cellStyle name="40% - Accent4 27" xfId="741"/>
    <cellStyle name="40% - Accent4 28" xfId="742"/>
    <cellStyle name="40% - Accent4 29" xfId="743"/>
    <cellStyle name="40% - Accent4 3" xfId="744"/>
    <cellStyle name="40% - Accent4 3 2" xfId="745"/>
    <cellStyle name="40% - Accent4 3 3" xfId="746"/>
    <cellStyle name="40% - Accent4 3 4" xfId="747"/>
    <cellStyle name="40% - Accent4 3 5" xfId="748"/>
    <cellStyle name="40% - Accent4 30" xfId="749"/>
    <cellStyle name="40% - Accent4 31" xfId="750"/>
    <cellStyle name="40% - Accent4 32" xfId="751"/>
    <cellStyle name="40% - Accent4 33" xfId="752"/>
    <cellStyle name="40% - Accent4 34" xfId="753"/>
    <cellStyle name="40% - Accent4 35" xfId="754"/>
    <cellStyle name="40% - Accent4 36" xfId="755"/>
    <cellStyle name="40% - Accent4 37" xfId="756"/>
    <cellStyle name="40% - Accent4 38" xfId="757"/>
    <cellStyle name="40% - Accent4 39" xfId="758"/>
    <cellStyle name="40% - Accent4 4" xfId="759"/>
    <cellStyle name="40% - Accent4 4 2" xfId="760"/>
    <cellStyle name="40% - Accent4 4 3" xfId="761"/>
    <cellStyle name="40% - Accent4 4 4" xfId="762"/>
    <cellStyle name="40% - Accent4 40" xfId="763"/>
    <cellStyle name="40% - Accent4 41" xfId="764"/>
    <cellStyle name="40% - Accent4 42" xfId="765"/>
    <cellStyle name="40% - Accent4 43" xfId="766"/>
    <cellStyle name="40% - Accent4 44" xfId="767"/>
    <cellStyle name="40% - Accent4 5" xfId="768"/>
    <cellStyle name="40% - Accent4 5 2" xfId="769"/>
    <cellStyle name="40% - Accent4 5 3" xfId="770"/>
    <cellStyle name="40% - Accent4 5 4" xfId="771"/>
    <cellStyle name="40% - Accent4 6" xfId="772"/>
    <cellStyle name="40% - Accent4 6 2" xfId="773"/>
    <cellStyle name="40% - Accent4 6 3" xfId="774"/>
    <cellStyle name="40% - Accent4 6 4" xfId="775"/>
    <cellStyle name="40% - Accent4 7" xfId="776"/>
    <cellStyle name="40% - Accent4 7 2" xfId="777"/>
    <cellStyle name="40% - Accent4 7 3" xfId="778"/>
    <cellStyle name="40% - Accent4 8" xfId="779"/>
    <cellStyle name="40% - Accent4 8 2" xfId="780"/>
    <cellStyle name="40% - Accent4 8 3" xfId="781"/>
    <cellStyle name="40% - Accent4 9" xfId="782"/>
    <cellStyle name="40% - Accent5 10" xfId="783"/>
    <cellStyle name="40% - Accent5 11" xfId="784"/>
    <cellStyle name="40% - Accent5 12" xfId="785"/>
    <cellStyle name="40% - Accent5 13" xfId="786"/>
    <cellStyle name="40% - Accent5 14" xfId="787"/>
    <cellStyle name="40% - Accent5 15" xfId="788"/>
    <cellStyle name="40% - Accent5 16" xfId="789"/>
    <cellStyle name="40% - Accent5 17" xfId="790"/>
    <cellStyle name="40% - Accent5 18" xfId="791"/>
    <cellStyle name="40% - Accent5 19" xfId="792"/>
    <cellStyle name="40% - Accent5 2" xfId="793"/>
    <cellStyle name="40% - Accent5 2 10" xfId="794"/>
    <cellStyle name="40% - Accent5 2 11" xfId="795"/>
    <cellStyle name="40% - Accent5 2 12" xfId="796"/>
    <cellStyle name="40% - Accent5 2 13" xfId="797"/>
    <cellStyle name="40% - Accent5 2 14" xfId="798"/>
    <cellStyle name="40% - Accent5 2 15" xfId="799"/>
    <cellStyle name="40% - Accent5 2 2" xfId="800"/>
    <cellStyle name="40% - Accent5 2 3" xfId="801"/>
    <cellStyle name="40% - Accent5 2 4" xfId="802"/>
    <cellStyle name="40% - Accent5 2 5" xfId="803"/>
    <cellStyle name="40% - Accent5 2 6" xfId="804"/>
    <cellStyle name="40% - Accent5 2 7" xfId="805"/>
    <cellStyle name="40% - Accent5 2 8" xfId="806"/>
    <cellStyle name="40% - Accent5 2 9" xfId="807"/>
    <cellStyle name="40% - Accent5 20" xfId="808"/>
    <cellStyle name="40% - Accent5 21" xfId="809"/>
    <cellStyle name="40% - Accent5 22" xfId="810"/>
    <cellStyle name="40% - Accent5 23" xfId="811"/>
    <cellStyle name="40% - Accent5 24" xfId="812"/>
    <cellStyle name="40% - Accent5 25" xfId="813"/>
    <cellStyle name="40% - Accent5 26" xfId="814"/>
    <cellStyle name="40% - Accent5 27" xfId="815"/>
    <cellStyle name="40% - Accent5 28" xfId="816"/>
    <cellStyle name="40% - Accent5 29" xfId="817"/>
    <cellStyle name="40% - Accent5 3" xfId="818"/>
    <cellStyle name="40% - Accent5 3 2" xfId="819"/>
    <cellStyle name="40% - Accent5 3 3" xfId="820"/>
    <cellStyle name="40% - Accent5 3 4" xfId="821"/>
    <cellStyle name="40% - Accent5 3 5" xfId="822"/>
    <cellStyle name="40% - Accent5 30" xfId="823"/>
    <cellStyle name="40% - Accent5 31" xfId="824"/>
    <cellStyle name="40% - Accent5 32" xfId="825"/>
    <cellStyle name="40% - Accent5 33" xfId="826"/>
    <cellStyle name="40% - Accent5 34" xfId="827"/>
    <cellStyle name="40% - Accent5 35" xfId="828"/>
    <cellStyle name="40% - Accent5 36" xfId="829"/>
    <cellStyle name="40% - Accent5 37" xfId="830"/>
    <cellStyle name="40% - Accent5 38" xfId="831"/>
    <cellStyle name="40% - Accent5 39" xfId="832"/>
    <cellStyle name="40% - Accent5 4" xfId="833"/>
    <cellStyle name="40% - Accent5 4 2" xfId="834"/>
    <cellStyle name="40% - Accent5 4 3" xfId="835"/>
    <cellStyle name="40% - Accent5 4 4" xfId="836"/>
    <cellStyle name="40% - Accent5 40" xfId="837"/>
    <cellStyle name="40% - Accent5 41" xfId="838"/>
    <cellStyle name="40% - Accent5 42" xfId="839"/>
    <cellStyle name="40% - Accent5 43" xfId="840"/>
    <cellStyle name="40% - Accent5 44" xfId="841"/>
    <cellStyle name="40% - Accent5 5" xfId="842"/>
    <cellStyle name="40% - Accent5 5 2" xfId="843"/>
    <cellStyle name="40% - Accent5 5 3" xfId="844"/>
    <cellStyle name="40% - Accent5 5 4" xfId="845"/>
    <cellStyle name="40% - Accent5 6" xfId="846"/>
    <cellStyle name="40% - Accent5 6 2" xfId="847"/>
    <cellStyle name="40% - Accent5 6 3" xfId="848"/>
    <cellStyle name="40% - Accent5 6 4" xfId="849"/>
    <cellStyle name="40% - Accent5 7" xfId="850"/>
    <cellStyle name="40% - Accent5 7 2" xfId="851"/>
    <cellStyle name="40% - Accent5 7 3" xfId="852"/>
    <cellStyle name="40% - Accent5 8" xfId="853"/>
    <cellStyle name="40% - Accent5 8 2" xfId="854"/>
    <cellStyle name="40% - Accent5 8 3" xfId="855"/>
    <cellStyle name="40% - Accent5 9" xfId="856"/>
    <cellStyle name="40% - Accent6 10" xfId="857"/>
    <cellStyle name="40% - Accent6 11" xfId="858"/>
    <cellStyle name="40% - Accent6 12" xfId="859"/>
    <cellStyle name="40% - Accent6 13" xfId="860"/>
    <cellStyle name="40% - Accent6 14" xfId="861"/>
    <cellStyle name="40% - Accent6 15" xfId="862"/>
    <cellStyle name="40% - Accent6 16" xfId="863"/>
    <cellStyle name="40% - Accent6 17" xfId="864"/>
    <cellStyle name="40% - Accent6 18" xfId="865"/>
    <cellStyle name="40% - Accent6 19" xfId="866"/>
    <cellStyle name="40% - Accent6 2" xfId="867"/>
    <cellStyle name="40% - Accent6 2 10" xfId="868"/>
    <cellStyle name="40% - Accent6 2 11" xfId="869"/>
    <cellStyle name="40% - Accent6 2 12" xfId="870"/>
    <cellStyle name="40% - Accent6 2 13" xfId="871"/>
    <cellStyle name="40% - Accent6 2 14" xfId="872"/>
    <cellStyle name="40% - Accent6 2 15" xfId="873"/>
    <cellStyle name="40% - Accent6 2 2" xfId="874"/>
    <cellStyle name="40% - Accent6 2 3" xfId="875"/>
    <cellStyle name="40% - Accent6 2 4" xfId="876"/>
    <cellStyle name="40% - Accent6 2 5" xfId="877"/>
    <cellStyle name="40% - Accent6 2 6" xfId="878"/>
    <cellStyle name="40% - Accent6 2 7" xfId="879"/>
    <cellStyle name="40% - Accent6 2 8" xfId="880"/>
    <cellStyle name="40% - Accent6 2 9" xfId="881"/>
    <cellStyle name="40% - Accent6 20" xfId="882"/>
    <cellStyle name="40% - Accent6 21" xfId="883"/>
    <cellStyle name="40% - Accent6 22" xfId="884"/>
    <cellStyle name="40% - Accent6 23" xfId="885"/>
    <cellStyle name="40% - Accent6 24" xfId="886"/>
    <cellStyle name="40% - Accent6 25" xfId="887"/>
    <cellStyle name="40% - Accent6 26" xfId="888"/>
    <cellStyle name="40% - Accent6 27" xfId="889"/>
    <cellStyle name="40% - Accent6 28" xfId="890"/>
    <cellStyle name="40% - Accent6 29" xfId="891"/>
    <cellStyle name="40% - Accent6 3" xfId="892"/>
    <cellStyle name="40% - Accent6 3 2" xfId="893"/>
    <cellStyle name="40% - Accent6 3 3" xfId="894"/>
    <cellStyle name="40% - Accent6 3 4" xfId="895"/>
    <cellStyle name="40% - Accent6 3 5" xfId="896"/>
    <cellStyle name="40% - Accent6 30" xfId="897"/>
    <cellStyle name="40% - Accent6 31" xfId="898"/>
    <cellStyle name="40% - Accent6 32" xfId="899"/>
    <cellStyle name="40% - Accent6 33" xfId="900"/>
    <cellStyle name="40% - Accent6 34" xfId="901"/>
    <cellStyle name="40% - Accent6 35" xfId="902"/>
    <cellStyle name="40% - Accent6 36" xfId="903"/>
    <cellStyle name="40% - Accent6 37" xfId="904"/>
    <cellStyle name="40% - Accent6 38" xfId="905"/>
    <cellStyle name="40% - Accent6 39" xfId="906"/>
    <cellStyle name="40% - Accent6 4" xfId="907"/>
    <cellStyle name="40% - Accent6 4 2" xfId="908"/>
    <cellStyle name="40% - Accent6 4 3" xfId="909"/>
    <cellStyle name="40% - Accent6 4 4" xfId="910"/>
    <cellStyle name="40% - Accent6 40" xfId="911"/>
    <cellStyle name="40% - Accent6 41" xfId="912"/>
    <cellStyle name="40% - Accent6 42" xfId="913"/>
    <cellStyle name="40% - Accent6 43" xfId="914"/>
    <cellStyle name="40% - Accent6 44" xfId="915"/>
    <cellStyle name="40% - Accent6 5" xfId="916"/>
    <cellStyle name="40% - Accent6 5 2" xfId="917"/>
    <cellStyle name="40% - Accent6 5 3" xfId="918"/>
    <cellStyle name="40% - Accent6 5 4" xfId="919"/>
    <cellStyle name="40% - Accent6 6" xfId="920"/>
    <cellStyle name="40% - Accent6 6 2" xfId="921"/>
    <cellStyle name="40% - Accent6 6 3" xfId="922"/>
    <cellStyle name="40% - Accent6 6 4" xfId="923"/>
    <cellStyle name="40% - Accent6 7" xfId="924"/>
    <cellStyle name="40% - Accent6 7 2" xfId="925"/>
    <cellStyle name="40% - Accent6 7 3" xfId="926"/>
    <cellStyle name="40% - Accent6 8" xfId="927"/>
    <cellStyle name="40% - Accent6 8 2" xfId="928"/>
    <cellStyle name="40% - Accent6 8 3" xfId="929"/>
    <cellStyle name="40% - Accent6 9" xfId="930"/>
    <cellStyle name="40% - Akzent1" xfId="931"/>
    <cellStyle name="40% - Akzent2" xfId="932"/>
    <cellStyle name="40% - Akzent3" xfId="933"/>
    <cellStyle name="40% - Akzent4" xfId="934"/>
    <cellStyle name="40% - Akzent5" xfId="935"/>
    <cellStyle name="40% - Akzent6" xfId="936"/>
    <cellStyle name="5x indented GHG Textfiels" xfId="937"/>
    <cellStyle name="60% - 1. jelölőszín" xfId="938"/>
    <cellStyle name="60% - 2. jelölőszín" xfId="939"/>
    <cellStyle name="60% - 3. jelölőszín" xfId="940"/>
    <cellStyle name="60% - 4. jelölőszín" xfId="941"/>
    <cellStyle name="60% - 5. jelölőszín" xfId="942"/>
    <cellStyle name="60% - 6. jelölőszín" xfId="943"/>
    <cellStyle name="60% - Accent1 10" xfId="944"/>
    <cellStyle name="60% - Accent1 11" xfId="945"/>
    <cellStyle name="60% - Accent1 12" xfId="946"/>
    <cellStyle name="60% - Accent1 13" xfId="947"/>
    <cellStyle name="60% - Accent1 14" xfId="948"/>
    <cellStyle name="60% - Accent1 15" xfId="949"/>
    <cellStyle name="60% - Accent1 16" xfId="950"/>
    <cellStyle name="60% - Accent1 17" xfId="951"/>
    <cellStyle name="60% - Accent1 18" xfId="952"/>
    <cellStyle name="60% - Accent1 19" xfId="953"/>
    <cellStyle name="60% - Accent1 2" xfId="954"/>
    <cellStyle name="60% - Accent1 2 10" xfId="955"/>
    <cellStyle name="60% - Accent1 2 11" xfId="956"/>
    <cellStyle name="60% - Accent1 2 2" xfId="957"/>
    <cellStyle name="60% - Accent1 2 2 2" xfId="958"/>
    <cellStyle name="60% - Accent1 2 3" xfId="959"/>
    <cellStyle name="60% - Accent1 2 4" xfId="960"/>
    <cellStyle name="60% - Accent1 2 5" xfId="961"/>
    <cellStyle name="60% - Accent1 2 6" xfId="962"/>
    <cellStyle name="60% - Accent1 2 7" xfId="963"/>
    <cellStyle name="60% - Accent1 2 8" xfId="964"/>
    <cellStyle name="60% - Accent1 2 9" xfId="965"/>
    <cellStyle name="60% - Accent1 20" xfId="966"/>
    <cellStyle name="60% - Accent1 21" xfId="967"/>
    <cellStyle name="60% - Accent1 22" xfId="968"/>
    <cellStyle name="60% - Accent1 23" xfId="969"/>
    <cellStyle name="60% - Accent1 24" xfId="970"/>
    <cellStyle name="60% - Accent1 25" xfId="971"/>
    <cellStyle name="60% - Accent1 26" xfId="972"/>
    <cellStyle name="60% - Accent1 27" xfId="973"/>
    <cellStyle name="60% - Accent1 28" xfId="974"/>
    <cellStyle name="60% - Accent1 29" xfId="975"/>
    <cellStyle name="60% - Accent1 3" xfId="976"/>
    <cellStyle name="60% - Accent1 3 2" xfId="977"/>
    <cellStyle name="60% - Accent1 3 3" xfId="978"/>
    <cellStyle name="60% - Accent1 3 4" xfId="979"/>
    <cellStyle name="60% - Accent1 3 5" xfId="980"/>
    <cellStyle name="60% - Accent1 30" xfId="981"/>
    <cellStyle name="60% - Accent1 31" xfId="982"/>
    <cellStyle name="60% - Accent1 32" xfId="983"/>
    <cellStyle name="60% - Accent1 33" xfId="984"/>
    <cellStyle name="60% - Accent1 34" xfId="985"/>
    <cellStyle name="60% - Accent1 35" xfId="986"/>
    <cellStyle name="60% - Accent1 36" xfId="987"/>
    <cellStyle name="60% - Accent1 37" xfId="988"/>
    <cellStyle name="60% - Accent1 38" xfId="989"/>
    <cellStyle name="60% - Accent1 39" xfId="990"/>
    <cellStyle name="60% - Accent1 4" xfId="991"/>
    <cellStyle name="60% - Accent1 40" xfId="992"/>
    <cellStyle name="60% - Accent1 41" xfId="993"/>
    <cellStyle name="60% - Accent1 42" xfId="994"/>
    <cellStyle name="60% - Accent1 43" xfId="995"/>
    <cellStyle name="60% - Accent1 5" xfId="996"/>
    <cellStyle name="60% - Accent1 6" xfId="997"/>
    <cellStyle name="60% - Accent1 6 2" xfId="998"/>
    <cellStyle name="60% - Accent1 7" xfId="999"/>
    <cellStyle name="60% - Accent1 8" xfId="1000"/>
    <cellStyle name="60% - Accent1 9" xfId="1001"/>
    <cellStyle name="60% - Accent2 10" xfId="1002"/>
    <cellStyle name="60% - Accent2 11" xfId="1003"/>
    <cellStyle name="60% - Accent2 12" xfId="1004"/>
    <cellStyle name="60% - Accent2 13" xfId="1005"/>
    <cellStyle name="60% - Accent2 14" xfId="1006"/>
    <cellStyle name="60% - Accent2 15" xfId="1007"/>
    <cellStyle name="60% - Accent2 16" xfId="1008"/>
    <cellStyle name="60% - Accent2 17" xfId="1009"/>
    <cellStyle name="60% - Accent2 18" xfId="1010"/>
    <cellStyle name="60% - Accent2 19" xfId="1011"/>
    <cellStyle name="60% - Accent2 2" xfId="1012"/>
    <cellStyle name="60% - Accent2 2 10" xfId="1013"/>
    <cellStyle name="60% - Accent2 2 11" xfId="1014"/>
    <cellStyle name="60% - Accent2 2 2" xfId="1015"/>
    <cellStyle name="60% - Accent2 2 2 2" xfId="1016"/>
    <cellStyle name="60% - Accent2 2 3" xfId="1017"/>
    <cellStyle name="60% - Accent2 2 4" xfId="1018"/>
    <cellStyle name="60% - Accent2 2 5" xfId="1019"/>
    <cellStyle name="60% - Accent2 2 6" xfId="1020"/>
    <cellStyle name="60% - Accent2 2 7" xfId="1021"/>
    <cellStyle name="60% - Accent2 2 8" xfId="1022"/>
    <cellStyle name="60% - Accent2 2 9" xfId="1023"/>
    <cellStyle name="60% - Accent2 20" xfId="1024"/>
    <cellStyle name="60% - Accent2 21" xfId="1025"/>
    <cellStyle name="60% - Accent2 22" xfId="1026"/>
    <cellStyle name="60% - Accent2 23" xfId="1027"/>
    <cellStyle name="60% - Accent2 24" xfId="1028"/>
    <cellStyle name="60% - Accent2 25" xfId="1029"/>
    <cellStyle name="60% - Accent2 26" xfId="1030"/>
    <cellStyle name="60% - Accent2 27" xfId="1031"/>
    <cellStyle name="60% - Accent2 28" xfId="1032"/>
    <cellStyle name="60% - Accent2 29" xfId="1033"/>
    <cellStyle name="60% - Accent2 3" xfId="1034"/>
    <cellStyle name="60% - Accent2 3 2" xfId="1035"/>
    <cellStyle name="60% - Accent2 3 3" xfId="1036"/>
    <cellStyle name="60% - Accent2 3 4" xfId="1037"/>
    <cellStyle name="60% - Accent2 3 5" xfId="1038"/>
    <cellStyle name="60% - Accent2 30" xfId="1039"/>
    <cellStyle name="60% - Accent2 31" xfId="1040"/>
    <cellStyle name="60% - Accent2 32" xfId="1041"/>
    <cellStyle name="60% - Accent2 33" xfId="1042"/>
    <cellStyle name="60% - Accent2 34" xfId="1043"/>
    <cellStyle name="60% - Accent2 35" xfId="1044"/>
    <cellStyle name="60% - Accent2 36" xfId="1045"/>
    <cellStyle name="60% - Accent2 37" xfId="1046"/>
    <cellStyle name="60% - Accent2 38" xfId="1047"/>
    <cellStyle name="60% - Accent2 39" xfId="1048"/>
    <cellStyle name="60% - Accent2 4" xfId="1049"/>
    <cellStyle name="60% - Accent2 40" xfId="1050"/>
    <cellStyle name="60% - Accent2 41" xfId="1051"/>
    <cellStyle name="60% - Accent2 42" xfId="1052"/>
    <cellStyle name="60% - Accent2 43" xfId="1053"/>
    <cellStyle name="60% - Accent2 5" xfId="1054"/>
    <cellStyle name="60% - Accent2 6" xfId="1055"/>
    <cellStyle name="60% - Accent2 6 2" xfId="1056"/>
    <cellStyle name="60% - Accent2 7" xfId="1057"/>
    <cellStyle name="60% - Accent2 8" xfId="1058"/>
    <cellStyle name="60% - Accent2 9" xfId="1059"/>
    <cellStyle name="60% - Accent3 10" xfId="1060"/>
    <cellStyle name="60% - Accent3 11" xfId="1061"/>
    <cellStyle name="60% - Accent3 12" xfId="1062"/>
    <cellStyle name="60% - Accent3 13" xfId="1063"/>
    <cellStyle name="60% - Accent3 14" xfId="1064"/>
    <cellStyle name="60% - Accent3 15" xfId="1065"/>
    <cellStyle name="60% - Accent3 16" xfId="1066"/>
    <cellStyle name="60% - Accent3 17" xfId="1067"/>
    <cellStyle name="60% - Accent3 18" xfId="1068"/>
    <cellStyle name="60% - Accent3 19" xfId="1069"/>
    <cellStyle name="60% - Accent3 2" xfId="1070"/>
    <cellStyle name="60% - Accent3 2 10" xfId="1071"/>
    <cellStyle name="60% - Accent3 2 11" xfId="1072"/>
    <cellStyle name="60% - Accent3 2 2" xfId="1073"/>
    <cellStyle name="60% - Accent3 2 2 2" xfId="1074"/>
    <cellStyle name="60% - Accent3 2 3" xfId="1075"/>
    <cellStyle name="60% - Accent3 2 4" xfId="1076"/>
    <cellStyle name="60% - Accent3 2 5" xfId="1077"/>
    <cellStyle name="60% - Accent3 2 6" xfId="1078"/>
    <cellStyle name="60% - Accent3 2 7" xfId="1079"/>
    <cellStyle name="60% - Accent3 2 8" xfId="1080"/>
    <cellStyle name="60% - Accent3 2 9" xfId="1081"/>
    <cellStyle name="60% - Accent3 20" xfId="1082"/>
    <cellStyle name="60% - Accent3 21" xfId="1083"/>
    <cellStyle name="60% - Accent3 22" xfId="1084"/>
    <cellStyle name="60% - Accent3 23" xfId="1085"/>
    <cellStyle name="60% - Accent3 24" xfId="1086"/>
    <cellStyle name="60% - Accent3 25" xfId="1087"/>
    <cellStyle name="60% - Accent3 26" xfId="1088"/>
    <cellStyle name="60% - Accent3 27" xfId="1089"/>
    <cellStyle name="60% - Accent3 28" xfId="1090"/>
    <cellStyle name="60% - Accent3 29" xfId="1091"/>
    <cellStyle name="60% - Accent3 3" xfId="1092"/>
    <cellStyle name="60% - Accent3 3 2" xfId="1093"/>
    <cellStyle name="60% - Accent3 3 3" xfId="1094"/>
    <cellStyle name="60% - Accent3 3 4" xfId="1095"/>
    <cellStyle name="60% - Accent3 3 5" xfId="1096"/>
    <cellStyle name="60% - Accent3 30" xfId="1097"/>
    <cellStyle name="60% - Accent3 31" xfId="1098"/>
    <cellStyle name="60% - Accent3 32" xfId="1099"/>
    <cellStyle name="60% - Accent3 33" xfId="1100"/>
    <cellStyle name="60% - Accent3 34" xfId="1101"/>
    <cellStyle name="60% - Accent3 35" xfId="1102"/>
    <cellStyle name="60% - Accent3 36" xfId="1103"/>
    <cellStyle name="60% - Accent3 37" xfId="1104"/>
    <cellStyle name="60% - Accent3 38" xfId="1105"/>
    <cellStyle name="60% - Accent3 39" xfId="1106"/>
    <cellStyle name="60% - Accent3 4" xfId="1107"/>
    <cellStyle name="60% - Accent3 40" xfId="1108"/>
    <cellStyle name="60% - Accent3 41" xfId="1109"/>
    <cellStyle name="60% - Accent3 42" xfId="1110"/>
    <cellStyle name="60% - Accent3 43" xfId="1111"/>
    <cellStyle name="60% - Accent3 5" xfId="1112"/>
    <cellStyle name="60% - Accent3 6" xfId="1113"/>
    <cellStyle name="60% - Accent3 6 2" xfId="1114"/>
    <cellStyle name="60% - Accent3 7" xfId="1115"/>
    <cellStyle name="60% - Accent3 8" xfId="1116"/>
    <cellStyle name="60% - Accent3 9" xfId="1117"/>
    <cellStyle name="60% - Accent4 10" xfId="1118"/>
    <cellStyle name="60% - Accent4 11" xfId="1119"/>
    <cellStyle name="60% - Accent4 12" xfId="1120"/>
    <cellStyle name="60% - Accent4 13" xfId="1121"/>
    <cellStyle name="60% - Accent4 14" xfId="1122"/>
    <cellStyle name="60% - Accent4 15" xfId="1123"/>
    <cellStyle name="60% - Accent4 16" xfId="1124"/>
    <cellStyle name="60% - Accent4 17" xfId="1125"/>
    <cellStyle name="60% - Accent4 18" xfId="1126"/>
    <cellStyle name="60% - Accent4 19" xfId="1127"/>
    <cellStyle name="60% - Accent4 2" xfId="1128"/>
    <cellStyle name="60% - Accent4 2 10" xfId="1129"/>
    <cellStyle name="60% - Accent4 2 11" xfId="1130"/>
    <cellStyle name="60% - Accent4 2 2" xfId="1131"/>
    <cellStyle name="60% - Accent4 2 2 2" xfId="1132"/>
    <cellStyle name="60% - Accent4 2 3" xfId="1133"/>
    <cellStyle name="60% - Accent4 2 4" xfId="1134"/>
    <cellStyle name="60% - Accent4 2 5" xfId="1135"/>
    <cellStyle name="60% - Accent4 2 6" xfId="1136"/>
    <cellStyle name="60% - Accent4 2 7" xfId="1137"/>
    <cellStyle name="60% - Accent4 2 8" xfId="1138"/>
    <cellStyle name="60% - Accent4 2 9" xfId="1139"/>
    <cellStyle name="60% - Accent4 20" xfId="1140"/>
    <cellStyle name="60% - Accent4 21" xfId="1141"/>
    <cellStyle name="60% - Accent4 22" xfId="1142"/>
    <cellStyle name="60% - Accent4 23" xfId="1143"/>
    <cellStyle name="60% - Accent4 24" xfId="1144"/>
    <cellStyle name="60% - Accent4 25" xfId="1145"/>
    <cellStyle name="60% - Accent4 26" xfId="1146"/>
    <cellStyle name="60% - Accent4 27" xfId="1147"/>
    <cellStyle name="60% - Accent4 28" xfId="1148"/>
    <cellStyle name="60% - Accent4 29" xfId="1149"/>
    <cellStyle name="60% - Accent4 3" xfId="1150"/>
    <cellStyle name="60% - Accent4 3 2" xfId="1151"/>
    <cellStyle name="60% - Accent4 3 3" xfId="1152"/>
    <cellStyle name="60% - Accent4 3 4" xfId="1153"/>
    <cellStyle name="60% - Accent4 3 5" xfId="1154"/>
    <cellStyle name="60% - Accent4 30" xfId="1155"/>
    <cellStyle name="60% - Accent4 31" xfId="1156"/>
    <cellStyle name="60% - Accent4 32" xfId="1157"/>
    <cellStyle name="60% - Accent4 33" xfId="1158"/>
    <cellStyle name="60% - Accent4 34" xfId="1159"/>
    <cellStyle name="60% - Accent4 35" xfId="1160"/>
    <cellStyle name="60% - Accent4 36" xfId="1161"/>
    <cellStyle name="60% - Accent4 37" xfId="1162"/>
    <cellStyle name="60% - Accent4 38" xfId="1163"/>
    <cellStyle name="60% - Accent4 39" xfId="1164"/>
    <cellStyle name="60% - Accent4 4" xfId="1165"/>
    <cellStyle name="60% - Accent4 40" xfId="1166"/>
    <cellStyle name="60% - Accent4 41" xfId="1167"/>
    <cellStyle name="60% - Accent4 42" xfId="1168"/>
    <cellStyle name="60% - Accent4 43" xfId="1169"/>
    <cellStyle name="60% - Accent4 5" xfId="1170"/>
    <cellStyle name="60% - Accent4 6" xfId="1171"/>
    <cellStyle name="60% - Accent4 6 2" xfId="1172"/>
    <cellStyle name="60% - Accent4 7" xfId="1173"/>
    <cellStyle name="60% - Accent4 8" xfId="1174"/>
    <cellStyle name="60% - Accent4 9" xfId="1175"/>
    <cellStyle name="60% - Accent5 10" xfId="1176"/>
    <cellStyle name="60% - Accent5 11" xfId="1177"/>
    <cellStyle name="60% - Accent5 12" xfId="1178"/>
    <cellStyle name="60% - Accent5 13" xfId="1179"/>
    <cellStyle name="60% - Accent5 14" xfId="1180"/>
    <cellStyle name="60% - Accent5 15" xfId="1181"/>
    <cellStyle name="60% - Accent5 16" xfId="1182"/>
    <cellStyle name="60% - Accent5 17" xfId="1183"/>
    <cellStyle name="60% - Accent5 18" xfId="1184"/>
    <cellStyle name="60% - Accent5 19" xfId="1185"/>
    <cellStyle name="60% - Accent5 2" xfId="1186"/>
    <cellStyle name="60% - Accent5 2 10" xfId="1187"/>
    <cellStyle name="60% - Accent5 2 11" xfId="1188"/>
    <cellStyle name="60% - Accent5 2 2" xfId="1189"/>
    <cellStyle name="60% - Accent5 2 2 2" xfId="1190"/>
    <cellStyle name="60% - Accent5 2 3" xfId="1191"/>
    <cellStyle name="60% - Accent5 2 4" xfId="1192"/>
    <cellStyle name="60% - Accent5 2 5" xfId="1193"/>
    <cellStyle name="60% - Accent5 2 6" xfId="1194"/>
    <cellStyle name="60% - Accent5 2 7" xfId="1195"/>
    <cellStyle name="60% - Accent5 2 8" xfId="1196"/>
    <cellStyle name="60% - Accent5 2 9" xfId="1197"/>
    <cellStyle name="60% - Accent5 20" xfId="1198"/>
    <cellStyle name="60% - Accent5 21" xfId="1199"/>
    <cellStyle name="60% - Accent5 22" xfId="1200"/>
    <cellStyle name="60% - Accent5 23" xfId="1201"/>
    <cellStyle name="60% - Accent5 24" xfId="1202"/>
    <cellStyle name="60% - Accent5 25" xfId="1203"/>
    <cellStyle name="60% - Accent5 26" xfId="1204"/>
    <cellStyle name="60% - Accent5 27" xfId="1205"/>
    <cellStyle name="60% - Accent5 28" xfId="1206"/>
    <cellStyle name="60% - Accent5 29" xfId="1207"/>
    <cellStyle name="60% - Accent5 3" xfId="1208"/>
    <cellStyle name="60% - Accent5 3 2" xfId="1209"/>
    <cellStyle name="60% - Accent5 3 3" xfId="1210"/>
    <cellStyle name="60% - Accent5 3 4" xfId="1211"/>
    <cellStyle name="60% - Accent5 3 5" xfId="1212"/>
    <cellStyle name="60% - Accent5 30" xfId="1213"/>
    <cellStyle name="60% - Accent5 31" xfId="1214"/>
    <cellStyle name="60% - Accent5 32" xfId="1215"/>
    <cellStyle name="60% - Accent5 33" xfId="1216"/>
    <cellStyle name="60% - Accent5 34" xfId="1217"/>
    <cellStyle name="60% - Accent5 35" xfId="1218"/>
    <cellStyle name="60% - Accent5 36" xfId="1219"/>
    <cellStyle name="60% - Accent5 37" xfId="1220"/>
    <cellStyle name="60% - Accent5 38" xfId="1221"/>
    <cellStyle name="60% - Accent5 39" xfId="1222"/>
    <cellStyle name="60% - Accent5 4" xfId="1223"/>
    <cellStyle name="60% - Accent5 40" xfId="1224"/>
    <cellStyle name="60% - Accent5 41" xfId="1225"/>
    <cellStyle name="60% - Accent5 42" xfId="1226"/>
    <cellStyle name="60% - Accent5 43" xfId="1227"/>
    <cellStyle name="60% - Accent5 5" xfId="1228"/>
    <cellStyle name="60% - Accent5 6" xfId="1229"/>
    <cellStyle name="60% - Accent5 6 2" xfId="1230"/>
    <cellStyle name="60% - Accent5 7" xfId="1231"/>
    <cellStyle name="60% - Accent5 8" xfId="1232"/>
    <cellStyle name="60% - Accent5 9" xfId="1233"/>
    <cellStyle name="60% - Accent6 10" xfId="1234"/>
    <cellStyle name="60% - Accent6 11" xfId="1235"/>
    <cellStyle name="60% - Accent6 12" xfId="1236"/>
    <cellStyle name="60% - Accent6 13" xfId="1237"/>
    <cellStyle name="60% - Accent6 14" xfId="1238"/>
    <cellStyle name="60% - Accent6 15" xfId="1239"/>
    <cellStyle name="60% - Accent6 16" xfId="1240"/>
    <cellStyle name="60% - Accent6 17" xfId="1241"/>
    <cellStyle name="60% - Accent6 18" xfId="1242"/>
    <cellStyle name="60% - Accent6 19" xfId="1243"/>
    <cellStyle name="60% - Accent6 2" xfId="1244"/>
    <cellStyle name="60% - Accent6 2 10" xfId="1245"/>
    <cellStyle name="60% - Accent6 2 11" xfId="1246"/>
    <cellStyle name="60% - Accent6 2 2" xfId="1247"/>
    <cellStyle name="60% - Accent6 2 2 2" xfId="1248"/>
    <cellStyle name="60% - Accent6 2 3" xfId="1249"/>
    <cellStyle name="60% - Accent6 2 4" xfId="1250"/>
    <cellStyle name="60% - Accent6 2 5" xfId="1251"/>
    <cellStyle name="60% - Accent6 2 6" xfId="1252"/>
    <cellStyle name="60% - Accent6 2 7" xfId="1253"/>
    <cellStyle name="60% - Accent6 2 8" xfId="1254"/>
    <cellStyle name="60% - Accent6 2 9" xfId="1255"/>
    <cellStyle name="60% - Accent6 20" xfId="1256"/>
    <cellStyle name="60% - Accent6 21" xfId="1257"/>
    <cellStyle name="60% - Accent6 22" xfId="1258"/>
    <cellStyle name="60% - Accent6 23" xfId="1259"/>
    <cellStyle name="60% - Accent6 24" xfId="1260"/>
    <cellStyle name="60% - Accent6 25" xfId="1261"/>
    <cellStyle name="60% - Accent6 26" xfId="1262"/>
    <cellStyle name="60% - Accent6 27" xfId="1263"/>
    <cellStyle name="60% - Accent6 28" xfId="1264"/>
    <cellStyle name="60% - Accent6 29" xfId="1265"/>
    <cellStyle name="60% - Accent6 3" xfId="1266"/>
    <cellStyle name="60% - Accent6 3 2" xfId="1267"/>
    <cellStyle name="60% - Accent6 3 3" xfId="1268"/>
    <cellStyle name="60% - Accent6 3 4" xfId="1269"/>
    <cellStyle name="60% - Accent6 3 5" xfId="1270"/>
    <cellStyle name="60% - Accent6 30" xfId="1271"/>
    <cellStyle name="60% - Accent6 31" xfId="1272"/>
    <cellStyle name="60% - Accent6 32" xfId="1273"/>
    <cellStyle name="60% - Accent6 33" xfId="1274"/>
    <cellStyle name="60% - Accent6 34" xfId="1275"/>
    <cellStyle name="60% - Accent6 35" xfId="1276"/>
    <cellStyle name="60% - Accent6 36" xfId="1277"/>
    <cellStyle name="60% - Accent6 37" xfId="1278"/>
    <cellStyle name="60% - Accent6 38" xfId="1279"/>
    <cellStyle name="60% - Accent6 39" xfId="1280"/>
    <cellStyle name="60% - Accent6 4" xfId="1281"/>
    <cellStyle name="60% - Accent6 40" xfId="1282"/>
    <cellStyle name="60% - Accent6 41" xfId="1283"/>
    <cellStyle name="60% - Accent6 42" xfId="1284"/>
    <cellStyle name="60% - Accent6 43" xfId="1285"/>
    <cellStyle name="60% - Accent6 5" xfId="1286"/>
    <cellStyle name="60% - Accent6 6" xfId="1287"/>
    <cellStyle name="60% - Accent6 6 2" xfId="1288"/>
    <cellStyle name="60% - Accent6 7" xfId="1289"/>
    <cellStyle name="60% - Accent6 8" xfId="1290"/>
    <cellStyle name="60% - Accent6 9" xfId="1291"/>
    <cellStyle name="60% - Akzent1" xfId="1292"/>
    <cellStyle name="60% - Akzent2" xfId="1293"/>
    <cellStyle name="60% - Akzent3" xfId="1294"/>
    <cellStyle name="60% - Akzent4" xfId="1295"/>
    <cellStyle name="60% - Akzent5" xfId="1296"/>
    <cellStyle name="60% - Akzent6" xfId="1297"/>
    <cellStyle name="60% - Cor4 2" xfId="1298"/>
    <cellStyle name="Accent1 10" xfId="1299"/>
    <cellStyle name="Accent1 11" xfId="1300"/>
    <cellStyle name="Accent1 12" xfId="1301"/>
    <cellStyle name="Accent1 13" xfId="1302"/>
    <cellStyle name="Accent1 14" xfId="1303"/>
    <cellStyle name="Accent1 15" xfId="1304"/>
    <cellStyle name="Accent1 16" xfId="1305"/>
    <cellStyle name="Accent1 17" xfId="1306"/>
    <cellStyle name="Accent1 18" xfId="1307"/>
    <cellStyle name="Accent1 19" xfId="1308"/>
    <cellStyle name="Accent1 2" xfId="1309"/>
    <cellStyle name="Accent1 2 10" xfId="1310"/>
    <cellStyle name="Accent1 2 2" xfId="1311"/>
    <cellStyle name="Accent1 2 3" xfId="1312"/>
    <cellStyle name="Accent1 2 4" xfId="1313"/>
    <cellStyle name="Accent1 2 5" xfId="1314"/>
    <cellStyle name="Accent1 2 6" xfId="1315"/>
    <cellStyle name="Accent1 2 7" xfId="1316"/>
    <cellStyle name="Accent1 2 8" xfId="1317"/>
    <cellStyle name="Accent1 2 9" xfId="1318"/>
    <cellStyle name="Accent1 20" xfId="1319"/>
    <cellStyle name="Accent1 21" xfId="1320"/>
    <cellStyle name="Accent1 22" xfId="1321"/>
    <cellStyle name="Accent1 23" xfId="1322"/>
    <cellStyle name="Accent1 24" xfId="1323"/>
    <cellStyle name="Accent1 25" xfId="1324"/>
    <cellStyle name="Accent1 26" xfId="1325"/>
    <cellStyle name="Accent1 27" xfId="1326"/>
    <cellStyle name="Accent1 28" xfId="1327"/>
    <cellStyle name="Accent1 29" xfId="1328"/>
    <cellStyle name="Accent1 3" xfId="1329"/>
    <cellStyle name="Accent1 3 2" xfId="1330"/>
    <cellStyle name="Accent1 3 3" xfId="1331"/>
    <cellStyle name="Accent1 3 4" xfId="1332"/>
    <cellStyle name="Accent1 3 5" xfId="1333"/>
    <cellStyle name="Accent1 30" xfId="1334"/>
    <cellStyle name="Accent1 31" xfId="1335"/>
    <cellStyle name="Accent1 32" xfId="1336"/>
    <cellStyle name="Accent1 33" xfId="1337"/>
    <cellStyle name="Accent1 34" xfId="1338"/>
    <cellStyle name="Accent1 35" xfId="1339"/>
    <cellStyle name="Accent1 36" xfId="1340"/>
    <cellStyle name="Accent1 37" xfId="1341"/>
    <cellStyle name="Accent1 38" xfId="1342"/>
    <cellStyle name="Accent1 39" xfId="1343"/>
    <cellStyle name="Accent1 4" xfId="1344"/>
    <cellStyle name="Accent1 40" xfId="1345"/>
    <cellStyle name="Accent1 41" xfId="1346"/>
    <cellStyle name="Accent1 42" xfId="1347"/>
    <cellStyle name="Accent1 43" xfId="1348"/>
    <cellStyle name="Accent1 5" xfId="1349"/>
    <cellStyle name="Accent1 6" xfId="1350"/>
    <cellStyle name="Accent1 7" xfId="1351"/>
    <cellStyle name="Accent1 8" xfId="1352"/>
    <cellStyle name="Accent1 9" xfId="1353"/>
    <cellStyle name="Accent2 10" xfId="1354"/>
    <cellStyle name="Accent2 11" xfId="1355"/>
    <cellStyle name="Accent2 12" xfId="1356"/>
    <cellStyle name="Accent2 13" xfId="1357"/>
    <cellStyle name="Accent2 14" xfId="1358"/>
    <cellStyle name="Accent2 15" xfId="1359"/>
    <cellStyle name="Accent2 16" xfId="1360"/>
    <cellStyle name="Accent2 17" xfId="1361"/>
    <cellStyle name="Accent2 18" xfId="1362"/>
    <cellStyle name="Accent2 19" xfId="1363"/>
    <cellStyle name="Accent2 2" xfId="1364"/>
    <cellStyle name="Accent2 2 10" xfId="1365"/>
    <cellStyle name="Accent2 2 2" xfId="1366"/>
    <cellStyle name="Accent2 2 3" xfId="1367"/>
    <cellStyle name="Accent2 2 4" xfId="1368"/>
    <cellStyle name="Accent2 2 5" xfId="1369"/>
    <cellStyle name="Accent2 2 6" xfId="1370"/>
    <cellStyle name="Accent2 2 7" xfId="1371"/>
    <cellStyle name="Accent2 2 8" xfId="1372"/>
    <cellStyle name="Accent2 2 9" xfId="1373"/>
    <cellStyle name="Accent2 20" xfId="1374"/>
    <cellStyle name="Accent2 21" xfId="1375"/>
    <cellStyle name="Accent2 22" xfId="1376"/>
    <cellStyle name="Accent2 23" xfId="1377"/>
    <cellStyle name="Accent2 24" xfId="1378"/>
    <cellStyle name="Accent2 25" xfId="1379"/>
    <cellStyle name="Accent2 26" xfId="1380"/>
    <cellStyle name="Accent2 27" xfId="1381"/>
    <cellStyle name="Accent2 28" xfId="1382"/>
    <cellStyle name="Accent2 29" xfId="1383"/>
    <cellStyle name="Accent2 3" xfId="1384"/>
    <cellStyle name="Accent2 3 2" xfId="1385"/>
    <cellStyle name="Accent2 3 3" xfId="1386"/>
    <cellStyle name="Accent2 3 4" xfId="1387"/>
    <cellStyle name="Accent2 3 5" xfId="1388"/>
    <cellStyle name="Accent2 30" xfId="1389"/>
    <cellStyle name="Accent2 31" xfId="1390"/>
    <cellStyle name="Accent2 32" xfId="1391"/>
    <cellStyle name="Accent2 33" xfId="1392"/>
    <cellStyle name="Accent2 34" xfId="1393"/>
    <cellStyle name="Accent2 35" xfId="1394"/>
    <cellStyle name="Accent2 36" xfId="1395"/>
    <cellStyle name="Accent2 37" xfId="1396"/>
    <cellStyle name="Accent2 38" xfId="1397"/>
    <cellStyle name="Accent2 39" xfId="1398"/>
    <cellStyle name="Accent2 4" xfId="1399"/>
    <cellStyle name="Accent2 40" xfId="1400"/>
    <cellStyle name="Accent2 41" xfId="1401"/>
    <cellStyle name="Accent2 42" xfId="1402"/>
    <cellStyle name="Accent2 43" xfId="1403"/>
    <cellStyle name="Accent2 5" xfId="1404"/>
    <cellStyle name="Accent2 6" xfId="1405"/>
    <cellStyle name="Accent2 7" xfId="1406"/>
    <cellStyle name="Accent2 8" xfId="1407"/>
    <cellStyle name="Accent2 9" xfId="1408"/>
    <cellStyle name="Accent3 10" xfId="1409"/>
    <cellStyle name="Accent3 11" xfId="1410"/>
    <cellStyle name="Accent3 12" xfId="1411"/>
    <cellStyle name="Accent3 13" xfId="1412"/>
    <cellStyle name="Accent3 14" xfId="1413"/>
    <cellStyle name="Accent3 15" xfId="1414"/>
    <cellStyle name="Accent3 16" xfId="1415"/>
    <cellStyle name="Accent3 17" xfId="1416"/>
    <cellStyle name="Accent3 18" xfId="1417"/>
    <cellStyle name="Accent3 19" xfId="1418"/>
    <cellStyle name="Accent3 2" xfId="1419"/>
    <cellStyle name="Accent3 2 10" xfId="1420"/>
    <cellStyle name="Accent3 2 2" xfId="1421"/>
    <cellStyle name="Accent3 2 3" xfId="1422"/>
    <cellStyle name="Accent3 2 4" xfId="1423"/>
    <cellStyle name="Accent3 2 5" xfId="1424"/>
    <cellStyle name="Accent3 2 6" xfId="1425"/>
    <cellStyle name="Accent3 2 7" xfId="1426"/>
    <cellStyle name="Accent3 2 8" xfId="1427"/>
    <cellStyle name="Accent3 2 9" xfId="1428"/>
    <cellStyle name="Accent3 20" xfId="1429"/>
    <cellStyle name="Accent3 21" xfId="1430"/>
    <cellStyle name="Accent3 22" xfId="1431"/>
    <cellStyle name="Accent3 23" xfId="1432"/>
    <cellStyle name="Accent3 24" xfId="1433"/>
    <cellStyle name="Accent3 25" xfId="1434"/>
    <cellStyle name="Accent3 26" xfId="1435"/>
    <cellStyle name="Accent3 27" xfId="1436"/>
    <cellStyle name="Accent3 28" xfId="1437"/>
    <cellStyle name="Accent3 29" xfId="1438"/>
    <cellStyle name="Accent3 3" xfId="1439"/>
    <cellStyle name="Accent3 3 2" xfId="1440"/>
    <cellStyle name="Accent3 3 3" xfId="1441"/>
    <cellStyle name="Accent3 3 4" xfId="1442"/>
    <cellStyle name="Accent3 3 5" xfId="1443"/>
    <cellStyle name="Accent3 30" xfId="1444"/>
    <cellStyle name="Accent3 31" xfId="1445"/>
    <cellStyle name="Accent3 32" xfId="1446"/>
    <cellStyle name="Accent3 33" xfId="1447"/>
    <cellStyle name="Accent3 34" xfId="1448"/>
    <cellStyle name="Accent3 35" xfId="1449"/>
    <cellStyle name="Accent3 36" xfId="1450"/>
    <cellStyle name="Accent3 37" xfId="1451"/>
    <cellStyle name="Accent3 38" xfId="1452"/>
    <cellStyle name="Accent3 39" xfId="1453"/>
    <cellStyle name="Accent3 4" xfId="1454"/>
    <cellStyle name="Accent3 40" xfId="1455"/>
    <cellStyle name="Accent3 41" xfId="1456"/>
    <cellStyle name="Accent3 42" xfId="1457"/>
    <cellStyle name="Accent3 43" xfId="1458"/>
    <cellStyle name="Accent3 5" xfId="1459"/>
    <cellStyle name="Accent3 6" xfId="1460"/>
    <cellStyle name="Accent3 7" xfId="1461"/>
    <cellStyle name="Accent3 8" xfId="1462"/>
    <cellStyle name="Accent3 9" xfId="1463"/>
    <cellStyle name="Accent4 10" xfId="1464"/>
    <cellStyle name="Accent4 11" xfId="1465"/>
    <cellStyle name="Accent4 12" xfId="1466"/>
    <cellStyle name="Accent4 13" xfId="1467"/>
    <cellStyle name="Accent4 14" xfId="1468"/>
    <cellStyle name="Accent4 15" xfId="1469"/>
    <cellStyle name="Accent4 16" xfId="1470"/>
    <cellStyle name="Accent4 17" xfId="1471"/>
    <cellStyle name="Accent4 18" xfId="1472"/>
    <cellStyle name="Accent4 19" xfId="1473"/>
    <cellStyle name="Accent4 2" xfId="1474"/>
    <cellStyle name="Accent4 2 10" xfId="1475"/>
    <cellStyle name="Accent4 2 2" xfId="1476"/>
    <cellStyle name="Accent4 2 3" xfId="1477"/>
    <cellStyle name="Accent4 2 4" xfId="1478"/>
    <cellStyle name="Accent4 2 5" xfId="1479"/>
    <cellStyle name="Accent4 2 6" xfId="1480"/>
    <cellStyle name="Accent4 2 7" xfId="1481"/>
    <cellStyle name="Accent4 2 8" xfId="1482"/>
    <cellStyle name="Accent4 2 9" xfId="1483"/>
    <cellStyle name="Accent4 20" xfId="1484"/>
    <cellStyle name="Accent4 21" xfId="1485"/>
    <cellStyle name="Accent4 22" xfId="1486"/>
    <cellStyle name="Accent4 23" xfId="1487"/>
    <cellStyle name="Accent4 24" xfId="1488"/>
    <cellStyle name="Accent4 25" xfId="1489"/>
    <cellStyle name="Accent4 26" xfId="1490"/>
    <cellStyle name="Accent4 27" xfId="1491"/>
    <cellStyle name="Accent4 28" xfId="1492"/>
    <cellStyle name="Accent4 29" xfId="1493"/>
    <cellStyle name="Accent4 3" xfId="1494"/>
    <cellStyle name="Accent4 3 2" xfId="1495"/>
    <cellStyle name="Accent4 3 3" xfId="1496"/>
    <cellStyle name="Accent4 3 4" xfId="1497"/>
    <cellStyle name="Accent4 3 5" xfId="1498"/>
    <cellStyle name="Accent4 30" xfId="1499"/>
    <cellStyle name="Accent4 31" xfId="1500"/>
    <cellStyle name="Accent4 32" xfId="1501"/>
    <cellStyle name="Accent4 33" xfId="1502"/>
    <cellStyle name="Accent4 34" xfId="1503"/>
    <cellStyle name="Accent4 35" xfId="1504"/>
    <cellStyle name="Accent4 36" xfId="1505"/>
    <cellStyle name="Accent4 37" xfId="1506"/>
    <cellStyle name="Accent4 38" xfId="1507"/>
    <cellStyle name="Accent4 39" xfId="1508"/>
    <cellStyle name="Accent4 4" xfId="1509"/>
    <cellStyle name="Accent4 40" xfId="1510"/>
    <cellStyle name="Accent4 41" xfId="1511"/>
    <cellStyle name="Accent4 42" xfId="1512"/>
    <cellStyle name="Accent4 43" xfId="1513"/>
    <cellStyle name="Accent4 5" xfId="1514"/>
    <cellStyle name="Accent4 6" xfId="1515"/>
    <cellStyle name="Accent4 7" xfId="1516"/>
    <cellStyle name="Accent4 8" xfId="1517"/>
    <cellStyle name="Accent4 9" xfId="1518"/>
    <cellStyle name="Accent5 10" xfId="1519"/>
    <cellStyle name="Accent5 11" xfId="1520"/>
    <cellStyle name="Accent5 12" xfId="1521"/>
    <cellStyle name="Accent5 13" xfId="1522"/>
    <cellStyle name="Accent5 14" xfId="1523"/>
    <cellStyle name="Accent5 15" xfId="1524"/>
    <cellStyle name="Accent5 16" xfId="1525"/>
    <cellStyle name="Accent5 17" xfId="1526"/>
    <cellStyle name="Accent5 18" xfId="1527"/>
    <cellStyle name="Accent5 19" xfId="1528"/>
    <cellStyle name="Accent5 2" xfId="1529"/>
    <cellStyle name="Accent5 2 10" xfId="1530"/>
    <cellStyle name="Accent5 2 2" xfId="1531"/>
    <cellStyle name="Accent5 2 3" xfId="1532"/>
    <cellStyle name="Accent5 2 4" xfId="1533"/>
    <cellStyle name="Accent5 2 5" xfId="1534"/>
    <cellStyle name="Accent5 2 6" xfId="1535"/>
    <cellStyle name="Accent5 2 7" xfId="1536"/>
    <cellStyle name="Accent5 2 8" xfId="1537"/>
    <cellStyle name="Accent5 2 9" xfId="1538"/>
    <cellStyle name="Accent5 20" xfId="1539"/>
    <cellStyle name="Accent5 21" xfId="1540"/>
    <cellStyle name="Accent5 22" xfId="1541"/>
    <cellStyle name="Accent5 23" xfId="1542"/>
    <cellStyle name="Accent5 24" xfId="1543"/>
    <cellStyle name="Accent5 25" xfId="1544"/>
    <cellStyle name="Accent5 26" xfId="1545"/>
    <cellStyle name="Accent5 27" xfId="1546"/>
    <cellStyle name="Accent5 28" xfId="1547"/>
    <cellStyle name="Accent5 29" xfId="1548"/>
    <cellStyle name="Accent5 3" xfId="1549"/>
    <cellStyle name="Accent5 3 2" xfId="1550"/>
    <cellStyle name="Accent5 30" xfId="1551"/>
    <cellStyle name="Accent5 31" xfId="1552"/>
    <cellStyle name="Accent5 32" xfId="1553"/>
    <cellStyle name="Accent5 33" xfId="1554"/>
    <cellStyle name="Accent5 34" xfId="1555"/>
    <cellStyle name="Accent5 35" xfId="1556"/>
    <cellStyle name="Accent5 36" xfId="1557"/>
    <cellStyle name="Accent5 37" xfId="1558"/>
    <cellStyle name="Accent5 38" xfId="1559"/>
    <cellStyle name="Accent5 39" xfId="1560"/>
    <cellStyle name="Accent5 4" xfId="1561"/>
    <cellStyle name="Accent5 40" xfId="1562"/>
    <cellStyle name="Accent5 41" xfId="1563"/>
    <cellStyle name="Accent5 42" xfId="1564"/>
    <cellStyle name="Accent5 43" xfId="1565"/>
    <cellStyle name="Accent5 5" xfId="1566"/>
    <cellStyle name="Accent5 6" xfId="1567"/>
    <cellStyle name="Accent5 7" xfId="1568"/>
    <cellStyle name="Accent5 8" xfId="1569"/>
    <cellStyle name="Accent5 9" xfId="1570"/>
    <cellStyle name="Accent6 10" xfId="1571"/>
    <cellStyle name="Accent6 11" xfId="1572"/>
    <cellStyle name="Accent6 12" xfId="1573"/>
    <cellStyle name="Accent6 13" xfId="1574"/>
    <cellStyle name="Accent6 14" xfId="1575"/>
    <cellStyle name="Accent6 15" xfId="1576"/>
    <cellStyle name="Accent6 16" xfId="1577"/>
    <cellStyle name="Accent6 17" xfId="1578"/>
    <cellStyle name="Accent6 18" xfId="1579"/>
    <cellStyle name="Accent6 19" xfId="1580"/>
    <cellStyle name="Accent6 2" xfId="1581"/>
    <cellStyle name="Accent6 2 10" xfId="1582"/>
    <cellStyle name="Accent6 2 2" xfId="1583"/>
    <cellStyle name="Accent6 2 3" xfId="1584"/>
    <cellStyle name="Accent6 2 4" xfId="1585"/>
    <cellStyle name="Accent6 2 5" xfId="1586"/>
    <cellStyle name="Accent6 2 6" xfId="1587"/>
    <cellStyle name="Accent6 2 7" xfId="1588"/>
    <cellStyle name="Accent6 2 8" xfId="1589"/>
    <cellStyle name="Accent6 2 9" xfId="1590"/>
    <cellStyle name="Accent6 20" xfId="1591"/>
    <cellStyle name="Accent6 21" xfId="1592"/>
    <cellStyle name="Accent6 22" xfId="1593"/>
    <cellStyle name="Accent6 23" xfId="1594"/>
    <cellStyle name="Accent6 24" xfId="1595"/>
    <cellStyle name="Accent6 25" xfId="1596"/>
    <cellStyle name="Accent6 26" xfId="1597"/>
    <cellStyle name="Accent6 27" xfId="1598"/>
    <cellStyle name="Accent6 28" xfId="1599"/>
    <cellStyle name="Accent6 29" xfId="1600"/>
    <cellStyle name="Accent6 3" xfId="1601"/>
    <cellStyle name="Accent6 3 2" xfId="1602"/>
    <cellStyle name="Accent6 3 3" xfId="1603"/>
    <cellStyle name="Accent6 3 4" xfId="1604"/>
    <cellStyle name="Accent6 3 5" xfId="1605"/>
    <cellStyle name="Accent6 30" xfId="1606"/>
    <cellStyle name="Accent6 31" xfId="1607"/>
    <cellStyle name="Accent6 32" xfId="1608"/>
    <cellStyle name="Accent6 33" xfId="1609"/>
    <cellStyle name="Accent6 34" xfId="1610"/>
    <cellStyle name="Accent6 35" xfId="1611"/>
    <cellStyle name="Accent6 36" xfId="1612"/>
    <cellStyle name="Accent6 37" xfId="1613"/>
    <cellStyle name="Accent6 38" xfId="1614"/>
    <cellStyle name="Accent6 39" xfId="1615"/>
    <cellStyle name="Accent6 4" xfId="1616"/>
    <cellStyle name="Accent6 40" xfId="1617"/>
    <cellStyle name="Accent6 41" xfId="1618"/>
    <cellStyle name="Accent6 42" xfId="1619"/>
    <cellStyle name="Accent6 43" xfId="1620"/>
    <cellStyle name="Accent6 5" xfId="1621"/>
    <cellStyle name="Accent6 6" xfId="1622"/>
    <cellStyle name="Accent6 7" xfId="1623"/>
    <cellStyle name="Accent6 8" xfId="1624"/>
    <cellStyle name="Accent6 9" xfId="1625"/>
    <cellStyle name="AggblueBoldCels" xfId="1626"/>
    <cellStyle name="AggblueCels" xfId="1627"/>
    <cellStyle name="AggBoldCells" xfId="1628"/>
    <cellStyle name="AggCels" xfId="1629"/>
    <cellStyle name="AggGreen" xfId="1630"/>
    <cellStyle name="AggGreen12" xfId="1631"/>
    <cellStyle name="AggOrange" xfId="1632"/>
    <cellStyle name="AggOrange9" xfId="1633"/>
    <cellStyle name="AggOrangeLB_2x" xfId="1634"/>
    <cellStyle name="AggOrangeLBorder" xfId="1635"/>
    <cellStyle name="AggOrangeRBorder" xfId="1636"/>
    <cellStyle name="Akzent1" xfId="1637"/>
    <cellStyle name="Akzent2" xfId="1638"/>
    <cellStyle name="Akzent3" xfId="1639"/>
    <cellStyle name="Akzent4" xfId="1640"/>
    <cellStyle name="Akzent5" xfId="1641"/>
    <cellStyle name="Akzent6" xfId="1642"/>
    <cellStyle name="Ausgabe" xfId="1643"/>
    <cellStyle name="Bad 10" xfId="1644"/>
    <cellStyle name="Bad 11" xfId="1645"/>
    <cellStyle name="Bad 12" xfId="1646"/>
    <cellStyle name="Bad 13" xfId="1647"/>
    <cellStyle name="Bad 14" xfId="1648"/>
    <cellStyle name="Bad 15" xfId="1649"/>
    <cellStyle name="Bad 16" xfId="1650"/>
    <cellStyle name="Bad 17" xfId="1651"/>
    <cellStyle name="Bad 18" xfId="1652"/>
    <cellStyle name="Bad 19" xfId="1653"/>
    <cellStyle name="Bad 2" xfId="1654"/>
    <cellStyle name="Bad 2 10" xfId="1655"/>
    <cellStyle name="Bad 2 2" xfId="1656"/>
    <cellStyle name="Bad 2 3" xfId="1657"/>
    <cellStyle name="Bad 2 4" xfId="1658"/>
    <cellStyle name="Bad 2 5" xfId="1659"/>
    <cellStyle name="Bad 2 6" xfId="1660"/>
    <cellStyle name="Bad 2 7" xfId="1661"/>
    <cellStyle name="Bad 2 8" xfId="1662"/>
    <cellStyle name="Bad 2 9" xfId="1663"/>
    <cellStyle name="Bad 20" xfId="1664"/>
    <cellStyle name="Bad 21" xfId="1665"/>
    <cellStyle name="Bad 22" xfId="1666"/>
    <cellStyle name="Bad 23" xfId="1667"/>
    <cellStyle name="Bad 24" xfId="1668"/>
    <cellStyle name="Bad 25" xfId="1669"/>
    <cellStyle name="Bad 26" xfId="1670"/>
    <cellStyle name="Bad 27" xfId="1671"/>
    <cellStyle name="Bad 28" xfId="1672"/>
    <cellStyle name="Bad 29" xfId="1673"/>
    <cellStyle name="Bad 3" xfId="1674"/>
    <cellStyle name="Bad 3 2" xfId="1675"/>
    <cellStyle name="Bad 3 3" xfId="1676"/>
    <cellStyle name="Bad 3 4" xfId="1677"/>
    <cellStyle name="Bad 3 5" xfId="1678"/>
    <cellStyle name="Bad 30" xfId="1679"/>
    <cellStyle name="Bad 31" xfId="1680"/>
    <cellStyle name="Bad 32" xfId="1681"/>
    <cellStyle name="Bad 33" xfId="1682"/>
    <cellStyle name="Bad 34" xfId="1683"/>
    <cellStyle name="Bad 35" xfId="1684"/>
    <cellStyle name="Bad 36" xfId="1685"/>
    <cellStyle name="Bad 37" xfId="1686"/>
    <cellStyle name="Bad 38" xfId="1687"/>
    <cellStyle name="Bad 39" xfId="1688"/>
    <cellStyle name="Bad 4" xfId="1689"/>
    <cellStyle name="Bad 40" xfId="1690"/>
    <cellStyle name="Bad 41" xfId="1691"/>
    <cellStyle name="Bad 42" xfId="1692"/>
    <cellStyle name="Bad 43" xfId="1693"/>
    <cellStyle name="Bad 44" xfId="1694"/>
    <cellStyle name="Bad 5" xfId="1695"/>
    <cellStyle name="Bad 6" xfId="1696"/>
    <cellStyle name="Bad 7" xfId="1697"/>
    <cellStyle name="Bad 8" xfId="1698"/>
    <cellStyle name="Bad 9" xfId="1699"/>
    <cellStyle name="Berechnung" xfId="1700"/>
    <cellStyle name="Bevitel" xfId="1701"/>
    <cellStyle name="Bold GHG Numbers (0.00)" xfId="1702"/>
    <cellStyle name="Calculation 10" xfId="1703"/>
    <cellStyle name="Calculation 11" xfId="1704"/>
    <cellStyle name="Calculation 12" xfId="1705"/>
    <cellStyle name="Calculation 13" xfId="1706"/>
    <cellStyle name="Calculation 14" xfId="1707"/>
    <cellStyle name="Calculation 15" xfId="1708"/>
    <cellStyle name="Calculation 16" xfId="1709"/>
    <cellStyle name="Calculation 17" xfId="1710"/>
    <cellStyle name="Calculation 18" xfId="1711"/>
    <cellStyle name="Calculation 19" xfId="1712"/>
    <cellStyle name="Calculation 2" xfId="1713"/>
    <cellStyle name="Calculation 2 10" xfId="1714"/>
    <cellStyle name="Calculation 2 2" xfId="1715"/>
    <cellStyle name="Calculation 2 3" xfId="1716"/>
    <cellStyle name="Calculation 2 4" xfId="1717"/>
    <cellStyle name="Calculation 2 5" xfId="1718"/>
    <cellStyle name="Calculation 2 6" xfId="1719"/>
    <cellStyle name="Calculation 2 7" xfId="1720"/>
    <cellStyle name="Calculation 2 8" xfId="1721"/>
    <cellStyle name="Calculation 2 9" xfId="1722"/>
    <cellStyle name="Calculation 20" xfId="1723"/>
    <cellStyle name="Calculation 21" xfId="1724"/>
    <cellStyle name="Calculation 22" xfId="1725"/>
    <cellStyle name="Calculation 23" xfId="1726"/>
    <cellStyle name="Calculation 24" xfId="1727"/>
    <cellStyle name="Calculation 25" xfId="1728"/>
    <cellStyle name="Calculation 26" xfId="1729"/>
    <cellStyle name="Calculation 27" xfId="1730"/>
    <cellStyle name="Calculation 28" xfId="1731"/>
    <cellStyle name="Calculation 29" xfId="1732"/>
    <cellStyle name="Calculation 3" xfId="1733"/>
    <cellStyle name="Calculation 3 2" xfId="1734"/>
    <cellStyle name="Calculation 3 3" xfId="1735"/>
    <cellStyle name="Calculation 3 4" xfId="1736"/>
    <cellStyle name="Calculation 3 5" xfId="1737"/>
    <cellStyle name="Calculation 30" xfId="1738"/>
    <cellStyle name="Calculation 31" xfId="1739"/>
    <cellStyle name="Calculation 32" xfId="1740"/>
    <cellStyle name="Calculation 33" xfId="1741"/>
    <cellStyle name="Calculation 34" xfId="1742"/>
    <cellStyle name="Calculation 35" xfId="1743"/>
    <cellStyle name="Calculation 36" xfId="1744"/>
    <cellStyle name="Calculation 37" xfId="1745"/>
    <cellStyle name="Calculation 38" xfId="1746"/>
    <cellStyle name="Calculation 39" xfId="1747"/>
    <cellStyle name="Calculation 4" xfId="1748"/>
    <cellStyle name="Calculation 40" xfId="1749"/>
    <cellStyle name="Calculation 41" xfId="1750"/>
    <cellStyle name="Calculation 42" xfId="1751"/>
    <cellStyle name="Calculation 43" xfId="1752"/>
    <cellStyle name="Calculation 5" xfId="1753"/>
    <cellStyle name="Calculation 6" xfId="1754"/>
    <cellStyle name="Calculation 7" xfId="1755"/>
    <cellStyle name="Calculation 8" xfId="1756"/>
    <cellStyle name="Calculation 9" xfId="1757"/>
    <cellStyle name="Check Cell 10" xfId="1758"/>
    <cellStyle name="Check Cell 11" xfId="1759"/>
    <cellStyle name="Check Cell 12" xfId="1760"/>
    <cellStyle name="Check Cell 13" xfId="1761"/>
    <cellStyle name="Check Cell 14" xfId="1762"/>
    <cellStyle name="Check Cell 15" xfId="1763"/>
    <cellStyle name="Check Cell 16" xfId="1764"/>
    <cellStyle name="Check Cell 17" xfId="1765"/>
    <cellStyle name="Check Cell 18" xfId="1766"/>
    <cellStyle name="Check Cell 19" xfId="1767"/>
    <cellStyle name="Check Cell 2" xfId="1768"/>
    <cellStyle name="Check Cell 2 10" xfId="1769"/>
    <cellStyle name="Check Cell 2 2" xfId="1770"/>
    <cellStyle name="Check Cell 2 3" xfId="1771"/>
    <cellStyle name="Check Cell 2 4" xfId="1772"/>
    <cellStyle name="Check Cell 2 5" xfId="1773"/>
    <cellStyle name="Check Cell 2 6" xfId="1774"/>
    <cellStyle name="Check Cell 2 7" xfId="1775"/>
    <cellStyle name="Check Cell 2 8" xfId="1776"/>
    <cellStyle name="Check Cell 2 9" xfId="1777"/>
    <cellStyle name="Check Cell 20" xfId="1778"/>
    <cellStyle name="Check Cell 21" xfId="1779"/>
    <cellStyle name="Check Cell 22" xfId="1780"/>
    <cellStyle name="Check Cell 23" xfId="1781"/>
    <cellStyle name="Check Cell 24" xfId="1782"/>
    <cellStyle name="Check Cell 25" xfId="1783"/>
    <cellStyle name="Check Cell 26" xfId="1784"/>
    <cellStyle name="Check Cell 27" xfId="1785"/>
    <cellStyle name="Check Cell 28" xfId="1786"/>
    <cellStyle name="Check Cell 29" xfId="1787"/>
    <cellStyle name="Check Cell 3" xfId="1788"/>
    <cellStyle name="Check Cell 3 2" xfId="1789"/>
    <cellStyle name="Check Cell 30" xfId="1790"/>
    <cellStyle name="Check Cell 31" xfId="1791"/>
    <cellStyle name="Check Cell 32" xfId="1792"/>
    <cellStyle name="Check Cell 33" xfId="1793"/>
    <cellStyle name="Check Cell 34" xfId="1794"/>
    <cellStyle name="Check Cell 35" xfId="1795"/>
    <cellStyle name="Check Cell 36" xfId="1796"/>
    <cellStyle name="Check Cell 37" xfId="1797"/>
    <cellStyle name="Check Cell 38" xfId="1798"/>
    <cellStyle name="Check Cell 39" xfId="1799"/>
    <cellStyle name="Check Cell 4" xfId="1800"/>
    <cellStyle name="Check Cell 40" xfId="1801"/>
    <cellStyle name="Check Cell 41" xfId="1802"/>
    <cellStyle name="Check Cell 42" xfId="1803"/>
    <cellStyle name="Check Cell 43" xfId="1804"/>
    <cellStyle name="Check Cell 5" xfId="1805"/>
    <cellStyle name="Check Cell 6" xfId="1806"/>
    <cellStyle name="Check Cell 7" xfId="1807"/>
    <cellStyle name="Check Cell 8" xfId="1808"/>
    <cellStyle name="Check Cell 9" xfId="1809"/>
    <cellStyle name="Cím" xfId="1810"/>
    <cellStyle name="Címsor 1" xfId="1811"/>
    <cellStyle name="Címsor 2" xfId="1812"/>
    <cellStyle name="Címsor 3" xfId="1813"/>
    <cellStyle name="Címsor 4" xfId="1814"/>
    <cellStyle name="coin" xfId="1815"/>
    <cellStyle name="Comma [0] 2 10" xfId="1816"/>
    <cellStyle name="Comma [0] 2 2" xfId="1817"/>
    <cellStyle name="Comma [0] 2 3" xfId="1818"/>
    <cellStyle name="Comma [0] 2 4" xfId="1819"/>
    <cellStyle name="Comma [0] 2 5" xfId="1820"/>
    <cellStyle name="Comma [0] 2 6" xfId="1821"/>
    <cellStyle name="Comma [0] 2 7" xfId="1822"/>
    <cellStyle name="Comma [0] 2 8" xfId="1823"/>
    <cellStyle name="Comma [0] 2 9" xfId="1824"/>
    <cellStyle name="Comma 10" xfId="1825"/>
    <cellStyle name="Comma 10 2" xfId="1826"/>
    <cellStyle name="Comma 10 2 10" xfId="1827"/>
    <cellStyle name="Comma 10 2 11" xfId="1828"/>
    <cellStyle name="Comma 10 2 12" xfId="1829"/>
    <cellStyle name="Comma 10 2 13" xfId="1830"/>
    <cellStyle name="Comma 10 2 14" xfId="1831"/>
    <cellStyle name="Comma 10 2 15" xfId="1832"/>
    <cellStyle name="Comma 10 2 16" xfId="1833"/>
    <cellStyle name="Comma 10 2 17" xfId="1834"/>
    <cellStyle name="Comma 10 2 2" xfId="1835"/>
    <cellStyle name="Comma 10 2 3" xfId="1836"/>
    <cellStyle name="Comma 10 2 4" xfId="1837"/>
    <cellStyle name="Comma 10 2 5" xfId="1838"/>
    <cellStyle name="Comma 10 2 6" xfId="1839"/>
    <cellStyle name="Comma 10 2 7" xfId="1840"/>
    <cellStyle name="Comma 10 2 8" xfId="1841"/>
    <cellStyle name="Comma 10 2 9" xfId="1842"/>
    <cellStyle name="Comma 10 3" xfId="1843"/>
    <cellStyle name="Comma 10 3 10" xfId="1844"/>
    <cellStyle name="Comma 10 3 11" xfId="1845"/>
    <cellStyle name="Comma 10 3 12" xfId="1846"/>
    <cellStyle name="Comma 10 3 13" xfId="1847"/>
    <cellStyle name="Comma 10 3 14" xfId="1848"/>
    <cellStyle name="Comma 10 3 15" xfId="1849"/>
    <cellStyle name="Comma 10 3 16" xfId="1850"/>
    <cellStyle name="Comma 10 3 17" xfId="1851"/>
    <cellStyle name="Comma 10 3 2" xfId="1852"/>
    <cellStyle name="Comma 10 3 3" xfId="1853"/>
    <cellStyle name="Comma 10 3 4" xfId="1854"/>
    <cellStyle name="Comma 10 3 5" xfId="1855"/>
    <cellStyle name="Comma 10 3 6" xfId="1856"/>
    <cellStyle name="Comma 10 3 7" xfId="1857"/>
    <cellStyle name="Comma 10 3 8" xfId="1858"/>
    <cellStyle name="Comma 10 3 9" xfId="1859"/>
    <cellStyle name="Comma 10 4" xfId="1860"/>
    <cellStyle name="Comma 10 4 10" xfId="1861"/>
    <cellStyle name="Comma 10 4 11" xfId="1862"/>
    <cellStyle name="Comma 10 4 12" xfId="1863"/>
    <cellStyle name="Comma 10 4 13" xfId="1864"/>
    <cellStyle name="Comma 10 4 14" xfId="1865"/>
    <cellStyle name="Comma 10 4 15" xfId="1866"/>
    <cellStyle name="Comma 10 4 16" xfId="1867"/>
    <cellStyle name="Comma 10 4 17" xfId="1868"/>
    <cellStyle name="Comma 10 4 2" xfId="1869"/>
    <cellStyle name="Comma 10 4 3" xfId="1870"/>
    <cellStyle name="Comma 10 4 4" xfId="1871"/>
    <cellStyle name="Comma 10 4 5" xfId="1872"/>
    <cellStyle name="Comma 10 4 6" xfId="1873"/>
    <cellStyle name="Comma 10 4 7" xfId="1874"/>
    <cellStyle name="Comma 10 4 8" xfId="1875"/>
    <cellStyle name="Comma 10 4 9" xfId="1876"/>
    <cellStyle name="Comma 10 5" xfId="1877"/>
    <cellStyle name="Comma 10 5 10" xfId="1878"/>
    <cellStyle name="Comma 10 5 11" xfId="1879"/>
    <cellStyle name="Comma 10 5 12" xfId="1880"/>
    <cellStyle name="Comma 10 5 13" xfId="1881"/>
    <cellStyle name="Comma 10 5 14" xfId="1882"/>
    <cellStyle name="Comma 10 5 15" xfId="1883"/>
    <cellStyle name="Comma 10 5 16" xfId="1884"/>
    <cellStyle name="Comma 10 5 17" xfId="1885"/>
    <cellStyle name="Comma 10 5 2" xfId="1886"/>
    <cellStyle name="Comma 10 5 3" xfId="1887"/>
    <cellStyle name="Comma 10 5 4" xfId="1888"/>
    <cellStyle name="Comma 10 5 5" xfId="1889"/>
    <cellStyle name="Comma 10 5 6" xfId="1890"/>
    <cellStyle name="Comma 10 5 7" xfId="1891"/>
    <cellStyle name="Comma 10 5 8" xfId="1892"/>
    <cellStyle name="Comma 10 5 9" xfId="1893"/>
    <cellStyle name="Comma 10 6" xfId="1894"/>
    <cellStyle name="Comma 10 6 10" xfId="1895"/>
    <cellStyle name="Comma 10 6 11" xfId="1896"/>
    <cellStyle name="Comma 10 6 12" xfId="1897"/>
    <cellStyle name="Comma 10 6 13" xfId="1898"/>
    <cellStyle name="Comma 10 6 14" xfId="1899"/>
    <cellStyle name="Comma 10 6 15" xfId="1900"/>
    <cellStyle name="Comma 10 6 16" xfId="1901"/>
    <cellStyle name="Comma 10 6 17" xfId="1902"/>
    <cellStyle name="Comma 10 6 2" xfId="1903"/>
    <cellStyle name="Comma 10 6 3" xfId="1904"/>
    <cellStyle name="Comma 10 6 4" xfId="1905"/>
    <cellStyle name="Comma 10 6 5" xfId="1906"/>
    <cellStyle name="Comma 10 6 6" xfId="1907"/>
    <cellStyle name="Comma 10 6 7" xfId="1908"/>
    <cellStyle name="Comma 10 6 8" xfId="1909"/>
    <cellStyle name="Comma 10 6 9" xfId="1910"/>
    <cellStyle name="Comma 10 7" xfId="1911"/>
    <cellStyle name="Comma 10 7 10" xfId="1912"/>
    <cellStyle name="Comma 10 7 11" xfId="1913"/>
    <cellStyle name="Comma 10 7 12" xfId="1914"/>
    <cellStyle name="Comma 10 7 13" xfId="1915"/>
    <cellStyle name="Comma 10 7 14" xfId="1916"/>
    <cellStyle name="Comma 10 7 15" xfId="1917"/>
    <cellStyle name="Comma 10 7 16" xfId="1918"/>
    <cellStyle name="Comma 10 7 17" xfId="1919"/>
    <cellStyle name="Comma 10 7 2" xfId="1920"/>
    <cellStyle name="Comma 10 7 3" xfId="1921"/>
    <cellStyle name="Comma 10 7 4" xfId="1922"/>
    <cellStyle name="Comma 10 7 5" xfId="1923"/>
    <cellStyle name="Comma 10 7 6" xfId="1924"/>
    <cellStyle name="Comma 10 7 7" xfId="1925"/>
    <cellStyle name="Comma 10 7 8" xfId="1926"/>
    <cellStyle name="Comma 10 7 9" xfId="1927"/>
    <cellStyle name="Comma 10 8" xfId="1928"/>
    <cellStyle name="Comma 10 8 10" xfId="1929"/>
    <cellStyle name="Comma 10 8 11" xfId="1930"/>
    <cellStyle name="Comma 10 8 12" xfId="1931"/>
    <cellStyle name="Comma 10 8 13" xfId="1932"/>
    <cellStyle name="Comma 10 8 14" xfId="1933"/>
    <cellStyle name="Comma 10 8 15" xfId="1934"/>
    <cellStyle name="Comma 10 8 16" xfId="1935"/>
    <cellStyle name="Comma 10 8 17" xfId="1936"/>
    <cellStyle name="Comma 10 8 2" xfId="1937"/>
    <cellStyle name="Comma 10 8 3" xfId="1938"/>
    <cellStyle name="Comma 10 8 4" xfId="1939"/>
    <cellStyle name="Comma 10 8 5" xfId="1940"/>
    <cellStyle name="Comma 10 8 6" xfId="1941"/>
    <cellStyle name="Comma 10 8 7" xfId="1942"/>
    <cellStyle name="Comma 10 8 8" xfId="1943"/>
    <cellStyle name="Comma 10 8 9" xfId="1944"/>
    <cellStyle name="Comma 11" xfId="1945"/>
    <cellStyle name="Comma 11 2" xfId="1946"/>
    <cellStyle name="Comma 12" xfId="1947"/>
    <cellStyle name="Comma 12 2" xfId="1948"/>
    <cellStyle name="Comma 13" xfId="1949"/>
    <cellStyle name="Comma 13 2" xfId="1950"/>
    <cellStyle name="Comma 14" xfId="1951"/>
    <cellStyle name="Comma 14 2" xfId="1952"/>
    <cellStyle name="Comma 14 3" xfId="1953"/>
    <cellStyle name="Comma 15" xfId="1954"/>
    <cellStyle name="Comma 15 2" xfId="1955"/>
    <cellStyle name="Comma 16" xfId="1956"/>
    <cellStyle name="Comma 16 2" xfId="1957"/>
    <cellStyle name="Comma 17" xfId="1958"/>
    <cellStyle name="Comma 17 2" xfId="1959"/>
    <cellStyle name="Comma 18" xfId="1960"/>
    <cellStyle name="Comma 18 2" xfId="1961"/>
    <cellStyle name="Comma 19" xfId="1962"/>
    <cellStyle name="Comma 19 2" xfId="1963"/>
    <cellStyle name="Comma 2" xfId="1964"/>
    <cellStyle name="Comma 2 10" xfId="1965"/>
    <cellStyle name="Comma 2 10 2" xfId="1966"/>
    <cellStyle name="Comma 2 10 3" xfId="1967"/>
    <cellStyle name="Comma 2 11" xfId="1968"/>
    <cellStyle name="Comma 2 11 2" xfId="1969"/>
    <cellStyle name="Comma 2 11 3" xfId="1970"/>
    <cellStyle name="Comma 2 12" xfId="1971"/>
    <cellStyle name="Comma 2 12 2" xfId="1972"/>
    <cellStyle name="Comma 2 12 3" xfId="1973"/>
    <cellStyle name="Comma 2 13" xfId="1974"/>
    <cellStyle name="Comma 2 13 2" xfId="1975"/>
    <cellStyle name="Comma 2 13 3" xfId="1976"/>
    <cellStyle name="Comma 2 14" xfId="1977"/>
    <cellStyle name="Comma 2 15" xfId="1978"/>
    <cellStyle name="Comma 2 16" xfId="1979"/>
    <cellStyle name="Comma 2 17" xfId="1980"/>
    <cellStyle name="Comma 2 17 2" xfId="1981"/>
    <cellStyle name="Comma 2 18" xfId="1982"/>
    <cellStyle name="Comma 2 18 2" xfId="1983"/>
    <cellStyle name="Comma 2 19" xfId="1984"/>
    <cellStyle name="Comma 2 19 2" xfId="1985"/>
    <cellStyle name="Comma 2 19 2 2" xfId="1986"/>
    <cellStyle name="Comma 2 19 3" xfId="1987"/>
    <cellStyle name="Comma 2 2" xfId="1988"/>
    <cellStyle name="Comma 2 2 2" xfId="1989"/>
    <cellStyle name="Comma 2 2 2 2" xfId="1990"/>
    <cellStyle name="Comma 2 2 2 2 2" xfId="1991"/>
    <cellStyle name="Comma 2 2 2 3" xfId="1992"/>
    <cellStyle name="Comma 2 2 2 4" xfId="1993"/>
    <cellStyle name="Comma 2 2 2 4 2" xfId="1994"/>
    <cellStyle name="Comma 2 2 2 4 3" xfId="1995"/>
    <cellStyle name="Comma 2 2 2 5" xfId="1996"/>
    <cellStyle name="Comma 2 2 2 6" xfId="1997"/>
    <cellStyle name="Comma 2 2 2 7" xfId="1998"/>
    <cellStyle name="Comma 2 2 2 8" xfId="1999"/>
    <cellStyle name="Comma 2 2 3" xfId="2000"/>
    <cellStyle name="Comma 2 2 3 2" xfId="2001"/>
    <cellStyle name="Comma 2 2 3 3" xfId="2002"/>
    <cellStyle name="Comma 2 2 3 4" xfId="2003"/>
    <cellStyle name="Comma 2 2 3 4 2" xfId="2004"/>
    <cellStyle name="Comma 2 2 3 5" xfId="2005"/>
    <cellStyle name="Comma 2 2 3 6" xfId="2006"/>
    <cellStyle name="Comma 2 2 4" xfId="2007"/>
    <cellStyle name="Comma 2 2 4 2" xfId="2008"/>
    <cellStyle name="Comma 2 2 5" xfId="2009"/>
    <cellStyle name="Comma 2 2 6" xfId="2010"/>
    <cellStyle name="Comma 2 2 6 2" xfId="2011"/>
    <cellStyle name="Comma 2 2 6 3" xfId="2012"/>
    <cellStyle name="Comma 2 2 7" xfId="2013"/>
    <cellStyle name="Comma 2 2 8" xfId="2014"/>
    <cellStyle name="Comma 2 2 9" xfId="2015"/>
    <cellStyle name="Comma 2 20" xfId="2016"/>
    <cellStyle name="Comma 2 20 2" xfId="2017"/>
    <cellStyle name="Comma 2 21" xfId="2018"/>
    <cellStyle name="Comma 2 21 2" xfId="2019"/>
    <cellStyle name="Comma 2 22" xfId="2020"/>
    <cellStyle name="Comma 2 3" xfId="2021"/>
    <cellStyle name="Comma 2 3 2" xfId="2022"/>
    <cellStyle name="Comma 2 3 2 2" xfId="2023"/>
    <cellStyle name="Comma 2 3 2 2 2" xfId="2024"/>
    <cellStyle name="Comma 2 3 2 2 3" xfId="2025"/>
    <cellStyle name="Comma 2 3 2 3" xfId="2026"/>
    <cellStyle name="Comma 2 3 2 4" xfId="2027"/>
    <cellStyle name="Comma 2 3 2 4 2" xfId="2028"/>
    <cellStyle name="Comma 2 3 2 4 3" xfId="2029"/>
    <cellStyle name="Comma 2 3 2 4 4" xfId="2030"/>
    <cellStyle name="Comma 2 3 2 5" xfId="2031"/>
    <cellStyle name="Comma 2 3 2 6" xfId="2032"/>
    <cellStyle name="Comma 2 3 3" xfId="2033"/>
    <cellStyle name="Comma 2 3 3 2" xfId="2034"/>
    <cellStyle name="Comma 2 3 3 2 2" xfId="2035"/>
    <cellStyle name="Comma 2 3 3 3" xfId="2036"/>
    <cellStyle name="Comma 2 3 3 4" xfId="2037"/>
    <cellStyle name="Comma 2 3 3 4 2" xfId="2038"/>
    <cellStyle name="Comma 2 3 3 5" xfId="2039"/>
    <cellStyle name="Comma 2 3 4" xfId="2040"/>
    <cellStyle name="Comma 2 3 4 2" xfId="2041"/>
    <cellStyle name="Comma 2 3 5" xfId="2042"/>
    <cellStyle name="Comma 2 3 6" xfId="2043"/>
    <cellStyle name="Comma 2 3 6 2" xfId="2044"/>
    <cellStyle name="Comma 2 3 7" xfId="2045"/>
    <cellStyle name="Comma 2 3 8" xfId="2046"/>
    <cellStyle name="Comma 2 4" xfId="2047"/>
    <cellStyle name="Comma 2 4 2" xfId="2048"/>
    <cellStyle name="Comma 2 4 2 2" xfId="2049"/>
    <cellStyle name="Comma 2 4 2 2 2" xfId="2050"/>
    <cellStyle name="Comma 2 4 2 3" xfId="2051"/>
    <cellStyle name="Comma 2 4 3" xfId="2052"/>
    <cellStyle name="Comma 2 4 3 2" xfId="2053"/>
    <cellStyle name="Comma 2 4 3 2 2" xfId="2054"/>
    <cellStyle name="Comma 2 4 3 3" xfId="2055"/>
    <cellStyle name="Comma 2 4 4" xfId="2056"/>
    <cellStyle name="Comma 2 4 4 2" xfId="2057"/>
    <cellStyle name="Comma 2 4 4 2 2" xfId="2058"/>
    <cellStyle name="Comma 2 4 4 3" xfId="2059"/>
    <cellStyle name="Comma 2 4 4 4" xfId="2060"/>
    <cellStyle name="Comma 2 4 4 5" xfId="2061"/>
    <cellStyle name="Comma 2 4 5" xfId="2062"/>
    <cellStyle name="Comma 2 4 6" xfId="2063"/>
    <cellStyle name="Comma 2 4 7" xfId="2064"/>
    <cellStyle name="Comma 2 4 8" xfId="2065"/>
    <cellStyle name="Comma 2 5" xfId="2066"/>
    <cellStyle name="Comma 2 5 2" xfId="2067"/>
    <cellStyle name="Comma 2 5 2 2" xfId="2068"/>
    <cellStyle name="Comma 2 5 3" xfId="2069"/>
    <cellStyle name="Comma 2 5 4" xfId="2070"/>
    <cellStyle name="Comma 2 5 4 2" xfId="2071"/>
    <cellStyle name="Comma 2 5 5" xfId="2072"/>
    <cellStyle name="Comma 2 5 6" xfId="2073"/>
    <cellStyle name="Comma 2 5 7" xfId="2074"/>
    <cellStyle name="Comma 2 6" xfId="2075"/>
    <cellStyle name="Comma 2 6 2" xfId="2076"/>
    <cellStyle name="Comma 2 6 2 2" xfId="2077"/>
    <cellStyle name="Comma 2 6 2 3" xfId="2078"/>
    <cellStyle name="Comma 2 6 3" xfId="2079"/>
    <cellStyle name="Comma 2 6 4" xfId="2080"/>
    <cellStyle name="Comma 2 6 5" xfId="2081"/>
    <cellStyle name="Comma 2 7" xfId="2082"/>
    <cellStyle name="Comma 2 7 2" xfId="2083"/>
    <cellStyle name="Comma 2 7 2 2" xfId="2084"/>
    <cellStyle name="Comma 2 7 3" xfId="2085"/>
    <cellStyle name="Comma 2 7 4" xfId="2086"/>
    <cellStyle name="Comma 2 8" xfId="2087"/>
    <cellStyle name="Comma 2 8 2" xfId="2088"/>
    <cellStyle name="Comma 2 8 3" xfId="2089"/>
    <cellStyle name="Comma 2 8 4" xfId="2090"/>
    <cellStyle name="Comma 2 8 5" xfId="2091"/>
    <cellStyle name="Comma 2 8 6" xfId="2092"/>
    <cellStyle name="Comma 2 9" xfId="2093"/>
    <cellStyle name="Comma 2 9 2" xfId="2094"/>
    <cellStyle name="Comma 2 9 3" xfId="2095"/>
    <cellStyle name="Comma 3" xfId="2096"/>
    <cellStyle name="Comma 3 10" xfId="2097"/>
    <cellStyle name="Comma 3 10 2" xfId="2098"/>
    <cellStyle name="Comma 3 11" xfId="2099"/>
    <cellStyle name="Comma 3 12" xfId="2100"/>
    <cellStyle name="Comma 3 2" xfId="2101"/>
    <cellStyle name="Comma 3 2 2" xfId="2102"/>
    <cellStyle name="Comma 3 2 3" xfId="2103"/>
    <cellStyle name="Comma 3 2 4" xfId="2104"/>
    <cellStyle name="Comma 3 3" xfId="2105"/>
    <cellStyle name="Comma 3 3 2" xfId="2106"/>
    <cellStyle name="Comma 3 3 3" xfId="2107"/>
    <cellStyle name="Comma 3 3 4" xfId="2108"/>
    <cellStyle name="Comma 3 4" xfId="2109"/>
    <cellStyle name="Comma 3 4 2" xfId="2110"/>
    <cellStyle name="Comma 3 5" xfId="2111"/>
    <cellStyle name="Comma 3 6" xfId="2112"/>
    <cellStyle name="Comma 3 7" xfId="2113"/>
    <cellStyle name="Comma 3 8" xfId="2114"/>
    <cellStyle name="Comma 3 9" xfId="2115"/>
    <cellStyle name="Comma 4" xfId="2116"/>
    <cellStyle name="Comma 4 10" xfId="2117"/>
    <cellStyle name="Comma 4 2" xfId="2118"/>
    <cellStyle name="Comma 4 2 2" xfId="2119"/>
    <cellStyle name="Comma 4 2 3" xfId="2120"/>
    <cellStyle name="Comma 4 3" xfId="2121"/>
    <cellStyle name="Comma 4 4" xfId="2122"/>
    <cellStyle name="Comma 4 5" xfId="2123"/>
    <cellStyle name="Comma 4 6" xfId="2124"/>
    <cellStyle name="Comma 4 7" xfId="2125"/>
    <cellStyle name="Comma 4 8" xfId="2126"/>
    <cellStyle name="Comma 4 9" xfId="2127"/>
    <cellStyle name="Comma 5" xfId="2128"/>
    <cellStyle name="Comma 5 2" xfId="2129"/>
    <cellStyle name="Comma 5 3" xfId="2130"/>
    <cellStyle name="Comma 5 3 2" xfId="2131"/>
    <cellStyle name="Comma 5 4" xfId="2132"/>
    <cellStyle name="Comma 5 5" xfId="2133"/>
    <cellStyle name="Comma 5 6" xfId="2134"/>
    <cellStyle name="Comma 5 7" xfId="2135"/>
    <cellStyle name="Comma 5 8" xfId="2136"/>
    <cellStyle name="Comma 6" xfId="2137"/>
    <cellStyle name="Comma 6 2" xfId="2138"/>
    <cellStyle name="Comma 6 3" xfId="2139"/>
    <cellStyle name="Comma 6 4" xfId="2140"/>
    <cellStyle name="Comma 6 5" xfId="2141"/>
    <cellStyle name="Comma 6 6" xfId="2142"/>
    <cellStyle name="Comma 6 7" xfId="2143"/>
    <cellStyle name="Comma 6 8" xfId="2144"/>
    <cellStyle name="Comma 7" xfId="2145"/>
    <cellStyle name="Comma 7 10" xfId="2146"/>
    <cellStyle name="Comma 7 11" xfId="2147"/>
    <cellStyle name="Comma 7 11 2" xfId="2148"/>
    <cellStyle name="Comma 7 12" xfId="2149"/>
    <cellStyle name="Comma 7 13" xfId="2150"/>
    <cellStyle name="Comma 7 14" xfId="2151"/>
    <cellStyle name="Comma 7 15" xfId="2152"/>
    <cellStyle name="Comma 7 16" xfId="2153"/>
    <cellStyle name="Comma 7 16 2" xfId="2154"/>
    <cellStyle name="Comma 7 17" xfId="2155"/>
    <cellStyle name="Comma 7 17 2" xfId="2156"/>
    <cellStyle name="Comma 7 18" xfId="2157"/>
    <cellStyle name="Comma 7 18 2" xfId="2158"/>
    <cellStyle name="Comma 7 19" xfId="2159"/>
    <cellStyle name="Comma 7 19 2" xfId="2160"/>
    <cellStyle name="Comma 7 2" xfId="2161"/>
    <cellStyle name="Comma 7 20" xfId="2162"/>
    <cellStyle name="Comma 7 20 2" xfId="2163"/>
    <cellStyle name="Comma 7 21" xfId="2164"/>
    <cellStyle name="Comma 7 21 2" xfId="2165"/>
    <cellStyle name="Comma 7 3" xfId="2166"/>
    <cellStyle name="Comma 7 3 10" xfId="2167"/>
    <cellStyle name="Comma 7 3 11" xfId="2168"/>
    <cellStyle name="Comma 7 3 12" xfId="2169"/>
    <cellStyle name="Comma 7 3 13" xfId="2170"/>
    <cellStyle name="Comma 7 3 14" xfId="2171"/>
    <cellStyle name="Comma 7 3 15" xfId="2172"/>
    <cellStyle name="Comma 7 3 2" xfId="2173"/>
    <cellStyle name="Comma 7 3 3" xfId="2174"/>
    <cellStyle name="Comma 7 3 4" xfId="2175"/>
    <cellStyle name="Comma 7 3 5" xfId="2176"/>
    <cellStyle name="Comma 7 3 6" xfId="2177"/>
    <cellStyle name="Comma 7 3 7" xfId="2178"/>
    <cellStyle name="Comma 7 3 8" xfId="2179"/>
    <cellStyle name="Comma 7 3 9" xfId="2180"/>
    <cellStyle name="Comma 7 4" xfId="2181"/>
    <cellStyle name="Comma 7 5" xfId="2182"/>
    <cellStyle name="Comma 7 6" xfId="2183"/>
    <cellStyle name="Comma 7 7" xfId="2184"/>
    <cellStyle name="Comma 7 8" xfId="2185"/>
    <cellStyle name="Comma 7 9" xfId="2186"/>
    <cellStyle name="Comma 8" xfId="2187"/>
    <cellStyle name="Comma 8 2" xfId="2188"/>
    <cellStyle name="Comma 8 2 2" xfId="2189"/>
    <cellStyle name="Comma 8 2 3" xfId="2190"/>
    <cellStyle name="Comma 8 3" xfId="2191"/>
    <cellStyle name="Comma 8 3 2" xfId="2192"/>
    <cellStyle name="Comma 8 4" xfId="2193"/>
    <cellStyle name="Comma 8 4 2" xfId="2194"/>
    <cellStyle name="Comma 8 5" xfId="2195"/>
    <cellStyle name="Comma 8 5 2" xfId="2196"/>
    <cellStyle name="Comma 8 6" xfId="2197"/>
    <cellStyle name="Comma 8 6 2" xfId="2198"/>
    <cellStyle name="Comma 8 7" xfId="2199"/>
    <cellStyle name="Comma 8 7 2" xfId="2200"/>
    <cellStyle name="Comma 8 8" xfId="2201"/>
    <cellStyle name="Comma 8 8 2" xfId="2202"/>
    <cellStyle name="Comma 9" xfId="2203"/>
    <cellStyle name="Comma 9 2" xfId="2204"/>
    <cellStyle name="Comma 9 3" xfId="2205"/>
    <cellStyle name="Comma 9 4" xfId="2206"/>
    <cellStyle name="Comma 9 5" xfId="2207"/>
    <cellStyle name="Comma 9 6" xfId="2208"/>
    <cellStyle name="Comma 9 7" xfId="2209"/>
    <cellStyle name="Comma 9 8" xfId="2210"/>
    <cellStyle name="Comma 9 9" xfId="2211"/>
    <cellStyle name="Constants" xfId="2212"/>
    <cellStyle name="Currency 2" xfId="2213"/>
    <cellStyle name="Currency 2 2" xfId="2214"/>
    <cellStyle name="Currency 2 3" xfId="2215"/>
    <cellStyle name="CustomCellsOrange" xfId="2216"/>
    <cellStyle name="CustomizationCells" xfId="2217"/>
    <cellStyle name="CustomizationGreenCells" xfId="2218"/>
    <cellStyle name="DocBox_EmptyRow" xfId="2219"/>
    <cellStyle name="donn_normal" xfId="2220"/>
    <cellStyle name="Eingabe" xfId="2221"/>
    <cellStyle name="Ellenőrzőcella" xfId="2222"/>
    <cellStyle name="Empty_B_border" xfId="2223"/>
    <cellStyle name="ent_col_ser" xfId="2224"/>
    <cellStyle name="entete_source" xfId="2225"/>
    <cellStyle name="Ergebnis" xfId="2226"/>
    <cellStyle name="Erklärender Text" xfId="2227"/>
    <cellStyle name="Estilo 1" xfId="2228"/>
    <cellStyle name="Euro" xfId="2229"/>
    <cellStyle name="Euro 10" xfId="2230"/>
    <cellStyle name="Euro 10 2" xfId="2231"/>
    <cellStyle name="Euro 11" xfId="2232"/>
    <cellStyle name="Euro 11 2" xfId="2233"/>
    <cellStyle name="Euro 12" xfId="2234"/>
    <cellStyle name="Euro 13" xfId="2235"/>
    <cellStyle name="Euro 14" xfId="2236"/>
    <cellStyle name="Euro 15" xfId="2237"/>
    <cellStyle name="Euro 16" xfId="2238"/>
    <cellStyle name="Euro 17" xfId="2239"/>
    <cellStyle name="Euro 18" xfId="2240"/>
    <cellStyle name="Euro 19" xfId="2241"/>
    <cellStyle name="Euro 2" xfId="2242"/>
    <cellStyle name="Euro 2 2" xfId="2243"/>
    <cellStyle name="Euro 2 2 2" xfId="2244"/>
    <cellStyle name="Euro 2 2 3" xfId="2245"/>
    <cellStyle name="Euro 2 2 4" xfId="2246"/>
    <cellStyle name="Euro 2 2 4 2" xfId="2247"/>
    <cellStyle name="Euro 2 2 4 3" xfId="2248"/>
    <cellStyle name="Euro 2 2 5" xfId="2249"/>
    <cellStyle name="Euro 2 2 6" xfId="2250"/>
    <cellStyle name="Euro 2 3" xfId="2251"/>
    <cellStyle name="Euro 2 4" xfId="2252"/>
    <cellStyle name="Euro 2 5" xfId="2253"/>
    <cellStyle name="Euro 2 6" xfId="2254"/>
    <cellStyle name="Euro 2 7" xfId="2255"/>
    <cellStyle name="Euro 2 8" xfId="2256"/>
    <cellStyle name="Euro 20" xfId="2257"/>
    <cellStyle name="Euro 21" xfId="2258"/>
    <cellStyle name="Euro 22" xfId="2259"/>
    <cellStyle name="Euro 23" xfId="2260"/>
    <cellStyle name="Euro 24" xfId="2261"/>
    <cellStyle name="Euro 25" xfId="2262"/>
    <cellStyle name="Euro 26" xfId="2263"/>
    <cellStyle name="Euro 27" xfId="2264"/>
    <cellStyle name="Euro 28" xfId="2265"/>
    <cellStyle name="Euro 29" xfId="2266"/>
    <cellStyle name="Euro 3" xfId="2267"/>
    <cellStyle name="Euro 3 10" xfId="2268"/>
    <cellStyle name="Euro 3 2" xfId="2269"/>
    <cellStyle name="Euro 3 2 2" xfId="2270"/>
    <cellStyle name="Euro 3 3" xfId="2271"/>
    <cellStyle name="Euro 3 3 2" xfId="2272"/>
    <cellStyle name="Euro 3 3 3" xfId="2273"/>
    <cellStyle name="Euro 3 3 4" xfId="2274"/>
    <cellStyle name="Euro 3 3 4 2" xfId="2275"/>
    <cellStyle name="Euro 3 4" xfId="2276"/>
    <cellStyle name="Euro 3 5" xfId="2277"/>
    <cellStyle name="Euro 3 6" xfId="2278"/>
    <cellStyle name="Euro 3 7" xfId="2279"/>
    <cellStyle name="Euro 3 8" xfId="2280"/>
    <cellStyle name="Euro 3 9" xfId="2281"/>
    <cellStyle name="Euro 3_PrimaryEnergyPrices_TIMES" xfId="2282"/>
    <cellStyle name="Euro 30" xfId="2283"/>
    <cellStyle name="Euro 31" xfId="2284"/>
    <cellStyle name="Euro 32" xfId="2285"/>
    <cellStyle name="Euro 33" xfId="2286"/>
    <cellStyle name="Euro 34" xfId="2287"/>
    <cellStyle name="Euro 35" xfId="2288"/>
    <cellStyle name="Euro 36" xfId="2289"/>
    <cellStyle name="Euro 37" xfId="2290"/>
    <cellStyle name="Euro 38" xfId="2291"/>
    <cellStyle name="Euro 39" xfId="2292"/>
    <cellStyle name="Euro 4" xfId="2293"/>
    <cellStyle name="Euro 4 2" xfId="2294"/>
    <cellStyle name="Euro 4 2 2" xfId="2295"/>
    <cellStyle name="Euro 4 3" xfId="2296"/>
    <cellStyle name="Euro 4 3 2" xfId="2297"/>
    <cellStyle name="Euro 4 3 3" xfId="2298"/>
    <cellStyle name="Euro 4 3 4" xfId="2299"/>
    <cellStyle name="Euro 4 3 4 2" xfId="2300"/>
    <cellStyle name="Euro 4 4" xfId="2301"/>
    <cellStyle name="Euro 4 4 2" xfId="2302"/>
    <cellStyle name="Euro 4 4 3" xfId="2303"/>
    <cellStyle name="Euro 4 5" xfId="2304"/>
    <cellStyle name="Euro 4 6" xfId="2305"/>
    <cellStyle name="Euro 40" xfId="2306"/>
    <cellStyle name="Euro 41" xfId="2307"/>
    <cellStyle name="Euro 42" xfId="2308"/>
    <cellStyle name="Euro 43" xfId="2309"/>
    <cellStyle name="Euro 44" xfId="2310"/>
    <cellStyle name="Euro 45" xfId="2311"/>
    <cellStyle name="Euro 46" xfId="2312"/>
    <cellStyle name="Euro 47" xfId="2313"/>
    <cellStyle name="Euro 48" xfId="2314"/>
    <cellStyle name="Euro 48 2" xfId="2315"/>
    <cellStyle name="Euro 49" xfId="2316"/>
    <cellStyle name="Euro 49 2" xfId="2317"/>
    <cellStyle name="Euro 5" xfId="2318"/>
    <cellStyle name="Euro 5 2" xfId="2319"/>
    <cellStyle name="Euro 5 3" xfId="2320"/>
    <cellStyle name="Euro 5 4" xfId="2321"/>
    <cellStyle name="Euro 5 4 2" xfId="2322"/>
    <cellStyle name="Euro 50" xfId="2323"/>
    <cellStyle name="Euro 50 2" xfId="2324"/>
    <cellStyle name="Euro 51" xfId="2325"/>
    <cellStyle name="Euro 51 2" xfId="2326"/>
    <cellStyle name="Euro 52" xfId="2327"/>
    <cellStyle name="Euro 52 2" xfId="2328"/>
    <cellStyle name="Euro 53" xfId="2329"/>
    <cellStyle name="Euro 53 2" xfId="2330"/>
    <cellStyle name="Euro 54" xfId="2331"/>
    <cellStyle name="Euro 54 2" xfId="2332"/>
    <cellStyle name="Euro 55" xfId="2333"/>
    <cellStyle name="Euro 55 2" xfId="2334"/>
    <cellStyle name="Euro 56" xfId="2335"/>
    <cellStyle name="Euro 56 2" xfId="2336"/>
    <cellStyle name="Euro 57" xfId="2337"/>
    <cellStyle name="Euro 58" xfId="2338"/>
    <cellStyle name="Euro 59" xfId="2339"/>
    <cellStyle name="Euro 6" xfId="2340"/>
    <cellStyle name="Euro 6 2" xfId="2341"/>
    <cellStyle name="Euro 6 3" xfId="2342"/>
    <cellStyle name="Euro 6 4" xfId="2343"/>
    <cellStyle name="Euro 6 5" xfId="2344"/>
    <cellStyle name="Euro 6 6" xfId="2345"/>
    <cellStyle name="Euro 60" xfId="2346"/>
    <cellStyle name="Euro 7" xfId="2347"/>
    <cellStyle name="Euro 7 2" xfId="2348"/>
    <cellStyle name="Euro 7 3" xfId="2349"/>
    <cellStyle name="Euro 7 4" xfId="2350"/>
    <cellStyle name="Euro 8" xfId="2351"/>
    <cellStyle name="Euro 8 2" xfId="2352"/>
    <cellStyle name="Euro 9" xfId="2353"/>
    <cellStyle name="Euro 9 2" xfId="2354"/>
    <cellStyle name="Euro_Potentials in TIMES" xfId="2355"/>
    <cellStyle name="Explanatory Text 10" xfId="2356"/>
    <cellStyle name="Explanatory Text 11" xfId="2357"/>
    <cellStyle name="Explanatory Text 12" xfId="2358"/>
    <cellStyle name="Explanatory Text 13" xfId="2359"/>
    <cellStyle name="Explanatory Text 14" xfId="2360"/>
    <cellStyle name="Explanatory Text 15" xfId="2361"/>
    <cellStyle name="Explanatory Text 16" xfId="2362"/>
    <cellStyle name="Explanatory Text 17" xfId="2363"/>
    <cellStyle name="Explanatory Text 18" xfId="2364"/>
    <cellStyle name="Explanatory Text 19" xfId="2365"/>
    <cellStyle name="Explanatory Text 2" xfId="2366"/>
    <cellStyle name="Explanatory Text 2 10" xfId="2367"/>
    <cellStyle name="Explanatory Text 2 2" xfId="2368"/>
    <cellStyle name="Explanatory Text 2 3" xfId="2369"/>
    <cellStyle name="Explanatory Text 2 4" xfId="2370"/>
    <cellStyle name="Explanatory Text 2 5" xfId="2371"/>
    <cellStyle name="Explanatory Text 2 6" xfId="2372"/>
    <cellStyle name="Explanatory Text 2 7" xfId="2373"/>
    <cellStyle name="Explanatory Text 2 8" xfId="2374"/>
    <cellStyle name="Explanatory Text 2 9" xfId="2375"/>
    <cellStyle name="Explanatory Text 20" xfId="2376"/>
    <cellStyle name="Explanatory Text 21" xfId="2377"/>
    <cellStyle name="Explanatory Text 22" xfId="2378"/>
    <cellStyle name="Explanatory Text 23" xfId="2379"/>
    <cellStyle name="Explanatory Text 24" xfId="2380"/>
    <cellStyle name="Explanatory Text 25" xfId="2381"/>
    <cellStyle name="Explanatory Text 26" xfId="2382"/>
    <cellStyle name="Explanatory Text 27" xfId="2383"/>
    <cellStyle name="Explanatory Text 28" xfId="2384"/>
    <cellStyle name="Explanatory Text 29" xfId="2385"/>
    <cellStyle name="Explanatory Text 3" xfId="2386"/>
    <cellStyle name="Explanatory Text 3 2" xfId="2387"/>
    <cellStyle name="Explanatory Text 30" xfId="2388"/>
    <cellStyle name="Explanatory Text 31" xfId="2389"/>
    <cellStyle name="Explanatory Text 32" xfId="2390"/>
    <cellStyle name="Explanatory Text 33" xfId="2391"/>
    <cellStyle name="Explanatory Text 34" xfId="2392"/>
    <cellStyle name="Explanatory Text 35" xfId="2393"/>
    <cellStyle name="Explanatory Text 36" xfId="2394"/>
    <cellStyle name="Explanatory Text 37" xfId="2395"/>
    <cellStyle name="Explanatory Text 38" xfId="2396"/>
    <cellStyle name="Explanatory Text 39" xfId="2397"/>
    <cellStyle name="Explanatory Text 4" xfId="2398"/>
    <cellStyle name="Explanatory Text 40" xfId="2399"/>
    <cellStyle name="Explanatory Text 41" xfId="2400"/>
    <cellStyle name="Explanatory Text 42" xfId="2401"/>
    <cellStyle name="Explanatory Text 43" xfId="2402"/>
    <cellStyle name="Explanatory Text 5" xfId="2403"/>
    <cellStyle name="Explanatory Text 6" xfId="2404"/>
    <cellStyle name="Explanatory Text 7" xfId="2405"/>
    <cellStyle name="Explanatory Text 8" xfId="2406"/>
    <cellStyle name="Explanatory Text 9" xfId="2407"/>
    <cellStyle name="Ezres_vegleges_en" xfId="2408"/>
    <cellStyle name="Figyelmeztetés" xfId="2409"/>
    <cellStyle name="Float" xfId="2410"/>
    <cellStyle name="Float 2" xfId="2411"/>
    <cellStyle name="Float 2 2" xfId="2412"/>
    <cellStyle name="Float 3" xfId="2413"/>
    <cellStyle name="Float 3 2" xfId="2414"/>
    <cellStyle name="Float 3 3" xfId="2415"/>
    <cellStyle name="Float 4" xfId="2416"/>
    <cellStyle name="Good 10" xfId="2417"/>
    <cellStyle name="Good 11" xfId="2418"/>
    <cellStyle name="Good 12" xfId="2419"/>
    <cellStyle name="Good 13" xfId="2420"/>
    <cellStyle name="Good 14" xfId="2421"/>
    <cellStyle name="Good 15" xfId="2422"/>
    <cellStyle name="Good 16" xfId="2423"/>
    <cellStyle name="Good 17" xfId="2424"/>
    <cellStyle name="Good 18" xfId="2425"/>
    <cellStyle name="Good 19" xfId="2426"/>
    <cellStyle name="Good 2" xfId="2427"/>
    <cellStyle name="Good 2 10" xfId="2428"/>
    <cellStyle name="Good 2 2" xfId="2429"/>
    <cellStyle name="Good 2 2 2" xfId="2430"/>
    <cellStyle name="Good 2 2 3" xfId="2431"/>
    <cellStyle name="Good 2 3" xfId="2432"/>
    <cellStyle name="Good 2 3 2" xfId="2433"/>
    <cellStyle name="Good 2 3 3" xfId="2434"/>
    <cellStyle name="Good 2 4" xfId="2435"/>
    <cellStyle name="Good 2 5" xfId="2436"/>
    <cellStyle name="Good 2 6" xfId="2437"/>
    <cellStyle name="Good 2 7" xfId="2438"/>
    <cellStyle name="Good 2 8" xfId="2439"/>
    <cellStyle name="Good 2 9" xfId="2440"/>
    <cellStyle name="Good 20" xfId="2441"/>
    <cellStyle name="Good 21" xfId="2442"/>
    <cellStyle name="Good 22" xfId="2443"/>
    <cellStyle name="Good 23" xfId="2444"/>
    <cellStyle name="Good 24" xfId="2445"/>
    <cellStyle name="Good 25" xfId="2446"/>
    <cellStyle name="Good 26" xfId="2447"/>
    <cellStyle name="Good 27" xfId="2448"/>
    <cellStyle name="Good 28" xfId="2449"/>
    <cellStyle name="Good 29" xfId="2450"/>
    <cellStyle name="Good 3" xfId="2451"/>
    <cellStyle name="Good 3 2" xfId="2452"/>
    <cellStyle name="Good 3 3" xfId="2453"/>
    <cellStyle name="Good 3 4" xfId="2454"/>
    <cellStyle name="Good 3 5" xfId="2455"/>
    <cellStyle name="Good 30" xfId="2456"/>
    <cellStyle name="Good 31" xfId="2457"/>
    <cellStyle name="Good 32" xfId="2458"/>
    <cellStyle name="Good 33" xfId="2459"/>
    <cellStyle name="Good 34" xfId="2460"/>
    <cellStyle name="Good 35" xfId="2461"/>
    <cellStyle name="Good 36" xfId="2462"/>
    <cellStyle name="Good 37" xfId="2463"/>
    <cellStyle name="Good 38" xfId="2464"/>
    <cellStyle name="Good 39" xfId="2465"/>
    <cellStyle name="Good 4" xfId="2466"/>
    <cellStyle name="Good 40" xfId="2467"/>
    <cellStyle name="Good 41" xfId="2468"/>
    <cellStyle name="Good 42" xfId="2469"/>
    <cellStyle name="Good 5" xfId="2470"/>
    <cellStyle name="Good 5 2" xfId="2471"/>
    <cellStyle name="Good 6" xfId="2472"/>
    <cellStyle name="Good 7" xfId="2473"/>
    <cellStyle name="Good 8" xfId="2474"/>
    <cellStyle name="Good 9" xfId="2475"/>
    <cellStyle name="Gut" xfId="2476"/>
    <cellStyle name="Heading 1 10" xfId="2477"/>
    <cellStyle name="Heading 1 11" xfId="2478"/>
    <cellStyle name="Heading 1 12" xfId="2479"/>
    <cellStyle name="Heading 1 13" xfId="2480"/>
    <cellStyle name="Heading 1 14" xfId="2481"/>
    <cellStyle name="Heading 1 15" xfId="2482"/>
    <cellStyle name="Heading 1 16" xfId="2483"/>
    <cellStyle name="Heading 1 17" xfId="2484"/>
    <cellStyle name="Heading 1 18" xfId="2485"/>
    <cellStyle name="Heading 1 19" xfId="2486"/>
    <cellStyle name="Heading 1 2" xfId="2487"/>
    <cellStyle name="Heading 1 2 10" xfId="2488"/>
    <cellStyle name="Heading 1 2 2" xfId="2489"/>
    <cellStyle name="Heading 1 2 3" xfId="2490"/>
    <cellStyle name="Heading 1 2 4" xfId="2491"/>
    <cellStyle name="Heading 1 2 5" xfId="2492"/>
    <cellStyle name="Heading 1 2 6" xfId="2493"/>
    <cellStyle name="Heading 1 2 7" xfId="2494"/>
    <cellStyle name="Heading 1 2 8" xfId="2495"/>
    <cellStyle name="Heading 1 2 9" xfId="2496"/>
    <cellStyle name="Heading 1 20" xfId="2497"/>
    <cellStyle name="Heading 1 21" xfId="2498"/>
    <cellStyle name="Heading 1 22" xfId="2499"/>
    <cellStyle name="Heading 1 23" xfId="2500"/>
    <cellStyle name="Heading 1 24" xfId="2501"/>
    <cellStyle name="Heading 1 25" xfId="2502"/>
    <cellStyle name="Heading 1 26" xfId="2503"/>
    <cellStyle name="Heading 1 27" xfId="2504"/>
    <cellStyle name="Heading 1 28" xfId="2505"/>
    <cellStyle name="Heading 1 29" xfId="2506"/>
    <cellStyle name="Heading 1 3" xfId="2507"/>
    <cellStyle name="Heading 1 3 2" xfId="2508"/>
    <cellStyle name="Heading 1 3 3" xfId="2509"/>
    <cellStyle name="Heading 1 3 4" xfId="2510"/>
    <cellStyle name="Heading 1 3 5" xfId="2511"/>
    <cellStyle name="Heading 1 30" xfId="2512"/>
    <cellStyle name="Heading 1 31" xfId="2513"/>
    <cellStyle name="Heading 1 32" xfId="2514"/>
    <cellStyle name="Heading 1 33" xfId="2515"/>
    <cellStyle name="Heading 1 34" xfId="2516"/>
    <cellStyle name="Heading 1 35" xfId="2517"/>
    <cellStyle name="Heading 1 36" xfId="2518"/>
    <cellStyle name="Heading 1 37" xfId="2519"/>
    <cellStyle name="Heading 1 38" xfId="2520"/>
    <cellStyle name="Heading 1 39" xfId="2521"/>
    <cellStyle name="Heading 1 4" xfId="2522"/>
    <cellStyle name="Heading 1 40" xfId="2523"/>
    <cellStyle name="Heading 1 41" xfId="2524"/>
    <cellStyle name="Heading 1 5" xfId="2525"/>
    <cellStyle name="Heading 1 6" xfId="2526"/>
    <cellStyle name="Heading 1 7" xfId="2527"/>
    <cellStyle name="Heading 1 8" xfId="2528"/>
    <cellStyle name="Heading 1 9" xfId="2529"/>
    <cellStyle name="Heading 2 10" xfId="2530"/>
    <cellStyle name="Heading 2 11" xfId="2531"/>
    <cellStyle name="Heading 2 12" xfId="2532"/>
    <cellStyle name="Heading 2 13" xfId="2533"/>
    <cellStyle name="Heading 2 14" xfId="2534"/>
    <cellStyle name="Heading 2 15" xfId="2535"/>
    <cellStyle name="Heading 2 16" xfId="2536"/>
    <cellStyle name="Heading 2 17" xfId="2537"/>
    <cellStyle name="Heading 2 18" xfId="2538"/>
    <cellStyle name="Heading 2 19" xfId="2539"/>
    <cellStyle name="Heading 2 2" xfId="2540"/>
    <cellStyle name="Heading 2 2 10" xfId="2541"/>
    <cellStyle name="Heading 2 2 2" xfId="2542"/>
    <cellStyle name="Heading 2 2 3" xfId="2543"/>
    <cellStyle name="Heading 2 2 4" xfId="2544"/>
    <cellStyle name="Heading 2 2 5" xfId="2545"/>
    <cellStyle name="Heading 2 2 6" xfId="2546"/>
    <cellStyle name="Heading 2 2 7" xfId="2547"/>
    <cellStyle name="Heading 2 2 8" xfId="2548"/>
    <cellStyle name="Heading 2 2 9" xfId="2549"/>
    <cellStyle name="Heading 2 20" xfId="2550"/>
    <cellStyle name="Heading 2 21" xfId="2551"/>
    <cellStyle name="Heading 2 22" xfId="2552"/>
    <cellStyle name="Heading 2 23" xfId="2553"/>
    <cellStyle name="Heading 2 24" xfId="2554"/>
    <cellStyle name="Heading 2 25" xfId="2555"/>
    <cellStyle name="Heading 2 26" xfId="2556"/>
    <cellStyle name="Heading 2 27" xfId="2557"/>
    <cellStyle name="Heading 2 28" xfId="2558"/>
    <cellStyle name="Heading 2 29" xfId="2559"/>
    <cellStyle name="Heading 2 3" xfId="2560"/>
    <cellStyle name="Heading 2 3 2" xfId="2561"/>
    <cellStyle name="Heading 2 3 3" xfId="2562"/>
    <cellStyle name="Heading 2 3 4" xfId="2563"/>
    <cellStyle name="Heading 2 3 5" xfId="2564"/>
    <cellStyle name="Heading 2 30" xfId="2565"/>
    <cellStyle name="Heading 2 31" xfId="2566"/>
    <cellStyle name="Heading 2 32" xfId="2567"/>
    <cellStyle name="Heading 2 33" xfId="2568"/>
    <cellStyle name="Heading 2 34" xfId="2569"/>
    <cellStyle name="Heading 2 35" xfId="2570"/>
    <cellStyle name="Heading 2 36" xfId="2571"/>
    <cellStyle name="Heading 2 37" xfId="2572"/>
    <cellStyle name="Heading 2 38" xfId="2573"/>
    <cellStyle name="Heading 2 39" xfId="2574"/>
    <cellStyle name="Heading 2 4" xfId="2575"/>
    <cellStyle name="Heading 2 40" xfId="2576"/>
    <cellStyle name="Heading 2 41" xfId="2577"/>
    <cellStyle name="Heading 2 5" xfId="2578"/>
    <cellStyle name="Heading 2 6" xfId="2579"/>
    <cellStyle name="Heading 2 7" xfId="2580"/>
    <cellStyle name="Heading 2 8" xfId="2581"/>
    <cellStyle name="Heading 2 9" xfId="2582"/>
    <cellStyle name="Heading 3 10" xfId="2583"/>
    <cellStyle name="Heading 3 11" xfId="2584"/>
    <cellStyle name="Heading 3 12" xfId="2585"/>
    <cellStyle name="Heading 3 13" xfId="2586"/>
    <cellStyle name="Heading 3 14" xfId="2587"/>
    <cellStyle name="Heading 3 15" xfId="2588"/>
    <cellStyle name="Heading 3 16" xfId="2589"/>
    <cellStyle name="Heading 3 17" xfId="2590"/>
    <cellStyle name="Heading 3 18" xfId="2591"/>
    <cellStyle name="Heading 3 19" xfId="2592"/>
    <cellStyle name="Heading 3 2" xfId="2593"/>
    <cellStyle name="Heading 3 2 10" xfId="2594"/>
    <cellStyle name="Heading 3 2 2" xfId="2595"/>
    <cellStyle name="Heading 3 2 3" xfId="2596"/>
    <cellStyle name="Heading 3 2 4" xfId="2597"/>
    <cellStyle name="Heading 3 2 5" xfId="2598"/>
    <cellStyle name="Heading 3 2 6" xfId="2599"/>
    <cellStyle name="Heading 3 2 7" xfId="2600"/>
    <cellStyle name="Heading 3 2 8" xfId="2601"/>
    <cellStyle name="Heading 3 2 9" xfId="2602"/>
    <cellStyle name="Heading 3 20" xfId="2603"/>
    <cellStyle name="Heading 3 21" xfId="2604"/>
    <cellStyle name="Heading 3 22" xfId="2605"/>
    <cellStyle name="Heading 3 23" xfId="2606"/>
    <cellStyle name="Heading 3 24" xfId="2607"/>
    <cellStyle name="Heading 3 25" xfId="2608"/>
    <cellStyle name="Heading 3 26" xfId="2609"/>
    <cellStyle name="Heading 3 27" xfId="2610"/>
    <cellStyle name="Heading 3 28" xfId="2611"/>
    <cellStyle name="Heading 3 29" xfId="2612"/>
    <cellStyle name="Heading 3 3" xfId="2613"/>
    <cellStyle name="Heading 3 3 2" xfId="2614"/>
    <cellStyle name="Heading 3 3 3" xfId="2615"/>
    <cellStyle name="Heading 3 3 4" xfId="2616"/>
    <cellStyle name="Heading 3 3 5" xfId="2617"/>
    <cellStyle name="Heading 3 30" xfId="2618"/>
    <cellStyle name="Heading 3 31" xfId="2619"/>
    <cellStyle name="Heading 3 32" xfId="2620"/>
    <cellStyle name="Heading 3 33" xfId="2621"/>
    <cellStyle name="Heading 3 34" xfId="2622"/>
    <cellStyle name="Heading 3 35" xfId="2623"/>
    <cellStyle name="Heading 3 36" xfId="2624"/>
    <cellStyle name="Heading 3 37" xfId="2625"/>
    <cellStyle name="Heading 3 38" xfId="2626"/>
    <cellStyle name="Heading 3 39" xfId="2627"/>
    <cellStyle name="Heading 3 4" xfId="2628"/>
    <cellStyle name="Heading 3 40" xfId="2629"/>
    <cellStyle name="Heading 3 41" xfId="2630"/>
    <cellStyle name="Heading 3 5" xfId="2631"/>
    <cellStyle name="Heading 3 6" xfId="2632"/>
    <cellStyle name="Heading 3 7" xfId="2633"/>
    <cellStyle name="Heading 3 8" xfId="2634"/>
    <cellStyle name="Heading 3 9" xfId="2635"/>
    <cellStyle name="Heading 4 10" xfId="2636"/>
    <cellStyle name="Heading 4 11" xfId="2637"/>
    <cellStyle name="Heading 4 12" xfId="2638"/>
    <cellStyle name="Heading 4 13" xfId="2639"/>
    <cellStyle name="Heading 4 14" xfId="2640"/>
    <cellStyle name="Heading 4 15" xfId="2641"/>
    <cellStyle name="Heading 4 16" xfId="2642"/>
    <cellStyle name="Heading 4 17" xfId="2643"/>
    <cellStyle name="Heading 4 18" xfId="2644"/>
    <cellStyle name="Heading 4 19" xfId="2645"/>
    <cellStyle name="Heading 4 2" xfId="2646"/>
    <cellStyle name="Heading 4 2 10" xfId="2647"/>
    <cellStyle name="Heading 4 2 2" xfId="2648"/>
    <cellStyle name="Heading 4 2 3" xfId="2649"/>
    <cellStyle name="Heading 4 2 4" xfId="2650"/>
    <cellStyle name="Heading 4 2 5" xfId="2651"/>
    <cellStyle name="Heading 4 2 6" xfId="2652"/>
    <cellStyle name="Heading 4 2 7" xfId="2653"/>
    <cellStyle name="Heading 4 2 8" xfId="2654"/>
    <cellStyle name="Heading 4 2 9" xfId="2655"/>
    <cellStyle name="Heading 4 20" xfId="2656"/>
    <cellStyle name="Heading 4 21" xfId="2657"/>
    <cellStyle name="Heading 4 22" xfId="2658"/>
    <cellStyle name="Heading 4 23" xfId="2659"/>
    <cellStyle name="Heading 4 24" xfId="2660"/>
    <cellStyle name="Heading 4 25" xfId="2661"/>
    <cellStyle name="Heading 4 26" xfId="2662"/>
    <cellStyle name="Heading 4 27" xfId="2663"/>
    <cellStyle name="Heading 4 28" xfId="2664"/>
    <cellStyle name="Heading 4 29" xfId="2665"/>
    <cellStyle name="Heading 4 3" xfId="2666"/>
    <cellStyle name="Heading 4 3 2" xfId="2667"/>
    <cellStyle name="Heading 4 3 3" xfId="2668"/>
    <cellStyle name="Heading 4 3 4" xfId="2669"/>
    <cellStyle name="Heading 4 3 5" xfId="2670"/>
    <cellStyle name="Heading 4 30" xfId="2671"/>
    <cellStyle name="Heading 4 31" xfId="2672"/>
    <cellStyle name="Heading 4 32" xfId="2673"/>
    <cellStyle name="Heading 4 33" xfId="2674"/>
    <cellStyle name="Heading 4 34" xfId="2675"/>
    <cellStyle name="Heading 4 35" xfId="2676"/>
    <cellStyle name="Heading 4 36" xfId="2677"/>
    <cellStyle name="Heading 4 37" xfId="2678"/>
    <cellStyle name="Heading 4 38" xfId="2679"/>
    <cellStyle name="Heading 4 39" xfId="2680"/>
    <cellStyle name="Heading 4 4" xfId="2681"/>
    <cellStyle name="Heading 4 40" xfId="2682"/>
    <cellStyle name="Heading 4 41" xfId="2683"/>
    <cellStyle name="Heading 4 5" xfId="2684"/>
    <cellStyle name="Heading 4 6" xfId="2685"/>
    <cellStyle name="Heading 4 7" xfId="2686"/>
    <cellStyle name="Heading 4 8" xfId="2687"/>
    <cellStyle name="Heading 4 9" xfId="2688"/>
    <cellStyle name="Headline" xfId="2689"/>
    <cellStyle name="Hivatkozott cella" xfId="2690"/>
    <cellStyle name="Hyperlink 2" xfId="2691"/>
    <cellStyle name="Hyperlink 2 2" xfId="2692"/>
    <cellStyle name="Input 10 2" xfId="2693"/>
    <cellStyle name="Input 11 2" xfId="2694"/>
    <cellStyle name="Input 12 2" xfId="2695"/>
    <cellStyle name="Input 13 2" xfId="2696"/>
    <cellStyle name="Input 14 2" xfId="2697"/>
    <cellStyle name="Input 15 2" xfId="2698"/>
    <cellStyle name="Input 16 2" xfId="2699"/>
    <cellStyle name="Input 17 2" xfId="2700"/>
    <cellStyle name="Input 18 2" xfId="2701"/>
    <cellStyle name="Input 19 2" xfId="2702"/>
    <cellStyle name="Input 2" xfId="2703"/>
    <cellStyle name="Input 2 10" xfId="2704"/>
    <cellStyle name="Input 2 2" xfId="2705"/>
    <cellStyle name="Input 2 2 2" xfId="2706"/>
    <cellStyle name="Input 2 2 3" xfId="2707"/>
    <cellStyle name="Input 2 3" xfId="2708"/>
    <cellStyle name="Input 2 3 2" xfId="2709"/>
    <cellStyle name="Input 2 3 3" xfId="2710"/>
    <cellStyle name="Input 2 4" xfId="2711"/>
    <cellStyle name="Input 2 5" xfId="2712"/>
    <cellStyle name="Input 2 6" xfId="2713"/>
    <cellStyle name="Input 2 7" xfId="2714"/>
    <cellStyle name="Input 2 8" xfId="2715"/>
    <cellStyle name="Input 2 9" xfId="2716"/>
    <cellStyle name="Input 2_PrimaryEnergyPrices_TIMES" xfId="2717"/>
    <cellStyle name="Input 20 2" xfId="2718"/>
    <cellStyle name="Input 21 2" xfId="2719"/>
    <cellStyle name="Input 22 2" xfId="2720"/>
    <cellStyle name="Input 23 2" xfId="2721"/>
    <cellStyle name="Input 24 2" xfId="2722"/>
    <cellStyle name="Input 25 2" xfId="2723"/>
    <cellStyle name="Input 26 2" xfId="2724"/>
    <cellStyle name="Input 27 2" xfId="2725"/>
    <cellStyle name="Input 28 2" xfId="2726"/>
    <cellStyle name="Input 29 2" xfId="2727"/>
    <cellStyle name="Input 3" xfId="2728"/>
    <cellStyle name="Input 3 2" xfId="2729"/>
    <cellStyle name="Input 3 3" xfId="2730"/>
    <cellStyle name="Input 3 4" xfId="2731"/>
    <cellStyle name="Input 3 5" xfId="2732"/>
    <cellStyle name="Input 3 6" xfId="2733"/>
    <cellStyle name="Input 30 2" xfId="2734"/>
    <cellStyle name="Input 31 2" xfId="2735"/>
    <cellStyle name="Input 32 2" xfId="2736"/>
    <cellStyle name="Input 33 2" xfId="2737"/>
    <cellStyle name="Input 34" xfId="2738"/>
    <cellStyle name="Input 34 2" xfId="2739"/>
    <cellStyle name="Input 34_ELC_final" xfId="2740"/>
    <cellStyle name="Input 35" xfId="2741"/>
    <cellStyle name="Input 36" xfId="2742"/>
    <cellStyle name="Input 37" xfId="2743"/>
    <cellStyle name="Input 38" xfId="2744"/>
    <cellStyle name="Input 39" xfId="2745"/>
    <cellStyle name="Input 4" xfId="2746"/>
    <cellStyle name="Input 4 2" xfId="2747"/>
    <cellStyle name="Input 40" xfId="2748"/>
    <cellStyle name="Input 5" xfId="2749"/>
    <cellStyle name="Input 5 2" xfId="2750"/>
    <cellStyle name="Input 6 2" xfId="2751"/>
    <cellStyle name="Input 7 2" xfId="2752"/>
    <cellStyle name="Input 8 2" xfId="2753"/>
    <cellStyle name="Input 9 2" xfId="2754"/>
    <cellStyle name="InputCells" xfId="2755"/>
    <cellStyle name="InputCells12" xfId="2756"/>
    <cellStyle name="IntCells" xfId="2757"/>
    <cellStyle name="Jegyzet" xfId="2758"/>
    <cellStyle name="Jelölőszín (1)" xfId="2759"/>
    <cellStyle name="Jelölőszín (2)" xfId="2760"/>
    <cellStyle name="Jelölőszín (3)" xfId="2761"/>
    <cellStyle name="Jelölőszín (4)" xfId="2762"/>
    <cellStyle name="Jelölőszín (5)" xfId="2763"/>
    <cellStyle name="Jelölőszín (6)" xfId="2764"/>
    <cellStyle name="Jó" xfId="2765"/>
    <cellStyle name="Kimenet" xfId="2766"/>
    <cellStyle name="ligne_titre_0" xfId="2767"/>
    <cellStyle name="Linked Cell 10" xfId="2768"/>
    <cellStyle name="Linked Cell 11" xfId="2769"/>
    <cellStyle name="Linked Cell 12" xfId="2770"/>
    <cellStyle name="Linked Cell 13" xfId="2771"/>
    <cellStyle name="Linked Cell 14" xfId="2772"/>
    <cellStyle name="Linked Cell 15" xfId="2773"/>
    <cellStyle name="Linked Cell 16" xfId="2774"/>
    <cellStyle name="Linked Cell 17" xfId="2775"/>
    <cellStyle name="Linked Cell 18" xfId="2776"/>
    <cellStyle name="Linked Cell 19" xfId="2777"/>
    <cellStyle name="Linked Cell 2" xfId="2778"/>
    <cellStyle name="Linked Cell 2 10" xfId="2779"/>
    <cellStyle name="Linked Cell 2 2" xfId="2780"/>
    <cellStyle name="Linked Cell 2 3" xfId="2781"/>
    <cellStyle name="Linked Cell 2 4" xfId="2782"/>
    <cellStyle name="Linked Cell 2 5" xfId="2783"/>
    <cellStyle name="Linked Cell 2 6" xfId="2784"/>
    <cellStyle name="Linked Cell 2 7" xfId="2785"/>
    <cellStyle name="Linked Cell 2 8" xfId="2786"/>
    <cellStyle name="Linked Cell 2 9" xfId="2787"/>
    <cellStyle name="Linked Cell 20" xfId="2788"/>
    <cellStyle name="Linked Cell 21" xfId="2789"/>
    <cellStyle name="Linked Cell 22" xfId="2790"/>
    <cellStyle name="Linked Cell 23" xfId="2791"/>
    <cellStyle name="Linked Cell 24" xfId="2792"/>
    <cellStyle name="Linked Cell 25" xfId="2793"/>
    <cellStyle name="Linked Cell 26" xfId="2794"/>
    <cellStyle name="Linked Cell 27" xfId="2795"/>
    <cellStyle name="Linked Cell 28" xfId="2796"/>
    <cellStyle name="Linked Cell 29" xfId="2797"/>
    <cellStyle name="Linked Cell 3" xfId="2798"/>
    <cellStyle name="Linked Cell 3 2" xfId="2799"/>
    <cellStyle name="Linked Cell 3 3" xfId="2800"/>
    <cellStyle name="Linked Cell 3 4" xfId="2801"/>
    <cellStyle name="Linked Cell 3 5" xfId="2802"/>
    <cellStyle name="Linked Cell 30" xfId="2803"/>
    <cellStyle name="Linked Cell 31" xfId="2804"/>
    <cellStyle name="Linked Cell 32" xfId="2805"/>
    <cellStyle name="Linked Cell 33" xfId="2806"/>
    <cellStyle name="Linked Cell 34" xfId="2807"/>
    <cellStyle name="Linked Cell 35" xfId="2808"/>
    <cellStyle name="Linked Cell 36" xfId="2809"/>
    <cellStyle name="Linked Cell 37" xfId="2810"/>
    <cellStyle name="Linked Cell 38" xfId="2811"/>
    <cellStyle name="Linked Cell 39" xfId="2812"/>
    <cellStyle name="Linked Cell 4" xfId="2813"/>
    <cellStyle name="Linked Cell 40" xfId="2814"/>
    <cellStyle name="Linked Cell 41" xfId="2815"/>
    <cellStyle name="Linked Cell 5" xfId="2816"/>
    <cellStyle name="Linked Cell 6" xfId="2817"/>
    <cellStyle name="Linked Cell 7" xfId="2818"/>
    <cellStyle name="Linked Cell 8" xfId="2819"/>
    <cellStyle name="Linked Cell 9" xfId="2820"/>
    <cellStyle name="Magyarázó szöveg" xfId="2821"/>
    <cellStyle name="Migliaia_Oil&amp;Gas IFE ARC POLITO" xfId="2822"/>
    <cellStyle name="Neutral 10" xfId="2823"/>
    <cellStyle name="Neutral 11" xfId="2824"/>
    <cellStyle name="Neutral 12" xfId="2825"/>
    <cellStyle name="Neutral 13" xfId="2826"/>
    <cellStyle name="Neutral 14" xfId="2827"/>
    <cellStyle name="Neutral 15" xfId="2828"/>
    <cellStyle name="Neutral 16" xfId="2829"/>
    <cellStyle name="Neutral 17" xfId="2830"/>
    <cellStyle name="Neutral 18" xfId="2831"/>
    <cellStyle name="Neutral 19" xfId="2832"/>
    <cellStyle name="Neutral 2" xfId="2833"/>
    <cellStyle name="Neutral 2 10" xfId="2834"/>
    <cellStyle name="Neutral 2 11" xfId="2835"/>
    <cellStyle name="Neutral 2 2" xfId="2836"/>
    <cellStyle name="Neutral 2 2 2" xfId="2837"/>
    <cellStyle name="Neutral 2 3" xfId="2838"/>
    <cellStyle name="Neutral 2 4" xfId="2839"/>
    <cellStyle name="Neutral 2 5" xfId="2840"/>
    <cellStyle name="Neutral 2 6" xfId="2841"/>
    <cellStyle name="Neutral 2 7" xfId="2842"/>
    <cellStyle name="Neutral 2 8" xfId="2843"/>
    <cellStyle name="Neutral 2 9" xfId="2844"/>
    <cellStyle name="Neutral 20" xfId="2845"/>
    <cellStyle name="Neutral 21" xfId="2846"/>
    <cellStyle name="Neutral 22" xfId="2847"/>
    <cellStyle name="Neutral 23" xfId="2848"/>
    <cellStyle name="Neutral 24" xfId="2849"/>
    <cellStyle name="Neutral 25" xfId="2850"/>
    <cellStyle name="Neutral 26" xfId="2851"/>
    <cellStyle name="Neutral 27" xfId="2852"/>
    <cellStyle name="Neutral 28" xfId="2853"/>
    <cellStyle name="Neutral 29" xfId="2854"/>
    <cellStyle name="Neutral 3" xfId="2855"/>
    <cellStyle name="Neutral 3 2" xfId="2856"/>
    <cellStyle name="Neutral 3 3" xfId="2857"/>
    <cellStyle name="Neutral 3 4" xfId="2858"/>
    <cellStyle name="Neutral 3 5" xfId="2859"/>
    <cellStyle name="Neutral 3 6" xfId="2860"/>
    <cellStyle name="Neutral 3 7" xfId="2861"/>
    <cellStyle name="Neutral 3 8" xfId="2862"/>
    <cellStyle name="Neutral 30" xfId="2863"/>
    <cellStyle name="Neutral 31" xfId="2864"/>
    <cellStyle name="Neutral 32" xfId="2865"/>
    <cellStyle name="Neutral 33" xfId="2866"/>
    <cellStyle name="Neutral 34" xfId="2867"/>
    <cellStyle name="Neutral 35" xfId="2868"/>
    <cellStyle name="Neutral 36" xfId="2869"/>
    <cellStyle name="Neutral 37" xfId="2870"/>
    <cellStyle name="Neutral 38" xfId="2871"/>
    <cellStyle name="Neutral 39" xfId="2872"/>
    <cellStyle name="Neutral 4" xfId="2873"/>
    <cellStyle name="Neutral 4 2" xfId="2874"/>
    <cellStyle name="Neutral 4 3" xfId="2875"/>
    <cellStyle name="Neutral 40" xfId="2876"/>
    <cellStyle name="Neutral 41" xfId="2877"/>
    <cellStyle name="Neutral 42" xfId="2878"/>
    <cellStyle name="Neutral 43" xfId="2879"/>
    <cellStyle name="Neutral 5" xfId="2880"/>
    <cellStyle name="Neutral 6" xfId="2881"/>
    <cellStyle name="Neutral 6 2" xfId="2882"/>
    <cellStyle name="Neutral 7" xfId="2883"/>
    <cellStyle name="Neutral 8" xfId="2884"/>
    <cellStyle name="Neutral 9" xfId="2885"/>
    <cellStyle name="Normal 10" xfId="2886"/>
    <cellStyle name="Normal 10 2" xfId="2887"/>
    <cellStyle name="Normal 10 2 2" xfId="2888"/>
    <cellStyle name="Normal 10 2 2 2" xfId="2889"/>
    <cellStyle name="Normal 10 2 2 3" xfId="2890"/>
    <cellStyle name="Normal 10 2 3" xfId="2891"/>
    <cellStyle name="Normal 10 2 3 2" xfId="2892"/>
    <cellStyle name="Normal 10 2 4" xfId="2893"/>
    <cellStyle name="Normal 10 2 5" xfId="2894"/>
    <cellStyle name="Normal 10 2 5 2" xfId="2895"/>
    <cellStyle name="Normal 10 2 6" xfId="2896"/>
    <cellStyle name="Normal 10 2 7" xfId="2897"/>
    <cellStyle name="Normal 10 3" xfId="2898"/>
    <cellStyle name="Normal 10 4" xfId="2899"/>
    <cellStyle name="Normal 10 5" xfId="2900"/>
    <cellStyle name="Normal 10 6" xfId="2901"/>
    <cellStyle name="Normal 10 7" xfId="2902"/>
    <cellStyle name="Normal 10 8" xfId="2903"/>
    <cellStyle name="Normal 10 9" xfId="2904"/>
    <cellStyle name="Normal 11" xfId="2905"/>
    <cellStyle name="Normal 11 2" xfId="2906"/>
    <cellStyle name="Normal 11 2 2" xfId="2907"/>
    <cellStyle name="Normal 11 2 2 2" xfId="2908"/>
    <cellStyle name="Normal 11 2 3" xfId="2909"/>
    <cellStyle name="Normal 11 3" xfId="2910"/>
    <cellStyle name="Normal 11 4" xfId="2911"/>
    <cellStyle name="Normal 11 4 2" xfId="2912"/>
    <cellStyle name="Normal 11 5" xfId="2913"/>
    <cellStyle name="Normal 11 5 2" xfId="2914"/>
    <cellStyle name="Normal 11 5 3" xfId="2915"/>
    <cellStyle name="Normal 11 5 4" xfId="2916"/>
    <cellStyle name="Normal 11 6" xfId="2917"/>
    <cellStyle name="Normal 11 7" xfId="2918"/>
    <cellStyle name="Normal 11 8" xfId="2919"/>
    <cellStyle name="Normal 12" xfId="2920"/>
    <cellStyle name="Normal 12 2" xfId="2921"/>
    <cellStyle name="Normal 12 3" xfId="2922"/>
    <cellStyle name="Normal 12 4" xfId="2923"/>
    <cellStyle name="Normal 12 5" xfId="2924"/>
    <cellStyle name="Normal 12 6" xfId="2925"/>
    <cellStyle name="Normal 12 7" xfId="2926"/>
    <cellStyle name="Normal 12 8" xfId="2927"/>
    <cellStyle name="Normal 13" xfId="2928"/>
    <cellStyle name="Normal 13 10" xfId="2929"/>
    <cellStyle name="Normal 13 10 2" xfId="2930"/>
    <cellStyle name="Normal 13 11" xfId="2931"/>
    <cellStyle name="Normal 13 11 2" xfId="2932"/>
    <cellStyle name="Normal 13 12" xfId="2933"/>
    <cellStyle name="Normal 13 13" xfId="2934"/>
    <cellStyle name="Normal 13 13 2" xfId="2935"/>
    <cellStyle name="Normal 13 14" xfId="2936"/>
    <cellStyle name="Normal 13 14 2" xfId="2937"/>
    <cellStyle name="Normal 13 15" xfId="2938"/>
    <cellStyle name="Normal 13 15 2" xfId="2939"/>
    <cellStyle name="Normal 13 16" xfId="2940"/>
    <cellStyle name="Normal 13 16 2" xfId="2941"/>
    <cellStyle name="Normal 13 17" xfId="2942"/>
    <cellStyle name="Normal 13 18" xfId="2943"/>
    <cellStyle name="Normal 13 19" xfId="2944"/>
    <cellStyle name="Normal 13 2" xfId="2945"/>
    <cellStyle name="Normal 13 2 10" xfId="2946"/>
    <cellStyle name="Normal 13 2 11" xfId="2947"/>
    <cellStyle name="Normal 13 2 2" xfId="2948"/>
    <cellStyle name="Normal 13 2 2 2" xfId="2949"/>
    <cellStyle name="Normal 13 2 3" xfId="2950"/>
    <cellStyle name="Normal 13 2 3 2" xfId="2951"/>
    <cellStyle name="Normal 13 2 4" xfId="2952"/>
    <cellStyle name="Normal 13 2 4 2" xfId="2953"/>
    <cellStyle name="Normal 13 2 5" xfId="2954"/>
    <cellStyle name="Normal 13 2 5 2" xfId="2955"/>
    <cellStyle name="Normal 13 2 6" xfId="2956"/>
    <cellStyle name="Normal 13 2 6 2" xfId="2957"/>
    <cellStyle name="Normal 13 2 7" xfId="2958"/>
    <cellStyle name="Normal 13 2 7 2" xfId="2959"/>
    <cellStyle name="Normal 13 2 8" xfId="2960"/>
    <cellStyle name="Normal 13 2 8 2" xfId="2961"/>
    <cellStyle name="Normal 13 2 9" xfId="2962"/>
    <cellStyle name="Normal 13 20" xfId="2963"/>
    <cellStyle name="Normal 13 21" xfId="2964"/>
    <cellStyle name="Normal 13 22" xfId="2965"/>
    <cellStyle name="Normal 13 23" xfId="2966"/>
    <cellStyle name="Normal 13 24" xfId="2967"/>
    <cellStyle name="Normal 13 25" xfId="2968"/>
    <cellStyle name="Normal 13 26" xfId="2969"/>
    <cellStyle name="Normal 13 27" xfId="2970"/>
    <cellStyle name="Normal 13 28" xfId="2971"/>
    <cellStyle name="Normal 13 29" xfId="2972"/>
    <cellStyle name="Normal 13 3" xfId="2973"/>
    <cellStyle name="Normal 13 3 2" xfId="2974"/>
    <cellStyle name="Normal 13 3 2 2" xfId="2975"/>
    <cellStyle name="Normal 13 3 3" xfId="2976"/>
    <cellStyle name="Normal 13 30" xfId="2977"/>
    <cellStyle name="Normal 13 31" xfId="2978"/>
    <cellStyle name="Normal 13 32" xfId="2979"/>
    <cellStyle name="Normal 13 33" xfId="2980"/>
    <cellStyle name="Normal 13 34" xfId="2981"/>
    <cellStyle name="Normal 13 35" xfId="2982"/>
    <cellStyle name="Normal 13 36" xfId="2983"/>
    <cellStyle name="Normal 13 37" xfId="2984"/>
    <cellStyle name="Normal 13 38" xfId="2985"/>
    <cellStyle name="Normal 13 39" xfId="2986"/>
    <cellStyle name="Normal 13 4" xfId="2987"/>
    <cellStyle name="Normal 13 4 2" xfId="2988"/>
    <cellStyle name="Normal 13 4 2 2" xfId="2989"/>
    <cellStyle name="Normal 13 4 3" xfId="2990"/>
    <cellStyle name="Normal 13 40" xfId="2991"/>
    <cellStyle name="Normal 13 5" xfId="2992"/>
    <cellStyle name="Normal 13 6" xfId="2993"/>
    <cellStyle name="Normal 13 7" xfId="2994"/>
    <cellStyle name="Normal 13 8" xfId="2995"/>
    <cellStyle name="Normal 13 9" xfId="2996"/>
    <cellStyle name="Normal 13 9 2" xfId="2997"/>
    <cellStyle name="Normal 14" xfId="2998"/>
    <cellStyle name="Normal 14 10" xfId="2999"/>
    <cellStyle name="Normal 14 10 2" xfId="3000"/>
    <cellStyle name="Normal 14 11" xfId="3001"/>
    <cellStyle name="Normal 14 11 2" xfId="3002"/>
    <cellStyle name="Normal 14 12" xfId="3003"/>
    <cellStyle name="Normal 14 12 2" xfId="3004"/>
    <cellStyle name="Normal 14 13" xfId="3005"/>
    <cellStyle name="Normal 14 13 2" xfId="3006"/>
    <cellStyle name="Normal 14 14" xfId="3007"/>
    <cellStyle name="Normal 14 14 2" xfId="3008"/>
    <cellStyle name="Normal 14 15" xfId="3009"/>
    <cellStyle name="Normal 14 15 2" xfId="3010"/>
    <cellStyle name="Normal 14 16" xfId="3011"/>
    <cellStyle name="Normal 14 17" xfId="3012"/>
    <cellStyle name="Normal 14 18" xfId="3013"/>
    <cellStyle name="Normal 14 2" xfId="3014"/>
    <cellStyle name="Normal 14 2 10" xfId="3015"/>
    <cellStyle name="Normal 14 2 2" xfId="3016"/>
    <cellStyle name="Normal 14 2 3" xfId="3017"/>
    <cellStyle name="Normal 14 2 4" xfId="3018"/>
    <cellStyle name="Normal 14 2 5" xfId="3019"/>
    <cellStyle name="Normal 14 2 6" xfId="3020"/>
    <cellStyle name="Normal 14 2 7" xfId="3021"/>
    <cellStyle name="Normal 14 2 8" xfId="3022"/>
    <cellStyle name="Normal 14 2 8 2" xfId="3023"/>
    <cellStyle name="Normal 14 2 9" xfId="3024"/>
    <cellStyle name="Normal 14 3" xfId="3025"/>
    <cellStyle name="Normal 14 3 2" xfId="3026"/>
    <cellStyle name="Normal 14 4" xfId="3027"/>
    <cellStyle name="Normal 14 4 2" xfId="3028"/>
    <cellStyle name="Normal 14 5" xfId="3029"/>
    <cellStyle name="Normal 14 5 2" xfId="3030"/>
    <cellStyle name="Normal 14 6" xfId="3031"/>
    <cellStyle name="Normal 14 7" xfId="3032"/>
    <cellStyle name="Normal 14 8" xfId="3033"/>
    <cellStyle name="Normal 14 9" xfId="3034"/>
    <cellStyle name="Normal 15" xfId="3035"/>
    <cellStyle name="Normal 15 2" xfId="3036"/>
    <cellStyle name="Normal 15 2 2" xfId="3037"/>
    <cellStyle name="Normal 15 2 3" xfId="3038"/>
    <cellStyle name="Normal 15 3" xfId="3039"/>
    <cellStyle name="Normal 15 4" xfId="3040"/>
    <cellStyle name="Normal 15 5" xfId="3041"/>
    <cellStyle name="Normal 15 6" xfId="3042"/>
    <cellStyle name="Normal 15 7" xfId="3043"/>
    <cellStyle name="Normal 15 8" xfId="3044"/>
    <cellStyle name="Normal 16" xfId="3045"/>
    <cellStyle name="Normal 16 2" xfId="3046"/>
    <cellStyle name="Normal 16 2 2" xfId="3047"/>
    <cellStyle name="Normal 16 2 3" xfId="3048"/>
    <cellStyle name="Normal 16 3" xfId="3049"/>
    <cellStyle name="Normal 16 4" xfId="3050"/>
    <cellStyle name="Normal 16 5" xfId="3051"/>
    <cellStyle name="Normal 16 6" xfId="3052"/>
    <cellStyle name="Normal 16 7" xfId="3053"/>
    <cellStyle name="Normal 16 7 2" xfId="3054"/>
    <cellStyle name="Normal 16 8" xfId="3055"/>
    <cellStyle name="Normal 17" xfId="3056"/>
    <cellStyle name="Normal 17 10" xfId="3057"/>
    <cellStyle name="Normal 17 11" xfId="3058"/>
    <cellStyle name="Normal 17 12" xfId="3059"/>
    <cellStyle name="Normal 17 13" xfId="3060"/>
    <cellStyle name="Normal 17 14" xfId="3061"/>
    <cellStyle name="Normal 17 14 2" xfId="3062"/>
    <cellStyle name="Normal 17 2" xfId="3063"/>
    <cellStyle name="Normal 17 2 2" xfId="3064"/>
    <cellStyle name="Normal 17 2 3" xfId="3065"/>
    <cellStyle name="Normal 17 3" xfId="3066"/>
    <cellStyle name="Normal 17 4" xfId="3067"/>
    <cellStyle name="Normal 17 5" xfId="3068"/>
    <cellStyle name="Normal 17 6" xfId="3069"/>
    <cellStyle name="Normal 17 7" xfId="3070"/>
    <cellStyle name="Normal 17 8" xfId="3071"/>
    <cellStyle name="Normal 17 9" xfId="3072"/>
    <cellStyle name="Normal 18" xfId="3073"/>
    <cellStyle name="Normal 18 2" xfId="3074"/>
    <cellStyle name="Normal 18 3" xfId="3075"/>
    <cellStyle name="Normal 18 3 2" xfId="3076"/>
    <cellStyle name="Normal 18 4" xfId="3077"/>
    <cellStyle name="Normal 19" xfId="3078"/>
    <cellStyle name="Normal 2" xfId="3079"/>
    <cellStyle name="Normál 2" xfId="3080"/>
    <cellStyle name="Normal 2 10" xfId="3081"/>
    <cellStyle name="Normal 2 10 2" xfId="3082"/>
    <cellStyle name="Normal 2 10 3" xfId="3083"/>
    <cellStyle name="Normal 2 10 4" xfId="3084"/>
    <cellStyle name="Normal 2 11" xfId="3085"/>
    <cellStyle name="Normal 2 12" xfId="3086"/>
    <cellStyle name="Normal 2 13" xfId="3087"/>
    <cellStyle name="Normal 2 14" xfId="3088"/>
    <cellStyle name="Normal 2 15" xfId="3089"/>
    <cellStyle name="Normal 2 16" xfId="3090"/>
    <cellStyle name="Normal 2 17" xfId="3091"/>
    <cellStyle name="Normal 2 18" xfId="3092"/>
    <cellStyle name="Normal 2 18 2" xfId="3093"/>
    <cellStyle name="Normal 2 18 2 2" xfId="3094"/>
    <cellStyle name="Normal 2 18 3" xfId="3095"/>
    <cellStyle name="Normal 2 19" xfId="3096"/>
    <cellStyle name="Normal 2 2" xfId="3097"/>
    <cellStyle name="Normal 2 2 10" xfId="3098"/>
    <cellStyle name="Normal 2 2 10 2" xfId="3099"/>
    <cellStyle name="Normal 2 2 11" xfId="3100"/>
    <cellStyle name="Normal 2 2 11 2" xfId="3101"/>
    <cellStyle name="Normal 2 2 12" xfId="3102"/>
    <cellStyle name="Normal 2 2 12 2" xfId="3103"/>
    <cellStyle name="Normal 2 2 13" xfId="3104"/>
    <cellStyle name="Normal 2 2 13 2" xfId="3105"/>
    <cellStyle name="Normal 2 2 14" xfId="3106"/>
    <cellStyle name="Normal 2 2 15" xfId="3107"/>
    <cellStyle name="Normal 2 2 15 2" xfId="3108"/>
    <cellStyle name="Normal 2 2 16" xfId="3109"/>
    <cellStyle name="Normal 2 2 2" xfId="3110"/>
    <cellStyle name="Normal 2 2 2 2" xfId="3111"/>
    <cellStyle name="Normal 2 2 2 2 2" xfId="3112"/>
    <cellStyle name="Normal 2 2 2 3" xfId="3113"/>
    <cellStyle name="Normal 2 2 2 4" xfId="3114"/>
    <cellStyle name="Normal 2 2 2 5" xfId="3115"/>
    <cellStyle name="Normal 2 2 2 5 2" xfId="3116"/>
    <cellStyle name="Normal 2 2 2 6" xfId="3117"/>
    <cellStyle name="Normal 2 2 2 6 2" xfId="3118"/>
    <cellStyle name="Normal 2 2 2 7" xfId="3119"/>
    <cellStyle name="Normal 2 2 2 8" xfId="3120"/>
    <cellStyle name="Normal 2 2 3" xfId="3121"/>
    <cellStyle name="Normal 2 2 3 2" xfId="3122"/>
    <cellStyle name="Normal 2 2 3 2 2" xfId="3123"/>
    <cellStyle name="Normal 2 2 3 3" xfId="3124"/>
    <cellStyle name="Normal 2 2 3 4" xfId="3125"/>
    <cellStyle name="Normal 2 2 4" xfId="3126"/>
    <cellStyle name="Normal 2 2 4 2" xfId="3127"/>
    <cellStyle name="Normal 2 2 4 3" xfId="3128"/>
    <cellStyle name="Normal 2 2 4 3 2" xfId="3129"/>
    <cellStyle name="Normal 2 2 4 4" xfId="3130"/>
    <cellStyle name="Normal 2 2 5" xfId="3131"/>
    <cellStyle name="Normal 2 2 5 2" xfId="3132"/>
    <cellStyle name="Normal 2 2 5 2 2" xfId="3133"/>
    <cellStyle name="Normal 2 2 5 3" xfId="3134"/>
    <cellStyle name="Normal 2 2 5 3 2" xfId="3135"/>
    <cellStyle name="Normal 2 2 5 4" xfId="3136"/>
    <cellStyle name="Normal 2 2 6" xfId="3137"/>
    <cellStyle name="Normal 2 2 6 2" xfId="3138"/>
    <cellStyle name="Normal 2 2 6 2 2" xfId="3139"/>
    <cellStyle name="Normal 2 2 6 3" xfId="3140"/>
    <cellStyle name="Normal 2 2 7" xfId="3141"/>
    <cellStyle name="Normal 2 2 7 2" xfId="3142"/>
    <cellStyle name="Normal 2 2 7 2 2" xfId="3143"/>
    <cellStyle name="Normal 2 2 7 3" xfId="3144"/>
    <cellStyle name="Normal 2 2 8" xfId="3145"/>
    <cellStyle name="Normal 2 2 8 2" xfId="3146"/>
    <cellStyle name="Normal 2 2 8 2 2" xfId="3147"/>
    <cellStyle name="Normal 2 2 8 3" xfId="3148"/>
    <cellStyle name="Normal 2 2 9" xfId="3149"/>
    <cellStyle name="Normal 2 2 9 2" xfId="3150"/>
    <cellStyle name="Normal 2 2_ELC" xfId="3151"/>
    <cellStyle name="Normal 2 20" xfId="3152"/>
    <cellStyle name="Normal 2 21" xfId="3153"/>
    <cellStyle name="Normal 2 22" xfId="3154"/>
    <cellStyle name="Normal 2 23" xfId="3155"/>
    <cellStyle name="Normal 2 24" xfId="3156"/>
    <cellStyle name="Normal 2 25" xfId="3157"/>
    <cellStyle name="Normal 2 26" xfId="3158"/>
    <cellStyle name="Normal 2 27" xfId="3159"/>
    <cellStyle name="Normal 2 28" xfId="3160"/>
    <cellStyle name="Normal 2 29" xfId="3161"/>
    <cellStyle name="Normal 2 3" xfId="3162"/>
    <cellStyle name="Normal 2 3 10" xfId="3163"/>
    <cellStyle name="Normal 2 3 10 2" xfId="3164"/>
    <cellStyle name="Normal 2 3 11" xfId="3165"/>
    <cellStyle name="Normal 2 3 11 2" xfId="3166"/>
    <cellStyle name="Normal 2 3 12" xfId="3167"/>
    <cellStyle name="Normal 2 3 12 2" xfId="3168"/>
    <cellStyle name="Normal 2 3 13" xfId="3169"/>
    <cellStyle name="Normal 2 3 13 2" xfId="3170"/>
    <cellStyle name="Normal 2 3 14" xfId="3171"/>
    <cellStyle name="Normal 2 3 2" xfId="3172"/>
    <cellStyle name="Normal 2 3 2 2" xfId="3173"/>
    <cellStyle name="Normal 2 3 2 2 2" xfId="3174"/>
    <cellStyle name="Normal 2 3 2 2 2 2" xfId="3175"/>
    <cellStyle name="Normal 2 3 2 2 3" xfId="3176"/>
    <cellStyle name="Normal 2 3 2 2 3 2" xfId="3177"/>
    <cellStyle name="Normal 2 3 2 2 4" xfId="3178"/>
    <cellStyle name="Normal 2 3 2 2 5" xfId="3179"/>
    <cellStyle name="Normal 2 3 2 3" xfId="3180"/>
    <cellStyle name="Normal 2 3 2 3 2" xfId="3181"/>
    <cellStyle name="Normal 2 3 2 4" xfId="3182"/>
    <cellStyle name="Normal 2 3 2 4 2" xfId="3183"/>
    <cellStyle name="Normal 2 3 2 5" xfId="3184"/>
    <cellStyle name="Normal 2 3 2 5 2" xfId="3185"/>
    <cellStyle name="Normal 2 3 2 6" xfId="3186"/>
    <cellStyle name="Normal 2 3 2 6 2" xfId="3187"/>
    <cellStyle name="Normal 2 3 2 7" xfId="3188"/>
    <cellStyle name="Normal 2 3 2 8" xfId="3189"/>
    <cellStyle name="Normal 2 3 3" xfId="3190"/>
    <cellStyle name="Normal 2 3 3 2" xfId="3191"/>
    <cellStyle name="Normal 2 3 3 2 2" xfId="3192"/>
    <cellStyle name="Normal 2 3 3 3" xfId="3193"/>
    <cellStyle name="Normal 2 3 3 4" xfId="3194"/>
    <cellStyle name="Normal 2 3 4" xfId="3195"/>
    <cellStyle name="Normal 2 3 4 2" xfId="3196"/>
    <cellStyle name="Normal 2 3 4 2 2" xfId="3197"/>
    <cellStyle name="Normal 2 3 4 2 2 2" xfId="3198"/>
    <cellStyle name="Normal 2 3 4 2 3" xfId="3199"/>
    <cellStyle name="Normal 2 3 4 3" xfId="3200"/>
    <cellStyle name="Normal 2 3 4 3 2" xfId="3201"/>
    <cellStyle name="Normal 2 3 4 4" xfId="3202"/>
    <cellStyle name="Normal 2 3 4 4 2" xfId="3203"/>
    <cellStyle name="Normal 2 3 4 5" xfId="3204"/>
    <cellStyle name="Normal 2 3 4 5 2" xfId="3205"/>
    <cellStyle name="Normal 2 3 4 6" xfId="3206"/>
    <cellStyle name="Normal 2 3 4 7" xfId="3207"/>
    <cellStyle name="Normal 2 3 5" xfId="3208"/>
    <cellStyle name="Normal 2 3 5 2" xfId="3209"/>
    <cellStyle name="Normal 2 3 5 2 2" xfId="3210"/>
    <cellStyle name="Normal 2 3 5 3" xfId="3211"/>
    <cellStyle name="Normal 2 3 5 3 2" xfId="3212"/>
    <cellStyle name="Normal 2 3 5 4" xfId="3213"/>
    <cellStyle name="Normal 2 3 6" xfId="3214"/>
    <cellStyle name="Normal 2 3 6 2" xfId="3215"/>
    <cellStyle name="Normal 2 3 6 3" xfId="3216"/>
    <cellStyle name="Normal 2 3 6 3 2" xfId="3217"/>
    <cellStyle name="Normal 2 3 6 4" xfId="3218"/>
    <cellStyle name="Normal 2 3 7" xfId="3219"/>
    <cellStyle name="Normal 2 3 7 2" xfId="3220"/>
    <cellStyle name="Normal 2 3 8" xfId="3221"/>
    <cellStyle name="Normal 2 3 8 2" xfId="3222"/>
    <cellStyle name="Normal 2 3 9" xfId="3223"/>
    <cellStyle name="Normal 2 3 9 2" xfId="3224"/>
    <cellStyle name="Normal 2 30" xfId="3225"/>
    <cellStyle name="Normal 2 31" xfId="3226"/>
    <cellStyle name="Normal 2 32" xfId="3227"/>
    <cellStyle name="Normal 2 33" xfId="3228"/>
    <cellStyle name="Normal 2 34" xfId="3229"/>
    <cellStyle name="Normal 2 35" xfId="3230"/>
    <cellStyle name="Normal 2 36" xfId="3231"/>
    <cellStyle name="Normal 2 37" xfId="3232"/>
    <cellStyle name="Normal 2 38" xfId="3233"/>
    <cellStyle name="Normal 2 39" xfId="3234"/>
    <cellStyle name="Normal 2 4" xfId="3235"/>
    <cellStyle name="Normal 2 4 10" xfId="3236"/>
    <cellStyle name="Normal 2 4 10 2" xfId="3237"/>
    <cellStyle name="Normal 2 4 11" xfId="3238"/>
    <cellStyle name="Normal 2 4 11 2" xfId="3239"/>
    <cellStyle name="Normal 2 4 12" xfId="3240"/>
    <cellStyle name="Normal 2 4 12 2" xfId="3241"/>
    <cellStyle name="Normal 2 4 13" xfId="3242"/>
    <cellStyle name="Normal 2 4 13 2" xfId="3243"/>
    <cellStyle name="Normal 2 4 14" xfId="3244"/>
    <cellStyle name="Normal 2 4 2" xfId="3245"/>
    <cellStyle name="Normal 2 4 2 2" xfId="3246"/>
    <cellStyle name="Normal 2 4 2 2 2" xfId="3247"/>
    <cellStyle name="Normal 2 4 2 3" xfId="3248"/>
    <cellStyle name="Normal 2 4 3" xfId="3249"/>
    <cellStyle name="Normal 2 4 3 2" xfId="3250"/>
    <cellStyle name="Normal 2 4 3 2 2" xfId="3251"/>
    <cellStyle name="Normal 2 4 3 3" xfId="3252"/>
    <cellStyle name="Normal 2 4 4" xfId="3253"/>
    <cellStyle name="Normal 2 4 4 2" xfId="3254"/>
    <cellStyle name="Normal 2 4 4 2 2" xfId="3255"/>
    <cellStyle name="Normal 2 4 4 3" xfId="3256"/>
    <cellStyle name="Normal 2 4 5" xfId="3257"/>
    <cellStyle name="Normal 2 4 5 2" xfId="3258"/>
    <cellStyle name="Normal 2 4 5 2 2" xfId="3259"/>
    <cellStyle name="Normal 2 4 5 3" xfId="3260"/>
    <cellStyle name="Normal 2 4 6" xfId="3261"/>
    <cellStyle name="Normal 2 4 6 2" xfId="3262"/>
    <cellStyle name="Normal 2 4 7" xfId="3263"/>
    <cellStyle name="Normal 2 4 7 2" xfId="3264"/>
    <cellStyle name="Normal 2 4 8" xfId="3265"/>
    <cellStyle name="Normal 2 4 8 2" xfId="3266"/>
    <cellStyle name="Normal 2 4 9" xfId="3267"/>
    <cellStyle name="Normal 2 4 9 2" xfId="3268"/>
    <cellStyle name="Normal 2 40" xfId="3269"/>
    <cellStyle name="Normal 2 41" xfId="3270"/>
    <cellStyle name="Normal 2 42" xfId="3271"/>
    <cellStyle name="Normal 2 43" xfId="3272"/>
    <cellStyle name="Normal 2 44" xfId="3273"/>
    <cellStyle name="Normal 2 45" xfId="3274"/>
    <cellStyle name="Normal 2 45 2" xfId="3275"/>
    <cellStyle name="Normal 2 46" xfId="3276"/>
    <cellStyle name="Normal 2 46 2" xfId="3277"/>
    <cellStyle name="Normal 2 47" xfId="3278"/>
    <cellStyle name="Normal 2 47 2" xfId="3279"/>
    <cellStyle name="Normal 2 48" xfId="3280"/>
    <cellStyle name="Normal 2 48 2" xfId="3281"/>
    <cellStyle name="Normal 2 49" xfId="3282"/>
    <cellStyle name="Normal 2 5" xfId="3283"/>
    <cellStyle name="Normal 2 5 10" xfId="3284"/>
    <cellStyle name="Normal 2 5 11" xfId="3285"/>
    <cellStyle name="Normal 2 5 12" xfId="3286"/>
    <cellStyle name="Normal 2 5 13" xfId="3287"/>
    <cellStyle name="Normal 2 5 14" xfId="3288"/>
    <cellStyle name="Normal 2 5 15" xfId="3289"/>
    <cellStyle name="Normal 2 5 16" xfId="3290"/>
    <cellStyle name="Normal 2 5 17" xfId="3291"/>
    <cellStyle name="Normal 2 5 18" xfId="3292"/>
    <cellStyle name="Normal 2 5 2" xfId="3293"/>
    <cellStyle name="Normal 2 5 2 2" xfId="3294"/>
    <cellStyle name="Normal 2 5 2 2 2" xfId="3295"/>
    <cellStyle name="Normal 2 5 2 2 3" xfId="3296"/>
    <cellStyle name="Normal 2 5 2 3" xfId="3297"/>
    <cellStyle name="Normal 2 5 2 3 2" xfId="3298"/>
    <cellStyle name="Normal 2 5 2 4" xfId="3299"/>
    <cellStyle name="Normal 2 5 2 4 2" xfId="3300"/>
    <cellStyle name="Normal 2 5 2 5" xfId="3301"/>
    <cellStyle name="Normal 2 5 2 5 2" xfId="3302"/>
    <cellStyle name="Normal 2 5 2 6" xfId="3303"/>
    <cellStyle name="Normal 2 5 3" xfId="3304"/>
    <cellStyle name="Normal 2 5 4" xfId="3305"/>
    <cellStyle name="Normal 2 5 5" xfId="3306"/>
    <cellStyle name="Normal 2 5 6" xfId="3307"/>
    <cellStyle name="Normal 2 5 7" xfId="3308"/>
    <cellStyle name="Normal 2 5 8" xfId="3309"/>
    <cellStyle name="Normal 2 5 9" xfId="3310"/>
    <cellStyle name="Normal 2 6" xfId="3311"/>
    <cellStyle name="Normal 2 6 10" xfId="3312"/>
    <cellStyle name="Normal 2 6 11" xfId="3313"/>
    <cellStyle name="Normal 2 6 12" xfId="3314"/>
    <cellStyle name="Normal 2 6 13" xfId="3315"/>
    <cellStyle name="Normal 2 6 14" xfId="3316"/>
    <cellStyle name="Normal 2 6 15" xfId="3317"/>
    <cellStyle name="Normal 2 6 16" xfId="3318"/>
    <cellStyle name="Normal 2 6 17" xfId="3319"/>
    <cellStyle name="Normal 2 6 17 2" xfId="3320"/>
    <cellStyle name="Normal 2 6 18" xfId="3321"/>
    <cellStyle name="Normal 2 6 18 2" xfId="3322"/>
    <cellStyle name="Normal 2 6 19" xfId="3323"/>
    <cellStyle name="Normal 2 6 2" xfId="3324"/>
    <cellStyle name="Normal 2 6 2 2" xfId="3325"/>
    <cellStyle name="Normal 2 6 2 3" xfId="3326"/>
    <cellStyle name="Normal 2 6 2 3 2" xfId="3327"/>
    <cellStyle name="Normal 2 6 2 4" xfId="3328"/>
    <cellStyle name="Normal 2 6 2 4 2" xfId="3329"/>
    <cellStyle name="Normal 2 6 2 5" xfId="3330"/>
    <cellStyle name="Normal 2 6 2 6" xfId="3331"/>
    <cellStyle name="Normal 2 6 20" xfId="3332"/>
    <cellStyle name="Normal 2 6 3" xfId="3333"/>
    <cellStyle name="Normal 2 6 3 2" xfId="3334"/>
    <cellStyle name="Normal 2 6 3 3" xfId="3335"/>
    <cellStyle name="Normal 2 6 4" xfId="3336"/>
    <cellStyle name="Normal 2 6 5" xfId="3337"/>
    <cellStyle name="Normal 2 6 6" xfId="3338"/>
    <cellStyle name="Normal 2 6 7" xfId="3339"/>
    <cellStyle name="Normal 2 6 8" xfId="3340"/>
    <cellStyle name="Normal 2 6 9" xfId="3341"/>
    <cellStyle name="Normal 2 7" xfId="3342"/>
    <cellStyle name="Normal 2 7 2" xfId="3343"/>
    <cellStyle name="Normal 2 7 3" xfId="3344"/>
    <cellStyle name="Normal 2 8" xfId="3345"/>
    <cellStyle name="Normal 2 8 2" xfId="3346"/>
    <cellStyle name="Normal 2 8 3" xfId="3347"/>
    <cellStyle name="Normal 2 8 4" xfId="3348"/>
    <cellStyle name="Normal 2 8 4 2" xfId="3349"/>
    <cellStyle name="Normal 2 9" xfId="3350"/>
    <cellStyle name="Normal 2 9 2" xfId="3351"/>
    <cellStyle name="Normal 2 9 2 2" xfId="3352"/>
    <cellStyle name="Normal 2 9 2 3" xfId="3353"/>
    <cellStyle name="Normal 2 9 3" xfId="3354"/>
    <cellStyle name="Normal 2 9 3 2" xfId="3355"/>
    <cellStyle name="Normal 2 9 4" xfId="3356"/>
    <cellStyle name="Normal 2 9 5" xfId="3357"/>
    <cellStyle name="Normal 2_FILL-ICM" xfId="3358"/>
    <cellStyle name="Normal 20" xfId="3359"/>
    <cellStyle name="Normal 20 2" xfId="3360"/>
    <cellStyle name="Normal 20 3" xfId="3361"/>
    <cellStyle name="Normal 20 4" xfId="3362"/>
    <cellStyle name="Normal 21" xfId="3363"/>
    <cellStyle name="Normal 21 2" xfId="3364"/>
    <cellStyle name="Normal 21 3" xfId="3365"/>
    <cellStyle name="Normal 21 4" xfId="3366"/>
    <cellStyle name="Normal 21_Scen_XBase" xfId="3367"/>
    <cellStyle name="Normal 22" xfId="3368"/>
    <cellStyle name="Normal 23" xfId="3369"/>
    <cellStyle name="Normal 23 2" xfId="3370"/>
    <cellStyle name="Normal 23 3" xfId="3371"/>
    <cellStyle name="Normal 24" xfId="3372"/>
    <cellStyle name="Normal 24 10" xfId="3373"/>
    <cellStyle name="Normal 24 11" xfId="3374"/>
    <cellStyle name="Normal 24 12" xfId="3375"/>
    <cellStyle name="Normal 24 13" xfId="3376"/>
    <cellStyle name="Normal 24 14" xfId="3377"/>
    <cellStyle name="Normal 24 15" xfId="3378"/>
    <cellStyle name="Normal 24 16" xfId="3379"/>
    <cellStyle name="Normal 24 17" xfId="3380"/>
    <cellStyle name="Normal 24 18" xfId="3381"/>
    <cellStyle name="Normal 24 19" xfId="3382"/>
    <cellStyle name="Normal 24 2" xfId="3383"/>
    <cellStyle name="Normal 24 20" xfId="3384"/>
    <cellStyle name="Normal 24 3" xfId="3385"/>
    <cellStyle name="Normal 24 4" xfId="3386"/>
    <cellStyle name="Normal 24 5" xfId="3387"/>
    <cellStyle name="Normal 24 6" xfId="3388"/>
    <cellStyle name="Normal 24 7" xfId="3389"/>
    <cellStyle name="Normal 24 8" xfId="3390"/>
    <cellStyle name="Normal 24 9" xfId="3391"/>
    <cellStyle name="Normal 25" xfId="3392"/>
    <cellStyle name="Normal 26" xfId="3393"/>
    <cellStyle name="Normal 26 2" xfId="3394"/>
    <cellStyle name="Normal 26 3" xfId="3395"/>
    <cellStyle name="Normal 27" xfId="3396"/>
    <cellStyle name="Normal 27 2" xfId="3397"/>
    <cellStyle name="Normal 28" xfId="3398"/>
    <cellStyle name="Normal 29" xfId="3399"/>
    <cellStyle name="Normal 3" xfId="3400"/>
    <cellStyle name="Normal 3 10" xfId="3401"/>
    <cellStyle name="Normal 3 11" xfId="3402"/>
    <cellStyle name="Normal 3 12" xfId="3403"/>
    <cellStyle name="Normal 3 13" xfId="3404"/>
    <cellStyle name="Normal 3 14" xfId="3405"/>
    <cellStyle name="Normal 3 15" xfId="3406"/>
    <cellStyle name="Normal 3 16" xfId="3407"/>
    <cellStyle name="Normal 3 17" xfId="3408"/>
    <cellStyle name="Normal 3 18" xfId="3409"/>
    <cellStyle name="Normal 3 19" xfId="3410"/>
    <cellStyle name="Normal 3 2" xfId="3411"/>
    <cellStyle name="Normal 3 2 10" xfId="3412"/>
    <cellStyle name="Normal 3 2 11" xfId="3413"/>
    <cellStyle name="Normal 3 2 11 2" xfId="3414"/>
    <cellStyle name="Normal 3 2 12" xfId="3415"/>
    <cellStyle name="Normal 3 2 13" xfId="3416"/>
    <cellStyle name="Normal 3 2 2" xfId="3417"/>
    <cellStyle name="Normal 3 2 2 2" xfId="3418"/>
    <cellStyle name="Normal 3 2 2 3" xfId="3419"/>
    <cellStyle name="Normal 3 2 2 4" xfId="3420"/>
    <cellStyle name="Normal 3 2 2 4 2" xfId="3421"/>
    <cellStyle name="Normal 3 2 3" xfId="3422"/>
    <cellStyle name="Normal 3 2 3 2" xfId="3423"/>
    <cellStyle name="Normal 3 2 3 3" xfId="3424"/>
    <cellStyle name="Normal 3 2 3 4" xfId="3425"/>
    <cellStyle name="Normal 3 2 3 5" xfId="3426"/>
    <cellStyle name="Normal 3 2 4" xfId="3427"/>
    <cellStyle name="Normal 3 2 4 2" xfId="3428"/>
    <cellStyle name="Normal 3 2 4 3" xfId="3429"/>
    <cellStyle name="Normal 3 2 5" xfId="3430"/>
    <cellStyle name="Normal 3 2 6" xfId="3431"/>
    <cellStyle name="Normal 3 2 7" xfId="3432"/>
    <cellStyle name="Normal 3 2 8" xfId="3433"/>
    <cellStyle name="Normal 3 2 9" xfId="3434"/>
    <cellStyle name="Normal 3 2 9 2" xfId="3435"/>
    <cellStyle name="Normal 3 2 9 2 2" xfId="3436"/>
    <cellStyle name="Normal 3 2_ELC" xfId="3437"/>
    <cellStyle name="Normal 3 20" xfId="3438"/>
    <cellStyle name="Normal 3 21" xfId="3439"/>
    <cellStyle name="Normal 3 22" xfId="3440"/>
    <cellStyle name="Normal 3 23" xfId="3441"/>
    <cellStyle name="Normal 3 24" xfId="3442"/>
    <cellStyle name="Normal 3 25" xfId="3443"/>
    <cellStyle name="Normal 3 26" xfId="3444"/>
    <cellStyle name="Normal 3 27" xfId="3445"/>
    <cellStyle name="Normal 3 28" xfId="3446"/>
    <cellStyle name="Normal 3 29" xfId="3447"/>
    <cellStyle name="Normal 3 3" xfId="3448"/>
    <cellStyle name="Normal 3 3 2" xfId="3449"/>
    <cellStyle name="Normal 3 3 2 2" xfId="3450"/>
    <cellStyle name="Normal 3 3 2 3" xfId="3451"/>
    <cellStyle name="Normal 3 3 2 4" xfId="3452"/>
    <cellStyle name="Normal 3 3 3" xfId="3453"/>
    <cellStyle name="Normal 3 3 4" xfId="3454"/>
    <cellStyle name="Normal 3 3 5" xfId="3455"/>
    <cellStyle name="Normal 3 3 6" xfId="3456"/>
    <cellStyle name="Normal 3 3 7" xfId="3457"/>
    <cellStyle name="Normal 3 3 8" xfId="3458"/>
    <cellStyle name="Normal 3 3 9" xfId="3459"/>
    <cellStyle name="Normal 3 30" xfId="3460"/>
    <cellStyle name="Normal 3 4" xfId="3461"/>
    <cellStyle name="Normal 3 4 2" xfId="3462"/>
    <cellStyle name="Normal 3 4 3" xfId="3463"/>
    <cellStyle name="Normal 3 4 4" xfId="3464"/>
    <cellStyle name="Normal 3 4 4 2" xfId="3465"/>
    <cellStyle name="Normal 3 4 4 3" xfId="3466"/>
    <cellStyle name="Normal 3 4 5" xfId="3467"/>
    <cellStyle name="Normal 3 4 6" xfId="3468"/>
    <cellStyle name="Normal 3 4 7" xfId="3469"/>
    <cellStyle name="Normal 3 4 8" xfId="3470"/>
    <cellStyle name="Normal 3 5" xfId="3471"/>
    <cellStyle name="Normal 3 5 10" xfId="3472"/>
    <cellStyle name="Normal 3 5 2" xfId="3473"/>
    <cellStyle name="Normal 3 5 3" xfId="3474"/>
    <cellStyle name="Normal 3 5 3 2" xfId="3475"/>
    <cellStyle name="Normal 3 5 3 3" xfId="3476"/>
    <cellStyle name="Normal 3 5 4" xfId="3477"/>
    <cellStyle name="Normal 3 5 4 2" xfId="3478"/>
    <cellStyle name="Normal 3 5 4 3" xfId="3479"/>
    <cellStyle name="Normal 3 5 4 4" xfId="3480"/>
    <cellStyle name="Normal 3 5 5" xfId="3481"/>
    <cellStyle name="Normal 3 5 6" xfId="3482"/>
    <cellStyle name="Normal 3 5 7" xfId="3483"/>
    <cellStyle name="Normal 3 5 8" xfId="3484"/>
    <cellStyle name="Normal 3 5 9" xfId="3485"/>
    <cellStyle name="Normal 3 6" xfId="3486"/>
    <cellStyle name="Normal 3 6 2" xfId="3487"/>
    <cellStyle name="Normal 3 6 3" xfId="3488"/>
    <cellStyle name="Normal 3 6 4" xfId="3489"/>
    <cellStyle name="Normal 3 7" xfId="3490"/>
    <cellStyle name="Normal 3 7 2" xfId="3491"/>
    <cellStyle name="Normal 3 7 3" xfId="3492"/>
    <cellStyle name="Normal 3 8" xfId="3493"/>
    <cellStyle name="Normal 3 9" xfId="3494"/>
    <cellStyle name="Normal 3_UC_ICM" xfId="3495"/>
    <cellStyle name="Normal 30" xfId="3496"/>
    <cellStyle name="Normal 31" xfId="3497"/>
    <cellStyle name="Normal 31 2" xfId="3498"/>
    <cellStyle name="Normal 32" xfId="3499"/>
    <cellStyle name="Normal 32 2" xfId="3500"/>
    <cellStyle name="Normal 33" xfId="3501"/>
    <cellStyle name="Normal 33 10" xfId="3502"/>
    <cellStyle name="Normal 33 11" xfId="3503"/>
    <cellStyle name="Normal 33 12" xfId="3504"/>
    <cellStyle name="Normal 33 13" xfId="3505"/>
    <cellStyle name="Normal 33 2" xfId="3506"/>
    <cellStyle name="Normal 33 3" xfId="3507"/>
    <cellStyle name="Normal 33 4" xfId="3508"/>
    <cellStyle name="Normal 33 5" xfId="3509"/>
    <cellStyle name="Normal 33 6" xfId="3510"/>
    <cellStyle name="Normal 33 7" xfId="3511"/>
    <cellStyle name="Normal 33 8" xfId="3512"/>
    <cellStyle name="Normal 33 9" xfId="3513"/>
    <cellStyle name="Normal 33_Scen_XBase" xfId="3514"/>
    <cellStyle name="Normal 34" xfId="3515"/>
    <cellStyle name="Normal 35" xfId="3516"/>
    <cellStyle name="Normal 35 2" xfId="3517"/>
    <cellStyle name="Normal 36" xfId="3518"/>
    <cellStyle name="Normal 36 2" xfId="3519"/>
    <cellStyle name="Normal 37" xfId="3520"/>
    <cellStyle name="Normal 37 2" xfId="3521"/>
    <cellStyle name="Normal 38" xfId="3522"/>
    <cellStyle name="Normal 4" xfId="3523"/>
    <cellStyle name="Normal 4 10" xfId="3524"/>
    <cellStyle name="Normal 4 10 2" xfId="3525"/>
    <cellStyle name="Normal 4 10 3" xfId="3526"/>
    <cellStyle name="Normal 4 11" xfId="3527"/>
    <cellStyle name="Normal 4 11 2" xfId="3528"/>
    <cellStyle name="Normal 4 11 3" xfId="3529"/>
    <cellStyle name="Normal 4 12" xfId="3530"/>
    <cellStyle name="Normal 4 13" xfId="3531"/>
    <cellStyle name="Normal 4 2" xfId="3532"/>
    <cellStyle name="Normal 4 2 10" xfId="3533"/>
    <cellStyle name="Normal 4 2 10 2" xfId="3534"/>
    <cellStyle name="Normal 4 2 11" xfId="3535"/>
    <cellStyle name="Normal 4 2 12" xfId="3536"/>
    <cellStyle name="Normal 4 2 2" xfId="3537"/>
    <cellStyle name="Normal 4 2 2 10" xfId="3538"/>
    <cellStyle name="Normal 4 2 2 10 2" xfId="3539"/>
    <cellStyle name="Normal 4 2 2 11" xfId="3540"/>
    <cellStyle name="Normal 4 2 2 11 2" xfId="3541"/>
    <cellStyle name="Normal 4 2 2 12" xfId="3542"/>
    <cellStyle name="Normal 4 2 2 12 2" xfId="3543"/>
    <cellStyle name="Normal 4 2 2 13" xfId="3544"/>
    <cellStyle name="Normal 4 2 2 13 2" xfId="3545"/>
    <cellStyle name="Normal 4 2 2 14" xfId="3546"/>
    <cellStyle name="Normal 4 2 2 15" xfId="3547"/>
    <cellStyle name="Normal 4 2 2 2" xfId="3548"/>
    <cellStyle name="Normal 4 2 2 2 10" xfId="3549"/>
    <cellStyle name="Normal 4 2 2 2 11" xfId="3550"/>
    <cellStyle name="Normal 4 2 2 2 12" xfId="3551"/>
    <cellStyle name="Normal 4 2 2 2 13" xfId="3552"/>
    <cellStyle name="Normal 4 2 2 2 14" xfId="3553"/>
    <cellStyle name="Normal 4 2 2 2 14 2" xfId="3554"/>
    <cellStyle name="Normal 4 2 2 2 2" xfId="3555"/>
    <cellStyle name="Normal 4 2 2 2 3" xfId="3556"/>
    <cellStyle name="Normal 4 2 2 2 4" xfId="3557"/>
    <cellStyle name="Normal 4 2 2 2 5" xfId="3558"/>
    <cellStyle name="Normal 4 2 2 2 6" xfId="3559"/>
    <cellStyle name="Normal 4 2 2 2 7" xfId="3560"/>
    <cellStyle name="Normal 4 2 2 2 8" xfId="3561"/>
    <cellStyle name="Normal 4 2 2 2 9" xfId="3562"/>
    <cellStyle name="Normal 4 2 2 3" xfId="3563"/>
    <cellStyle name="Normal 4 2 2 3 2" xfId="3564"/>
    <cellStyle name="Normal 4 2 2 4" xfId="3565"/>
    <cellStyle name="Normal 4 2 2 4 2" xfId="3566"/>
    <cellStyle name="Normal 4 2 2 5" xfId="3567"/>
    <cellStyle name="Normal 4 2 2 5 2" xfId="3568"/>
    <cellStyle name="Normal 4 2 2 6" xfId="3569"/>
    <cellStyle name="Normal 4 2 2 6 2" xfId="3570"/>
    <cellStyle name="Normal 4 2 2 7" xfId="3571"/>
    <cellStyle name="Normal 4 2 2 7 2" xfId="3572"/>
    <cellStyle name="Normal 4 2 2 8" xfId="3573"/>
    <cellStyle name="Normal 4 2 2 8 2" xfId="3574"/>
    <cellStyle name="Normal 4 2 2 9" xfId="3575"/>
    <cellStyle name="Normal 4 2 2 9 2" xfId="3576"/>
    <cellStyle name="Normal 4 2 3" xfId="3577"/>
    <cellStyle name="Normal 4 2 3 2" xfId="3578"/>
    <cellStyle name="Normal 4 2 3 2 2" xfId="3579"/>
    <cellStyle name="Normal 4 2 3 3" xfId="3580"/>
    <cellStyle name="Normal 4 2 3 4" xfId="3581"/>
    <cellStyle name="Normal 4 2 4" xfId="3582"/>
    <cellStyle name="Normal 4 2 4 2" xfId="3583"/>
    <cellStyle name="Normal 4 2 5" xfId="3584"/>
    <cellStyle name="Normal 4 2 6" xfId="3585"/>
    <cellStyle name="Normal 4 2 7" xfId="3586"/>
    <cellStyle name="Normal 4 2 8" xfId="3587"/>
    <cellStyle name="Normal 4 2 9" xfId="3588"/>
    <cellStyle name="Normal 4 2_Scen_XBase" xfId="3589"/>
    <cellStyle name="Normal 4 3" xfId="3590"/>
    <cellStyle name="Normal 4 3 10" xfId="3591"/>
    <cellStyle name="Normal 4 3 11" xfId="3592"/>
    <cellStyle name="Normal 4 3 12" xfId="3593"/>
    <cellStyle name="Normal 4 3 2" xfId="3594"/>
    <cellStyle name="Normal 4 3 2 2" xfId="3595"/>
    <cellStyle name="Normal 4 3 2 3" xfId="3596"/>
    <cellStyle name="Normal 4 3 2 4" xfId="3597"/>
    <cellStyle name="Normal 4 3 3" xfId="3598"/>
    <cellStyle name="Normal 4 3 3 2" xfId="3599"/>
    <cellStyle name="Normal 4 3 3 2 2" xfId="3600"/>
    <cellStyle name="Normal 4 3 3 3" xfId="3601"/>
    <cellStyle name="Normal 4 3 3 4" xfId="3602"/>
    <cellStyle name="Normal 4 3 3 5" xfId="3603"/>
    <cellStyle name="Normal 4 3 4" xfId="3604"/>
    <cellStyle name="Normal 4 3 4 2" xfId="3605"/>
    <cellStyle name="Normal 4 3 4 3" xfId="3606"/>
    <cellStyle name="Normal 4 3 4 4" xfId="3607"/>
    <cellStyle name="Normal 4 3 4 5" xfId="3608"/>
    <cellStyle name="Normal 4 3 5" xfId="3609"/>
    <cellStyle name="Normal 4 3 5 2" xfId="3610"/>
    <cellStyle name="Normal 4 3 5 3" xfId="3611"/>
    <cellStyle name="Normal 4 3 5 4" xfId="3612"/>
    <cellStyle name="Normal 4 3 6" xfId="3613"/>
    <cellStyle name="Normal 4 3 7" xfId="3614"/>
    <cellStyle name="Normal 4 3 8" xfId="3615"/>
    <cellStyle name="Normal 4 3 9" xfId="3616"/>
    <cellStyle name="Normal 4 3 9 2" xfId="3617"/>
    <cellStyle name="Normal 4 3_Scen_XBase" xfId="3618"/>
    <cellStyle name="Normal 4 4" xfId="3619"/>
    <cellStyle name="Normal 4 4 10" xfId="3620"/>
    <cellStyle name="Normal 4 4 2" xfId="3621"/>
    <cellStyle name="Normal 4 4 3" xfId="3622"/>
    <cellStyle name="Normal 4 4 3 2" xfId="3623"/>
    <cellStyle name="Normal 4 4 3 3" xfId="3624"/>
    <cellStyle name="Normal 4 4 4" xfId="3625"/>
    <cellStyle name="Normal 4 4 5" xfId="3626"/>
    <cellStyle name="Normal 4 4 6" xfId="3627"/>
    <cellStyle name="Normal 4 4 7" xfId="3628"/>
    <cellStyle name="Normal 4 4 8" xfId="3629"/>
    <cellStyle name="Normal 4 4 9" xfId="3630"/>
    <cellStyle name="Normal 4 5" xfId="3631"/>
    <cellStyle name="Normal 4 5 10" xfId="3632"/>
    <cellStyle name="Normal 4 5 11" xfId="3633"/>
    <cellStyle name="Normal 4 5 12" xfId="3634"/>
    <cellStyle name="Normal 4 5 2" xfId="3635"/>
    <cellStyle name="Normal 4 5 2 2" xfId="3636"/>
    <cellStyle name="Normal 4 5 2 3" xfId="3637"/>
    <cellStyle name="Normal 4 5 2 4" xfId="3638"/>
    <cellStyle name="Normal 4 5 3" xfId="3639"/>
    <cellStyle name="Normal 4 5 3 2" xfId="3640"/>
    <cellStyle name="Normal 4 5 3 3" xfId="3641"/>
    <cellStyle name="Normal 4 5 3 4" xfId="3642"/>
    <cellStyle name="Normal 4 5 4" xfId="3643"/>
    <cellStyle name="Normal 4 5 5" xfId="3644"/>
    <cellStyle name="Normal 4 5 6" xfId="3645"/>
    <cellStyle name="Normal 4 5 7" xfId="3646"/>
    <cellStyle name="Normal 4 5 8" xfId="3647"/>
    <cellStyle name="Normal 4 5 9" xfId="3648"/>
    <cellStyle name="Normal 4 5 9 2" xfId="3649"/>
    <cellStyle name="Normal 4 6" xfId="3650"/>
    <cellStyle name="Normal 4 6 2" xfId="3651"/>
    <cellStyle name="Normal 4 6 2 2" xfId="3652"/>
    <cellStyle name="Normal 4 6 2 3" xfId="3653"/>
    <cellStyle name="Normal 4 6 3" xfId="3654"/>
    <cellStyle name="Normal 4 6 4" xfId="3655"/>
    <cellStyle name="Normal 4 6 4 2" xfId="3656"/>
    <cellStyle name="Normal 4 6 5" xfId="3657"/>
    <cellStyle name="Normal 4 6 5 2" xfId="3658"/>
    <cellStyle name="Normal 4 6 6" xfId="3659"/>
    <cellStyle name="Normal 4 6 7" xfId="3660"/>
    <cellStyle name="Normal 4 7" xfId="3661"/>
    <cellStyle name="Normal 4 7 2" xfId="3662"/>
    <cellStyle name="Normal 4 7 2 2" xfId="3663"/>
    <cellStyle name="Normal 4 7 3" xfId="3664"/>
    <cellStyle name="Normal 4 7 4" xfId="3665"/>
    <cellStyle name="Normal 4 7 5" xfId="3666"/>
    <cellStyle name="Normal 4 8" xfId="3667"/>
    <cellStyle name="Normal 4 8 2" xfId="3668"/>
    <cellStyle name="Normal 4 8 3" xfId="3669"/>
    <cellStyle name="Normal 4 8 4" xfId="3670"/>
    <cellStyle name="Normal 4 8 5" xfId="3671"/>
    <cellStyle name="Normal 4 9" xfId="3672"/>
    <cellStyle name="Normal 4 9 2" xfId="3673"/>
    <cellStyle name="Normal 4 9 3" xfId="3674"/>
    <cellStyle name="Normal 4_SUP" xfId="3675"/>
    <cellStyle name="Normal 40" xfId="3676"/>
    <cellStyle name="Normal 5" xfId="3677"/>
    <cellStyle name="Normal 5 10" xfId="3678"/>
    <cellStyle name="Normal 5 10 2" xfId="3679"/>
    <cellStyle name="Normal 5 10 3" xfId="3680"/>
    <cellStyle name="Normal 5 11" xfId="3681"/>
    <cellStyle name="Normal 5 11 2" xfId="3682"/>
    <cellStyle name="Normal 5 11 3" xfId="3683"/>
    <cellStyle name="Normal 5 12" xfId="3684"/>
    <cellStyle name="Normal 5 12 2" xfId="3685"/>
    <cellStyle name="Normal 5 12 3" xfId="3686"/>
    <cellStyle name="Normal 5 12 4" xfId="3687"/>
    <cellStyle name="Normal 5 13" xfId="3688"/>
    <cellStyle name="Normal 5 13 2" xfId="3689"/>
    <cellStyle name="Normal 5 14" xfId="3690"/>
    <cellStyle name="Normal 5 15" xfId="3691"/>
    <cellStyle name="Normal 5 16" xfId="3692"/>
    <cellStyle name="Normal 5 2" xfId="3693"/>
    <cellStyle name="Normal 5 2 2" xfId="3694"/>
    <cellStyle name="Normal 5 2 2 10" xfId="3695"/>
    <cellStyle name="Normal 5 2 2 10 2" xfId="3696"/>
    <cellStyle name="Normal 5 2 2 11" xfId="3697"/>
    <cellStyle name="Normal 5 2 2 11 2" xfId="3698"/>
    <cellStyle name="Normal 5 2 2 12" xfId="3699"/>
    <cellStyle name="Normal 5 2 2 12 2" xfId="3700"/>
    <cellStyle name="Normal 5 2 2 13" xfId="3701"/>
    <cellStyle name="Normal 5 2 2 13 2" xfId="3702"/>
    <cellStyle name="Normal 5 2 2 14" xfId="3703"/>
    <cellStyle name="Normal 5 2 2 15" xfId="3704"/>
    <cellStyle name="Normal 5 2 2 2" xfId="3705"/>
    <cellStyle name="Normal 5 2 2 2 10" xfId="3706"/>
    <cellStyle name="Normal 5 2 2 2 11" xfId="3707"/>
    <cellStyle name="Normal 5 2 2 2 12" xfId="3708"/>
    <cellStyle name="Normal 5 2 2 2 13" xfId="3709"/>
    <cellStyle name="Normal 5 2 2 2 14" xfId="3710"/>
    <cellStyle name="Normal 5 2 2 2 14 2" xfId="3711"/>
    <cellStyle name="Normal 5 2 2 2 15" xfId="3712"/>
    <cellStyle name="Normal 5 2 2 2 2" xfId="3713"/>
    <cellStyle name="Normal 5 2 2 2 3" xfId="3714"/>
    <cellStyle name="Normal 5 2 2 2 4" xfId="3715"/>
    <cellStyle name="Normal 5 2 2 2 5" xfId="3716"/>
    <cellStyle name="Normal 5 2 2 2 6" xfId="3717"/>
    <cellStyle name="Normal 5 2 2 2 7" xfId="3718"/>
    <cellStyle name="Normal 5 2 2 2 8" xfId="3719"/>
    <cellStyle name="Normal 5 2 2 2 9" xfId="3720"/>
    <cellStyle name="Normal 5 2 2 3" xfId="3721"/>
    <cellStyle name="Normal 5 2 2 3 2" xfId="3722"/>
    <cellStyle name="Normal 5 2 2 3 2 2" xfId="3723"/>
    <cellStyle name="Normal 5 2 2 3 3" xfId="3724"/>
    <cellStyle name="Normal 5 2 2 4" xfId="3725"/>
    <cellStyle name="Normal 5 2 2 4 2" xfId="3726"/>
    <cellStyle name="Normal 5 2 2 5" xfId="3727"/>
    <cellStyle name="Normal 5 2 2 5 2" xfId="3728"/>
    <cellStyle name="Normal 5 2 2 6" xfId="3729"/>
    <cellStyle name="Normal 5 2 2 6 2" xfId="3730"/>
    <cellStyle name="Normal 5 2 2 7" xfId="3731"/>
    <cellStyle name="Normal 5 2 2 7 2" xfId="3732"/>
    <cellStyle name="Normal 5 2 2 8" xfId="3733"/>
    <cellStyle name="Normal 5 2 2 8 2" xfId="3734"/>
    <cellStyle name="Normal 5 2 2 9" xfId="3735"/>
    <cellStyle name="Normal 5 2 2 9 2" xfId="3736"/>
    <cellStyle name="Normal 5 2 3" xfId="3737"/>
    <cellStyle name="Normal 5 2 3 2" xfId="3738"/>
    <cellStyle name="Normal 5 2 3 3" xfId="3739"/>
    <cellStyle name="Normal 5 2 3 4" xfId="3740"/>
    <cellStyle name="Normal 5 2 4" xfId="3741"/>
    <cellStyle name="Normal 5 2 5" xfId="3742"/>
    <cellStyle name="Normal 5 2 6" xfId="3743"/>
    <cellStyle name="Normal 5 2 7" xfId="3744"/>
    <cellStyle name="Normal 5 2 8" xfId="3745"/>
    <cellStyle name="Normal 5 3" xfId="3746"/>
    <cellStyle name="Normal 5 3 10" xfId="3747"/>
    <cellStyle name="Normal 5 3 11" xfId="3748"/>
    <cellStyle name="Normal 5 3 2" xfId="3749"/>
    <cellStyle name="Normal 5 3 2 2" xfId="3750"/>
    <cellStyle name="Normal 5 3 2 3" xfId="3751"/>
    <cellStyle name="Normal 5 3 3" xfId="3752"/>
    <cellStyle name="Normal 5 3 3 2" xfId="3753"/>
    <cellStyle name="Normal 5 3 3 3" xfId="3754"/>
    <cellStyle name="Normal 5 3 3 4" xfId="3755"/>
    <cellStyle name="Normal 5 3 4" xfId="3756"/>
    <cellStyle name="Normal 5 3 5" xfId="3757"/>
    <cellStyle name="Normal 5 3 6" xfId="3758"/>
    <cellStyle name="Normal 5 3 7" xfId="3759"/>
    <cellStyle name="Normal 5 3 8" xfId="3760"/>
    <cellStyle name="Normal 5 3 9" xfId="3761"/>
    <cellStyle name="Normal 5 4" xfId="3762"/>
    <cellStyle name="Normal 5 4 2" xfId="3763"/>
    <cellStyle name="Normal 5 4 3" xfId="3764"/>
    <cellStyle name="Normal 5 4 4" xfId="3765"/>
    <cellStyle name="Normal 5 4 5" xfId="3766"/>
    <cellStyle name="Normal 5 4 6" xfId="3767"/>
    <cellStyle name="Normal 5 4 7" xfId="3768"/>
    <cellStyle name="Normal 5 4 8" xfId="3769"/>
    <cellStyle name="Normal 5 5" xfId="3770"/>
    <cellStyle name="Normal 5 5 10" xfId="3771"/>
    <cellStyle name="Normal 5 5 11" xfId="3772"/>
    <cellStyle name="Normal 5 5 12" xfId="3773"/>
    <cellStyle name="Normal 5 5 2" xfId="3774"/>
    <cellStyle name="Normal 5 5 2 2" xfId="3775"/>
    <cellStyle name="Normal 5 5 2 2 2" xfId="3776"/>
    <cellStyle name="Normal 5 5 2 3" xfId="3777"/>
    <cellStyle name="Normal 5 5 2 4" xfId="3778"/>
    <cellStyle name="Normal 5 5 2 5" xfId="3779"/>
    <cellStyle name="Normal 5 5 2 6" xfId="3780"/>
    <cellStyle name="Normal 5 5 3" xfId="3781"/>
    <cellStyle name="Normal 5 5 3 2" xfId="3782"/>
    <cellStyle name="Normal 5 5 3 3" xfId="3783"/>
    <cellStyle name="Normal 5 5 3 4" xfId="3784"/>
    <cellStyle name="Normal 5 5 4" xfId="3785"/>
    <cellStyle name="Normal 5 5 4 2" xfId="3786"/>
    <cellStyle name="Normal 5 5 4 3" xfId="3787"/>
    <cellStyle name="Normal 5 5 4 4" xfId="3788"/>
    <cellStyle name="Normal 5 5 5" xfId="3789"/>
    <cellStyle name="Normal 5 5 6" xfId="3790"/>
    <cellStyle name="Normal 5 5 7" xfId="3791"/>
    <cellStyle name="Normal 5 5 8" xfId="3792"/>
    <cellStyle name="Normal 5 5 9" xfId="3793"/>
    <cellStyle name="Normal 5 5 9 2" xfId="3794"/>
    <cellStyle name="Normal 5 6" xfId="3795"/>
    <cellStyle name="Normal 5 6 2" xfId="3796"/>
    <cellStyle name="Normal 5 6 3" xfId="3797"/>
    <cellStyle name="Normal 5 6 4" xfId="3798"/>
    <cellStyle name="Normal 5 7" xfId="3799"/>
    <cellStyle name="Normal 5 8" xfId="3800"/>
    <cellStyle name="Normal 5 9" xfId="3801"/>
    <cellStyle name="Normal 50" xfId="3802"/>
    <cellStyle name="Normal 51" xfId="3803"/>
    <cellStyle name="Normal 52" xfId="3804"/>
    <cellStyle name="Normal 53" xfId="3805"/>
    <cellStyle name="Normal 54" xfId="3806"/>
    <cellStyle name="Normal 55" xfId="3807"/>
    <cellStyle name="Normal 6" xfId="3808"/>
    <cellStyle name="Normal 6 10" xfId="3809"/>
    <cellStyle name="Normal 6 10 2" xfId="3810"/>
    <cellStyle name="Normal 6 10 3" xfId="3811"/>
    <cellStyle name="Normal 6 11" xfId="3812"/>
    <cellStyle name="Normal 6 12" xfId="3813"/>
    <cellStyle name="Normal 6 12 2" xfId="3814"/>
    <cellStyle name="Normal 6 12 3" xfId="3815"/>
    <cellStyle name="Normal 6 2" xfId="3816"/>
    <cellStyle name="Normal 6 2 10" xfId="3817"/>
    <cellStyle name="Normal 6 2 11" xfId="3818"/>
    <cellStyle name="Normal 6 2 12" xfId="3819"/>
    <cellStyle name="Normal 6 2 13" xfId="3820"/>
    <cellStyle name="Normal 6 2 14" xfId="3821"/>
    <cellStyle name="Normal 6 2 2" xfId="3822"/>
    <cellStyle name="Normal 6 2 2 10" xfId="3823"/>
    <cellStyle name="Normal 6 2 2 10 2" xfId="3824"/>
    <cellStyle name="Normal 6 2 2 11" xfId="3825"/>
    <cellStyle name="Normal 6 2 2 11 2" xfId="3826"/>
    <cellStyle name="Normal 6 2 2 12" xfId="3827"/>
    <cellStyle name="Normal 6 2 2 12 2" xfId="3828"/>
    <cellStyle name="Normal 6 2 2 13" xfId="3829"/>
    <cellStyle name="Normal 6 2 2 13 2" xfId="3830"/>
    <cellStyle name="Normal 6 2 2 2" xfId="3831"/>
    <cellStyle name="Normal 6 2 2 2 2" xfId="3832"/>
    <cellStyle name="Normal 6 2 2 3" xfId="3833"/>
    <cellStyle name="Normal 6 2 2 3 2" xfId="3834"/>
    <cellStyle name="Normal 6 2 2 4" xfId="3835"/>
    <cellStyle name="Normal 6 2 2 4 2" xfId="3836"/>
    <cellStyle name="Normal 6 2 2 5" xfId="3837"/>
    <cellStyle name="Normal 6 2 2 5 2" xfId="3838"/>
    <cellStyle name="Normal 6 2 2 6" xfId="3839"/>
    <cellStyle name="Normal 6 2 2 6 2" xfId="3840"/>
    <cellStyle name="Normal 6 2 2 7" xfId="3841"/>
    <cellStyle name="Normal 6 2 2 7 2" xfId="3842"/>
    <cellStyle name="Normal 6 2 2 8" xfId="3843"/>
    <cellStyle name="Normal 6 2 2 8 2" xfId="3844"/>
    <cellStyle name="Normal 6 2 2 9" xfId="3845"/>
    <cellStyle name="Normal 6 2 2 9 2" xfId="3846"/>
    <cellStyle name="Normal 6 2 3" xfId="3847"/>
    <cellStyle name="Normal 6 2 4" xfId="3848"/>
    <cellStyle name="Normal 6 2 4 2" xfId="3849"/>
    <cellStyle name="Normal 6 2 5" xfId="3850"/>
    <cellStyle name="Normal 6 2 6" xfId="3851"/>
    <cellStyle name="Normal 6 2 7" xfId="3852"/>
    <cellStyle name="Normal 6 2 8" xfId="3853"/>
    <cellStyle name="Normal 6 2 9" xfId="3854"/>
    <cellStyle name="Normal 6 3" xfId="3855"/>
    <cellStyle name="Normal 6 3 10" xfId="3856"/>
    <cellStyle name="Normal 6 3 11" xfId="3857"/>
    <cellStyle name="Normal 6 3 12" xfId="3858"/>
    <cellStyle name="Normal 6 3 13" xfId="3859"/>
    <cellStyle name="Normal 6 3 14" xfId="3860"/>
    <cellStyle name="Normal 6 3 15" xfId="3861"/>
    <cellStyle name="Normal 6 3 16" xfId="3862"/>
    <cellStyle name="Normal 6 3 17" xfId="3863"/>
    <cellStyle name="Normal 6 3 17 2" xfId="3864"/>
    <cellStyle name="Normal 6 3 18" xfId="3865"/>
    <cellStyle name="Normal 6 3 19" xfId="3866"/>
    <cellStyle name="Normal 6 3 2" xfId="3867"/>
    <cellStyle name="Normal 6 3 3" xfId="3868"/>
    <cellStyle name="Normal 6 3 4" xfId="3869"/>
    <cellStyle name="Normal 6 3 5" xfId="3870"/>
    <cellStyle name="Normal 6 3 6" xfId="3871"/>
    <cellStyle name="Normal 6 3 7" xfId="3872"/>
    <cellStyle name="Normal 6 3 8" xfId="3873"/>
    <cellStyle name="Normal 6 3 9" xfId="3874"/>
    <cellStyle name="Normal 6 4" xfId="3875"/>
    <cellStyle name="Normal 6 4 2" xfId="3876"/>
    <cellStyle name="Normal 6 4 3" xfId="3877"/>
    <cellStyle name="Normal 6 4 4" xfId="3878"/>
    <cellStyle name="Normal 6 4 5" xfId="3879"/>
    <cellStyle name="Normal 6 4 6" xfId="3880"/>
    <cellStyle name="Normal 6 4 7" xfId="3881"/>
    <cellStyle name="Normal 6 4 8" xfId="3882"/>
    <cellStyle name="Normal 6 5" xfId="3883"/>
    <cellStyle name="Normal 6 5 2" xfId="3884"/>
    <cellStyle name="Normal 6 5 3" xfId="3885"/>
    <cellStyle name="Normal 6 5 4" xfId="3886"/>
    <cellStyle name="Normal 6 5 5" xfId="3887"/>
    <cellStyle name="Normal 6 5 6" xfId="3888"/>
    <cellStyle name="Normal 6 5 7" xfId="3889"/>
    <cellStyle name="Normal 6 5 8" xfId="3890"/>
    <cellStyle name="Normal 6 6" xfId="3891"/>
    <cellStyle name="Normal 6 7" xfId="3892"/>
    <cellStyle name="Normal 6 8" xfId="3893"/>
    <cellStyle name="Normal 6 9" xfId="3894"/>
    <cellStyle name="Normal 6_ELC" xfId="3895"/>
    <cellStyle name="Normal 7" xfId="3896"/>
    <cellStyle name="Normal 7 10" xfId="3897"/>
    <cellStyle name="Normal 7 11" xfId="3898"/>
    <cellStyle name="Normal 7 12" xfId="3899"/>
    <cellStyle name="Normal 7 13" xfId="3900"/>
    <cellStyle name="Normal 7 2" xfId="3901"/>
    <cellStyle name="Normal 7 2 2" xfId="3902"/>
    <cellStyle name="Normal 7 2 3" xfId="3903"/>
    <cellStyle name="Normal 7 2 3 2" xfId="3904"/>
    <cellStyle name="Normal 7 2 3 3" xfId="3905"/>
    <cellStyle name="Normal 7 2 4" xfId="3906"/>
    <cellStyle name="Normal 7 2 5" xfId="3907"/>
    <cellStyle name="Normal 7 2 6" xfId="3908"/>
    <cellStyle name="Normal 7 2 7" xfId="3909"/>
    <cellStyle name="Normal 7 2 8" xfId="3910"/>
    <cellStyle name="Normal 7 2 9" xfId="3911"/>
    <cellStyle name="Normal 7 2_Scen_XBase" xfId="3912"/>
    <cellStyle name="Normal 7 3" xfId="3913"/>
    <cellStyle name="Normal 7 3 10" xfId="3914"/>
    <cellStyle name="Normal 7 3 11" xfId="3915"/>
    <cellStyle name="Normal 7 3 12" xfId="3916"/>
    <cellStyle name="Normal 7 3 2" xfId="3917"/>
    <cellStyle name="Normal 7 3 3" xfId="3918"/>
    <cellStyle name="Normal 7 3 4" xfId="3919"/>
    <cellStyle name="Normal 7 3 5" xfId="3920"/>
    <cellStyle name="Normal 7 3 6" xfId="3921"/>
    <cellStyle name="Normal 7 3 7" xfId="3922"/>
    <cellStyle name="Normal 7 3 8" xfId="3923"/>
    <cellStyle name="Normal 7 3 9" xfId="3924"/>
    <cellStyle name="Normal 7 4" xfId="3925"/>
    <cellStyle name="Normal 7 4 2" xfId="3926"/>
    <cellStyle name="Normal 7 4 3" xfId="3927"/>
    <cellStyle name="Normal 7 4 4" xfId="3928"/>
    <cellStyle name="Normal 7 4 5" xfId="3929"/>
    <cellStyle name="Normal 7 4 6" xfId="3930"/>
    <cellStyle name="Normal 7 4 7" xfId="3931"/>
    <cellStyle name="Normal 7 4 8" xfId="3932"/>
    <cellStyle name="Normal 7 5" xfId="3933"/>
    <cellStyle name="Normal 7 5 2" xfId="3934"/>
    <cellStyle name="Normal 7 5 3" xfId="3935"/>
    <cellStyle name="Normal 7 5 4" xfId="3936"/>
    <cellStyle name="Normal 7 5 5" xfId="3937"/>
    <cellStyle name="Normal 7 5 6" xfId="3938"/>
    <cellStyle name="Normal 7 5 7" xfId="3939"/>
    <cellStyle name="Normal 7 5 8" xfId="3940"/>
    <cellStyle name="Normal 7 6" xfId="3941"/>
    <cellStyle name="Normal 7 7" xfId="3942"/>
    <cellStyle name="Normal 7 8" xfId="3943"/>
    <cellStyle name="Normal 7 9" xfId="3944"/>
    <cellStyle name="Normal 8" xfId="3945"/>
    <cellStyle name="Normal 8 10" xfId="3946"/>
    <cellStyle name="Normal 8 10 2" xfId="3947"/>
    <cellStyle name="Normal 8 10 3" xfId="3948"/>
    <cellStyle name="Normal 8 11" xfId="3949"/>
    <cellStyle name="Normal 8 11 2" xfId="3950"/>
    <cellStyle name="Normal 8 11 3" xfId="3951"/>
    <cellStyle name="Normal 8 11 4" xfId="3952"/>
    <cellStyle name="Normal 8 12" xfId="3953"/>
    <cellStyle name="Normal 8 13" xfId="3954"/>
    <cellStyle name="Normal 8 2" xfId="3955"/>
    <cellStyle name="Normal 8 2 2" xfId="3956"/>
    <cellStyle name="Normal 8 2 3" xfId="3957"/>
    <cellStyle name="Normal 8 2 4" xfId="3958"/>
    <cellStyle name="Normal 8 2 5" xfId="3959"/>
    <cellStyle name="Normal 8 2 6" xfId="3960"/>
    <cellStyle name="Normal 8 2 7" xfId="3961"/>
    <cellStyle name="Normal 8 2 8" xfId="3962"/>
    <cellStyle name="Normal 8 2 9" xfId="3963"/>
    <cellStyle name="Normal 8 3" xfId="3964"/>
    <cellStyle name="Normal 8 3 2" xfId="3965"/>
    <cellStyle name="Normal 8 3 2 2" xfId="3966"/>
    <cellStyle name="Normal 8 3 3" xfId="3967"/>
    <cellStyle name="Normal 8 3 4" xfId="3968"/>
    <cellStyle name="Normal 8 3 5" xfId="3969"/>
    <cellStyle name="Normal 8 3 6" xfId="3970"/>
    <cellStyle name="Normal 8 3 7" xfId="3971"/>
    <cellStyle name="Normal 8 3 8" xfId="3972"/>
    <cellStyle name="Normal 8 3 9" xfId="3973"/>
    <cellStyle name="Normal 8 4" xfId="3974"/>
    <cellStyle name="Normal 8 4 2" xfId="3975"/>
    <cellStyle name="Normal 8 4 3" xfId="3976"/>
    <cellStyle name="Normal 8 4 4" xfId="3977"/>
    <cellStyle name="Normal 8 4 5" xfId="3978"/>
    <cellStyle name="Normal 8 4 6" xfId="3979"/>
    <cellStyle name="Normal 8 4 7" xfId="3980"/>
    <cellStyle name="Normal 8 4 8" xfId="3981"/>
    <cellStyle name="Normal 8 5" xfId="3982"/>
    <cellStyle name="Normal 8 5 2" xfId="3983"/>
    <cellStyle name="Normal 8 5 3" xfId="3984"/>
    <cellStyle name="Normal 8 5 4" xfId="3985"/>
    <cellStyle name="Normal 8 5 5" xfId="3986"/>
    <cellStyle name="Normal 8 5 6" xfId="3987"/>
    <cellStyle name="Normal 8 5 7" xfId="3988"/>
    <cellStyle name="Normal 8 5 8" xfId="3989"/>
    <cellStyle name="Normal 8 6" xfId="3990"/>
    <cellStyle name="Normal 8 7" xfId="3991"/>
    <cellStyle name="Normal 8 8" xfId="3992"/>
    <cellStyle name="Normal 8 9" xfId="3993"/>
    <cellStyle name="Normal 9" xfId="3994"/>
    <cellStyle name="Normal 9 10" xfId="3995"/>
    <cellStyle name="Normal 9 10 2" xfId="3996"/>
    <cellStyle name="Normal 9 11" xfId="3997"/>
    <cellStyle name="Normal 9 11 2" xfId="3998"/>
    <cellStyle name="Normal 9 12" xfId="3999"/>
    <cellStyle name="Normal 9 13" xfId="4000"/>
    <cellStyle name="Normal 9 2" xfId="4001"/>
    <cellStyle name="Normal 9 2 2" xfId="4002"/>
    <cellStyle name="Normal 9 2 2 2" xfId="4003"/>
    <cellStyle name="Normal 9 2 2 3" xfId="4004"/>
    <cellStyle name="Normal 9 2 3" xfId="4005"/>
    <cellStyle name="Normal 9 2 3 2" xfId="4006"/>
    <cellStyle name="Normal 9 2 4" xfId="4007"/>
    <cellStyle name="Normal 9 2 4 2" xfId="4008"/>
    <cellStyle name="Normal 9 2 5" xfId="4009"/>
    <cellStyle name="Normal 9 2 6" xfId="4010"/>
    <cellStyle name="Normal 9 3" xfId="4011"/>
    <cellStyle name="Normal 9 3 2" xfId="4012"/>
    <cellStyle name="Normal 9 3 3" xfId="4013"/>
    <cellStyle name="Normal 9 3 4" xfId="4014"/>
    <cellStyle name="Normal 9 3 5" xfId="4015"/>
    <cellStyle name="Normal 9 4" xfId="4016"/>
    <cellStyle name="Normal 9 5" xfId="4017"/>
    <cellStyle name="Normal 9 6" xfId="4018"/>
    <cellStyle name="Normal 9 7" xfId="4019"/>
    <cellStyle name="Normal 9 8" xfId="4020"/>
    <cellStyle name="Normal 9 9" xfId="4021"/>
    <cellStyle name="Normal GHG Numbers (0.00)" xfId="4022"/>
    <cellStyle name="Normal GHG Textfiels Bold" xfId="4023"/>
    <cellStyle name="Normal GHG whole table" xfId="4024"/>
    <cellStyle name="Normal GHG-Shade" xfId="4025"/>
    <cellStyle name="Normál_C3EM_v2" xfId="4026"/>
    <cellStyle name="Normale_B2020" xfId="4027"/>
    <cellStyle name="normální_List1" xfId="4028"/>
    <cellStyle name="Note 10" xfId="4029"/>
    <cellStyle name="Note 10 2" xfId="4030"/>
    <cellStyle name="Note 10 3" xfId="4031"/>
    <cellStyle name="Note 10 3 2" xfId="4032"/>
    <cellStyle name="Note 10 3_ELC_final" xfId="4033"/>
    <cellStyle name="Note 10_ELC_final" xfId="4034"/>
    <cellStyle name="Note 11" xfId="4035"/>
    <cellStyle name="Note 11 2" xfId="4036"/>
    <cellStyle name="Note 11_ELC_final" xfId="4037"/>
    <cellStyle name="Note 12" xfId="4038"/>
    <cellStyle name="Note 12 2" xfId="4039"/>
    <cellStyle name="Note 12_ELC_final" xfId="4040"/>
    <cellStyle name="Note 13" xfId="4041"/>
    <cellStyle name="Note 13 2" xfId="4042"/>
    <cellStyle name="Note 13_ELC_final" xfId="4043"/>
    <cellStyle name="Note 14" xfId="4044"/>
    <cellStyle name="Note 14 2" xfId="4045"/>
    <cellStyle name="Note 14_ELC_final" xfId="4046"/>
    <cellStyle name="Note 15" xfId="4047"/>
    <cellStyle name="Note 15 2" xfId="4048"/>
    <cellStyle name="Note 15_ELC_final" xfId="4049"/>
    <cellStyle name="Note 16" xfId="4050"/>
    <cellStyle name="Note 16 2" xfId="4051"/>
    <cellStyle name="Note 16_ELC_final" xfId="4052"/>
    <cellStyle name="Note 17" xfId="4053"/>
    <cellStyle name="Note 17 2" xfId="4054"/>
    <cellStyle name="Note 17_ELC_final" xfId="4055"/>
    <cellStyle name="Note 18" xfId="4056"/>
    <cellStyle name="Note 18 2" xfId="4057"/>
    <cellStyle name="Note 18_ELC_final" xfId="4058"/>
    <cellStyle name="Note 19" xfId="4059"/>
    <cellStyle name="Note 2" xfId="4060"/>
    <cellStyle name="Note 2 10" xfId="4061"/>
    <cellStyle name="Note 2 11" xfId="4062"/>
    <cellStyle name="Note 2 12" xfId="4063"/>
    <cellStyle name="Note 2 13" xfId="4064"/>
    <cellStyle name="Note 2 14" xfId="4065"/>
    <cellStyle name="Note 2 15" xfId="4066"/>
    <cellStyle name="Note 2 16" xfId="4067"/>
    <cellStyle name="Note 2 17" xfId="4068"/>
    <cellStyle name="Note 2 2" xfId="4069"/>
    <cellStyle name="Note 2 2 2" xfId="4070"/>
    <cellStyle name="Note 2 3" xfId="4071"/>
    <cellStyle name="Note 2 3 2" xfId="4072"/>
    <cellStyle name="Note 2 3 3" xfId="4073"/>
    <cellStyle name="Note 2 4" xfId="4074"/>
    <cellStyle name="Note 2 5" xfId="4075"/>
    <cellStyle name="Note 2 6" xfId="4076"/>
    <cellStyle name="Note 2 7" xfId="4077"/>
    <cellStyle name="Note 2 8" xfId="4078"/>
    <cellStyle name="Note 2 9" xfId="4079"/>
    <cellStyle name="Note 2_PrimaryEnergyPrices_TIMES" xfId="4080"/>
    <cellStyle name="Note 20" xfId="4081"/>
    <cellStyle name="Note 21" xfId="4082"/>
    <cellStyle name="Note 22" xfId="4083"/>
    <cellStyle name="Note 23" xfId="4084"/>
    <cellStyle name="Note 24" xfId="4085"/>
    <cellStyle name="Note 25" xfId="4086"/>
    <cellStyle name="Note 26" xfId="4087"/>
    <cellStyle name="Note 27" xfId="4088"/>
    <cellStyle name="Note 28" xfId="4089"/>
    <cellStyle name="Note 29" xfId="4090"/>
    <cellStyle name="Note 3" xfId="4091"/>
    <cellStyle name="Note 3 2" xfId="4092"/>
    <cellStyle name="Note 3 2 2" xfId="4093"/>
    <cellStyle name="Note 3 3" xfId="4094"/>
    <cellStyle name="Note 3 4" xfId="4095"/>
    <cellStyle name="Note 3 4 2" xfId="4096"/>
    <cellStyle name="Note 3 4 3" xfId="4097"/>
    <cellStyle name="Note 3 5" xfId="4098"/>
    <cellStyle name="Note 3 6" xfId="4099"/>
    <cellStyle name="Note 3 7" xfId="4100"/>
    <cellStyle name="Note 30" xfId="4101"/>
    <cellStyle name="Note 31" xfId="4102"/>
    <cellStyle name="Note 32" xfId="4103"/>
    <cellStyle name="Note 33" xfId="4104"/>
    <cellStyle name="Note 34" xfId="4105"/>
    <cellStyle name="Note 35" xfId="4106"/>
    <cellStyle name="Note 36" xfId="4107"/>
    <cellStyle name="Note 37" xfId="4108"/>
    <cellStyle name="Note 38" xfId="4109"/>
    <cellStyle name="Note 39" xfId="4110"/>
    <cellStyle name="Note 4" xfId="4111"/>
    <cellStyle name="Note 4 2" xfId="4112"/>
    <cellStyle name="Note 4 3" xfId="4113"/>
    <cellStyle name="Note 4 3 2" xfId="4114"/>
    <cellStyle name="Note 4 3_ELC_final" xfId="4115"/>
    <cellStyle name="Note 4 4" xfId="4116"/>
    <cellStyle name="Note 4_ELC_final" xfId="4117"/>
    <cellStyle name="Note 40" xfId="4118"/>
    <cellStyle name="Note 41" xfId="4119"/>
    <cellStyle name="Note 5" xfId="4120"/>
    <cellStyle name="Note 5 2" xfId="4121"/>
    <cellStyle name="Note 5 3" xfId="4122"/>
    <cellStyle name="Note 5 3 2" xfId="4123"/>
    <cellStyle name="Note 5 3_ELC_final" xfId="4124"/>
    <cellStyle name="Note 5 4" xfId="4125"/>
    <cellStyle name="Note 5_ELC_final" xfId="4126"/>
    <cellStyle name="Note 6" xfId="4127"/>
    <cellStyle name="Note 6 2" xfId="4128"/>
    <cellStyle name="Note 6 3" xfId="4129"/>
    <cellStyle name="Note 6 3 2" xfId="4130"/>
    <cellStyle name="Note 6 3_ELC_final" xfId="4131"/>
    <cellStyle name="Note 6 4" xfId="4132"/>
    <cellStyle name="Note 6_ELC_final" xfId="4133"/>
    <cellStyle name="Note 7" xfId="4134"/>
    <cellStyle name="Note 7 2" xfId="4135"/>
    <cellStyle name="Note 7 2 2" xfId="4136"/>
    <cellStyle name="Note 7 3" xfId="4137"/>
    <cellStyle name="Note 7 3 2" xfId="4138"/>
    <cellStyle name="Note 7 3_ELC_final" xfId="4139"/>
    <cellStyle name="Note 7 4" xfId="4140"/>
    <cellStyle name="Note 7 5" xfId="4141"/>
    <cellStyle name="Note 7_ELC_final" xfId="4142"/>
    <cellStyle name="Note 8" xfId="4143"/>
    <cellStyle name="Note 8 2" xfId="4144"/>
    <cellStyle name="Note 8 2 2" xfId="4145"/>
    <cellStyle name="Note 8 3" xfId="4146"/>
    <cellStyle name="Note 8 3 2" xfId="4147"/>
    <cellStyle name="Note 8 3_ELC_final" xfId="4148"/>
    <cellStyle name="Note 8 4" xfId="4149"/>
    <cellStyle name="Note 8 5" xfId="4150"/>
    <cellStyle name="Note 8_ELC_final" xfId="4151"/>
    <cellStyle name="Note 9" xfId="4152"/>
    <cellStyle name="Note 9 2" xfId="4153"/>
    <cellStyle name="Note 9 3" xfId="4154"/>
    <cellStyle name="Note 9 3 2" xfId="4155"/>
    <cellStyle name="Note 9 3_ELC_final" xfId="4156"/>
    <cellStyle name="Note 9 4" xfId="4157"/>
    <cellStyle name="Note 9 5" xfId="4158"/>
    <cellStyle name="Note 9_ELC_final" xfId="4159"/>
    <cellStyle name="Notiz" xfId="4160"/>
    <cellStyle name="Notiz 2" xfId="4161"/>
    <cellStyle name="Notiz 3" xfId="4162"/>
    <cellStyle name="num_note" xfId="4163"/>
    <cellStyle name="Nuovo" xfId="4164"/>
    <cellStyle name="Nuovo 10" xfId="4165"/>
    <cellStyle name="Nuovo 11" xfId="4166"/>
    <cellStyle name="Nuovo 12" xfId="4167"/>
    <cellStyle name="Nuovo 13" xfId="4168"/>
    <cellStyle name="Nuovo 14" xfId="4169"/>
    <cellStyle name="Nuovo 15" xfId="4170"/>
    <cellStyle name="Nuovo 16" xfId="4171"/>
    <cellStyle name="Nuovo 17" xfId="4172"/>
    <cellStyle name="Nuovo 18" xfId="4173"/>
    <cellStyle name="Nuovo 19" xfId="4174"/>
    <cellStyle name="Nuovo 2" xfId="4175"/>
    <cellStyle name="Nuovo 2 2" xfId="4176"/>
    <cellStyle name="Nuovo 2 3" xfId="4177"/>
    <cellStyle name="Nuovo 20" xfId="4178"/>
    <cellStyle name="Nuovo 21" xfId="4179"/>
    <cellStyle name="Nuovo 22" xfId="4180"/>
    <cellStyle name="Nuovo 23" xfId="4181"/>
    <cellStyle name="Nuovo 24" xfId="4182"/>
    <cellStyle name="Nuovo 25" xfId="4183"/>
    <cellStyle name="Nuovo 26" xfId="4184"/>
    <cellStyle name="Nuovo 27" xfId="4185"/>
    <cellStyle name="Nuovo 28" xfId="4186"/>
    <cellStyle name="Nuovo 29" xfId="4187"/>
    <cellStyle name="Nuovo 3" xfId="4188"/>
    <cellStyle name="Nuovo 30" xfId="4189"/>
    <cellStyle name="Nuovo 31" xfId="4190"/>
    <cellStyle name="Nuovo 32" xfId="4191"/>
    <cellStyle name="Nuovo 33" xfId="4192"/>
    <cellStyle name="Nuovo 34" xfId="4193"/>
    <cellStyle name="Nuovo 35" xfId="4194"/>
    <cellStyle name="Nuovo 36" xfId="4195"/>
    <cellStyle name="Nuovo 37" xfId="4196"/>
    <cellStyle name="Nuovo 38" xfId="4197"/>
    <cellStyle name="Nuovo 4" xfId="4198"/>
    <cellStyle name="Nuovo 4 2" xfId="4199"/>
    <cellStyle name="Nuovo 5" xfId="4200"/>
    <cellStyle name="Nuovo 6" xfId="4201"/>
    <cellStyle name="Nuovo 7" xfId="4202"/>
    <cellStyle name="Nuovo 8" xfId="4203"/>
    <cellStyle name="Nuovo 9" xfId="4204"/>
    <cellStyle name="Összesen" xfId="4205"/>
    <cellStyle name="Output 10" xfId="4206"/>
    <cellStyle name="Output 11" xfId="4207"/>
    <cellStyle name="Output 12" xfId="4208"/>
    <cellStyle name="Output 13" xfId="4209"/>
    <cellStyle name="Output 14" xfId="4210"/>
    <cellStyle name="Output 15" xfId="4211"/>
    <cellStyle name="Output 16" xfId="4212"/>
    <cellStyle name="Output 17" xfId="4213"/>
    <cellStyle name="Output 18" xfId="4214"/>
    <cellStyle name="Output 19" xfId="4215"/>
    <cellStyle name="Output 2" xfId="4216"/>
    <cellStyle name="Output 2 10" xfId="4217"/>
    <cellStyle name="Output 2 2" xfId="4218"/>
    <cellStyle name="Output 2 3" xfId="4219"/>
    <cellStyle name="Output 2 4" xfId="4220"/>
    <cellStyle name="Output 2 5" xfId="4221"/>
    <cellStyle name="Output 2 6" xfId="4222"/>
    <cellStyle name="Output 2 7" xfId="4223"/>
    <cellStyle name="Output 2 8" xfId="4224"/>
    <cellStyle name="Output 2 9" xfId="4225"/>
    <cellStyle name="Output 20" xfId="4226"/>
    <cellStyle name="Output 21" xfId="4227"/>
    <cellStyle name="Output 22" xfId="4228"/>
    <cellStyle name="Output 23" xfId="4229"/>
    <cellStyle name="Output 24" xfId="4230"/>
    <cellStyle name="Output 25" xfId="4231"/>
    <cellStyle name="Output 26" xfId="4232"/>
    <cellStyle name="Output 27" xfId="4233"/>
    <cellStyle name="Output 28" xfId="4234"/>
    <cellStyle name="Output 29" xfId="4235"/>
    <cellStyle name="Output 3" xfId="4236"/>
    <cellStyle name="Output 3 2" xfId="4237"/>
    <cellStyle name="Output 3 3" xfId="4238"/>
    <cellStyle name="Output 3 4" xfId="4239"/>
    <cellStyle name="Output 3 5" xfId="4240"/>
    <cellStyle name="Output 30" xfId="4241"/>
    <cellStyle name="Output 31" xfId="4242"/>
    <cellStyle name="Output 32" xfId="4243"/>
    <cellStyle name="Output 33" xfId="4244"/>
    <cellStyle name="Output 34" xfId="4245"/>
    <cellStyle name="Output 35" xfId="4246"/>
    <cellStyle name="Output 36" xfId="4247"/>
    <cellStyle name="Output 37" xfId="4248"/>
    <cellStyle name="Output 38" xfId="4249"/>
    <cellStyle name="Output 39" xfId="4250"/>
    <cellStyle name="Output 4" xfId="4251"/>
    <cellStyle name="Output 40" xfId="4252"/>
    <cellStyle name="Output 41" xfId="4253"/>
    <cellStyle name="Output 42" xfId="4254"/>
    <cellStyle name="Output 43" xfId="4255"/>
    <cellStyle name="Output 5" xfId="4256"/>
    <cellStyle name="Output 6" xfId="4257"/>
    <cellStyle name="Output 7" xfId="4258"/>
    <cellStyle name="Output 8" xfId="4259"/>
    <cellStyle name="Output 9" xfId="4260"/>
    <cellStyle name="Pattern" xfId="4261"/>
    <cellStyle name="Percent 10" xfId="4262"/>
    <cellStyle name="Percent 10 10" xfId="4263"/>
    <cellStyle name="Percent 10 11" xfId="4264"/>
    <cellStyle name="Percent 10 12" xfId="4265"/>
    <cellStyle name="Percent 10 13" xfId="4266"/>
    <cellStyle name="Percent 10 14" xfId="4267"/>
    <cellStyle name="Percent 10 15" xfId="4268"/>
    <cellStyle name="Percent 10 16" xfId="4269"/>
    <cellStyle name="Percent 10 17" xfId="4270"/>
    <cellStyle name="Percent 10 18" xfId="4271"/>
    <cellStyle name="Percent 10 19" xfId="4272"/>
    <cellStyle name="Percent 10 2" xfId="4273"/>
    <cellStyle name="Percent 10 2 2" xfId="4274"/>
    <cellStyle name="Percent 10 2 3" xfId="4275"/>
    <cellStyle name="Percent 10 20" xfId="4276"/>
    <cellStyle name="Percent 10 3" xfId="4277"/>
    <cellStyle name="Percent 10 3 2" xfId="4278"/>
    <cellStyle name="Percent 10 3 3" xfId="4279"/>
    <cellStyle name="Percent 10 4" xfId="4280"/>
    <cellStyle name="Percent 10 4 2" xfId="4281"/>
    <cellStyle name="Percent 10 4 3" xfId="4282"/>
    <cellStyle name="Percent 10 5" xfId="4283"/>
    <cellStyle name="Percent 10 5 2" xfId="4284"/>
    <cellStyle name="Percent 10 5 3" xfId="4285"/>
    <cellStyle name="Percent 10 6" xfId="4286"/>
    <cellStyle name="Percent 10 6 2" xfId="4287"/>
    <cellStyle name="Percent 10 6 3" xfId="4288"/>
    <cellStyle name="Percent 10 7" xfId="4289"/>
    <cellStyle name="Percent 10 7 2" xfId="4290"/>
    <cellStyle name="Percent 10 7 3" xfId="4291"/>
    <cellStyle name="Percent 10 7 4" xfId="4292"/>
    <cellStyle name="Percent 10 7 5" xfId="4293"/>
    <cellStyle name="Percent 10 8" xfId="4294"/>
    <cellStyle name="Percent 10 8 2" xfId="4295"/>
    <cellStyle name="Percent 10 8 3" xfId="4296"/>
    <cellStyle name="Percent 10 9" xfId="4297"/>
    <cellStyle name="Percent 11" xfId="4298"/>
    <cellStyle name="Percent 11 10" xfId="4299"/>
    <cellStyle name="Percent 11 2" xfId="4300"/>
    <cellStyle name="Percent 11 2 2" xfId="4301"/>
    <cellStyle name="Percent 11 2 3" xfId="4302"/>
    <cellStyle name="Percent 11 3" xfId="4303"/>
    <cellStyle name="Percent 11 3 2" xfId="4304"/>
    <cellStyle name="Percent 11 3 3" xfId="4305"/>
    <cellStyle name="Percent 11 4" xfId="4306"/>
    <cellStyle name="Percent 11 4 2" xfId="4307"/>
    <cellStyle name="Percent 11 4 3" xfId="4308"/>
    <cellStyle name="Percent 11 5" xfId="4309"/>
    <cellStyle name="Percent 11 5 2" xfId="4310"/>
    <cellStyle name="Percent 11 5 3" xfId="4311"/>
    <cellStyle name="Percent 11 6" xfId="4312"/>
    <cellStyle name="Percent 11 6 2" xfId="4313"/>
    <cellStyle name="Percent 11 6 3" xfId="4314"/>
    <cellStyle name="Percent 11 7" xfId="4315"/>
    <cellStyle name="Percent 11 7 2" xfId="4316"/>
    <cellStyle name="Percent 11 7 3" xfId="4317"/>
    <cellStyle name="Percent 11 7 4" xfId="4318"/>
    <cellStyle name="Percent 11 7 5" xfId="4319"/>
    <cellStyle name="Percent 11 8" xfId="4320"/>
    <cellStyle name="Percent 11 8 2" xfId="4321"/>
    <cellStyle name="Percent 11 8 3" xfId="4322"/>
    <cellStyle name="Percent 11 9" xfId="4323"/>
    <cellStyle name="Percent 12" xfId="4324"/>
    <cellStyle name="Percent 12 10" xfId="4325"/>
    <cellStyle name="Percent 12 2" xfId="4326"/>
    <cellStyle name="Percent 12 2 2" xfId="4327"/>
    <cellStyle name="Percent 12 2 3" xfId="4328"/>
    <cellStyle name="Percent 12 3" xfId="4329"/>
    <cellStyle name="Percent 12 3 2" xfId="4330"/>
    <cellStyle name="Percent 12 3 3" xfId="4331"/>
    <cellStyle name="Percent 12 4" xfId="4332"/>
    <cellStyle name="Percent 12 4 2" xfId="4333"/>
    <cellStyle name="Percent 12 4 3" xfId="4334"/>
    <cellStyle name="Percent 12 5" xfId="4335"/>
    <cellStyle name="Percent 12 5 2" xfId="4336"/>
    <cellStyle name="Percent 12 5 3" xfId="4337"/>
    <cellStyle name="Percent 12 6" xfId="4338"/>
    <cellStyle name="Percent 12 6 2" xfId="4339"/>
    <cellStyle name="Percent 12 6 3" xfId="4340"/>
    <cellStyle name="Percent 12 7" xfId="4341"/>
    <cellStyle name="Percent 12 7 2" xfId="4342"/>
    <cellStyle name="Percent 12 7 3" xfId="4343"/>
    <cellStyle name="Percent 12 7 4" xfId="4344"/>
    <cellStyle name="Percent 12 7 5" xfId="4345"/>
    <cellStyle name="Percent 12 8" xfId="4346"/>
    <cellStyle name="Percent 12 8 2" xfId="4347"/>
    <cellStyle name="Percent 12 8 3" xfId="4348"/>
    <cellStyle name="Percent 12 9" xfId="4349"/>
    <cellStyle name="Percent 13" xfId="4350"/>
    <cellStyle name="Percent 13 10" xfId="4351"/>
    <cellStyle name="Percent 13 2" xfId="4352"/>
    <cellStyle name="Percent 13 2 2" xfId="4353"/>
    <cellStyle name="Percent 13 2 3" xfId="4354"/>
    <cellStyle name="Percent 13 3" xfId="4355"/>
    <cellStyle name="Percent 13 3 2" xfId="4356"/>
    <cellStyle name="Percent 13 3 3" xfId="4357"/>
    <cellStyle name="Percent 13 4" xfId="4358"/>
    <cellStyle name="Percent 13 4 2" xfId="4359"/>
    <cellStyle name="Percent 13 4 3" xfId="4360"/>
    <cellStyle name="Percent 13 5" xfId="4361"/>
    <cellStyle name="Percent 13 5 2" xfId="4362"/>
    <cellStyle name="Percent 13 5 3" xfId="4363"/>
    <cellStyle name="Percent 13 6" xfId="4364"/>
    <cellStyle name="Percent 13 6 2" xfId="4365"/>
    <cellStyle name="Percent 13 6 3" xfId="4366"/>
    <cellStyle name="Percent 13 7" xfId="4367"/>
    <cellStyle name="Percent 13 7 2" xfId="4368"/>
    <cellStyle name="Percent 13 7 3" xfId="4369"/>
    <cellStyle name="Percent 13 7 4" xfId="4370"/>
    <cellStyle name="Percent 13 7 5" xfId="4371"/>
    <cellStyle name="Percent 13 8" xfId="4372"/>
    <cellStyle name="Percent 13 8 2" xfId="4373"/>
    <cellStyle name="Percent 13 8 3" xfId="4374"/>
    <cellStyle name="Percent 13 9" xfId="4375"/>
    <cellStyle name="Percent 14" xfId="4376"/>
    <cellStyle name="Percent 14 10" xfId="4377"/>
    <cellStyle name="Percent 14 2" xfId="4378"/>
    <cellStyle name="Percent 14 2 2" xfId="4379"/>
    <cellStyle name="Percent 14 2 3" xfId="4380"/>
    <cellStyle name="Percent 14 3" xfId="4381"/>
    <cellStyle name="Percent 14 3 2" xfId="4382"/>
    <cellStyle name="Percent 14 3 3" xfId="4383"/>
    <cellStyle name="Percent 14 4" xfId="4384"/>
    <cellStyle name="Percent 14 4 2" xfId="4385"/>
    <cellStyle name="Percent 14 4 3" xfId="4386"/>
    <cellStyle name="Percent 14 5" xfId="4387"/>
    <cellStyle name="Percent 14 5 2" xfId="4388"/>
    <cellStyle name="Percent 14 5 3" xfId="4389"/>
    <cellStyle name="Percent 14 6" xfId="4390"/>
    <cellStyle name="Percent 14 6 2" xfId="4391"/>
    <cellStyle name="Percent 14 6 3" xfId="4392"/>
    <cellStyle name="Percent 14 7" xfId="4393"/>
    <cellStyle name="Percent 14 7 2" xfId="4394"/>
    <cellStyle name="Percent 14 7 3" xfId="4395"/>
    <cellStyle name="Percent 14 7 4" xfId="4396"/>
    <cellStyle name="Percent 14 7 5" xfId="4397"/>
    <cellStyle name="Percent 14 8" xfId="4398"/>
    <cellStyle name="Percent 14 8 2" xfId="4399"/>
    <cellStyle name="Percent 14 8 3" xfId="4400"/>
    <cellStyle name="Percent 14 9" xfId="4401"/>
    <cellStyle name="Percent 15" xfId="4402"/>
    <cellStyle name="Percent 15 10" xfId="4403"/>
    <cellStyle name="Percent 15 11" xfId="4404"/>
    <cellStyle name="Percent 15 12" xfId="4405"/>
    <cellStyle name="Percent 15 13" xfId="4406"/>
    <cellStyle name="Percent 15 14" xfId="4407"/>
    <cellStyle name="Percent 15 15" xfId="4408"/>
    <cellStyle name="Percent 15 2" xfId="4409"/>
    <cellStyle name="Percent 15 2 2" xfId="4410"/>
    <cellStyle name="Percent 15 2 3" xfId="4411"/>
    <cellStyle name="Percent 15 2 4" xfId="4412"/>
    <cellStyle name="Percent 15 2 5" xfId="4413"/>
    <cellStyle name="Percent 15 2 6" xfId="4414"/>
    <cellStyle name="Percent 15 2 7" xfId="4415"/>
    <cellStyle name="Percent 15 2 8" xfId="4416"/>
    <cellStyle name="Percent 15 3" xfId="4417"/>
    <cellStyle name="Percent 15 4" xfId="4418"/>
    <cellStyle name="Percent 15 4 2" xfId="4419"/>
    <cellStyle name="Percent 15 4 3" xfId="4420"/>
    <cellStyle name="Percent 15 5" xfId="4421"/>
    <cellStyle name="Percent 15 6" xfId="4422"/>
    <cellStyle name="Percent 15 7" xfId="4423"/>
    <cellStyle name="Percent 15 7 2" xfId="4424"/>
    <cellStyle name="Percent 15 7 3" xfId="4425"/>
    <cellStyle name="Percent 15 8" xfId="4426"/>
    <cellStyle name="Percent 15 9" xfId="4427"/>
    <cellStyle name="Percent 16" xfId="4428"/>
    <cellStyle name="Percent 16 2" xfId="4429"/>
    <cellStyle name="Percent 16 2 2" xfId="4430"/>
    <cellStyle name="Percent 16 2 3" xfId="4431"/>
    <cellStyle name="Percent 16 3" xfId="4432"/>
    <cellStyle name="Percent 16 3 10" xfId="4433"/>
    <cellStyle name="Percent 16 3 11" xfId="4434"/>
    <cellStyle name="Percent 16 3 12" xfId="4435"/>
    <cellStyle name="Percent 16 3 13" xfId="4436"/>
    <cellStyle name="Percent 16 3 14" xfId="4437"/>
    <cellStyle name="Percent 16 3 15" xfId="4438"/>
    <cellStyle name="Percent 16 3 16" xfId="4439"/>
    <cellStyle name="Percent 16 3 17" xfId="4440"/>
    <cellStyle name="Percent 16 3 18" xfId="4441"/>
    <cellStyle name="Percent 16 3 19" xfId="4442"/>
    <cellStyle name="Percent 16 3 2" xfId="4443"/>
    <cellStyle name="Percent 16 3 3" xfId="4444"/>
    <cellStyle name="Percent 16 3 4" xfId="4445"/>
    <cellStyle name="Percent 16 3 5" xfId="4446"/>
    <cellStyle name="Percent 16 3 6" xfId="4447"/>
    <cellStyle name="Percent 16 3 7" xfId="4448"/>
    <cellStyle name="Percent 16 3 8" xfId="4449"/>
    <cellStyle name="Percent 16 3 9" xfId="4450"/>
    <cellStyle name="Percent 16 4" xfId="4451"/>
    <cellStyle name="Percent 16 4 10" xfId="4452"/>
    <cellStyle name="Percent 16 4 11" xfId="4453"/>
    <cellStyle name="Percent 16 4 12" xfId="4454"/>
    <cellStyle name="Percent 16 4 13" xfId="4455"/>
    <cellStyle name="Percent 16 4 14" xfId="4456"/>
    <cellStyle name="Percent 16 4 15" xfId="4457"/>
    <cellStyle name="Percent 16 4 16" xfId="4458"/>
    <cellStyle name="Percent 16 4 17" xfId="4459"/>
    <cellStyle name="Percent 16 4 18" xfId="4460"/>
    <cellStyle name="Percent 16 4 19" xfId="4461"/>
    <cellStyle name="Percent 16 4 2" xfId="4462"/>
    <cellStyle name="Percent 16 4 3" xfId="4463"/>
    <cellStyle name="Percent 16 4 4" xfId="4464"/>
    <cellStyle name="Percent 16 4 5" xfId="4465"/>
    <cellStyle name="Percent 16 4 6" xfId="4466"/>
    <cellStyle name="Percent 16 4 7" xfId="4467"/>
    <cellStyle name="Percent 16 4 8" xfId="4468"/>
    <cellStyle name="Percent 16 4 9" xfId="4469"/>
    <cellStyle name="Percent 16 5" xfId="4470"/>
    <cellStyle name="Percent 16 5 10" xfId="4471"/>
    <cellStyle name="Percent 16 5 11" xfId="4472"/>
    <cellStyle name="Percent 16 5 12" xfId="4473"/>
    <cellStyle name="Percent 16 5 13" xfId="4474"/>
    <cellStyle name="Percent 16 5 14" xfId="4475"/>
    <cellStyle name="Percent 16 5 15" xfId="4476"/>
    <cellStyle name="Percent 16 5 16" xfId="4477"/>
    <cellStyle name="Percent 16 5 17" xfId="4478"/>
    <cellStyle name="Percent 16 5 18" xfId="4479"/>
    <cellStyle name="Percent 16 5 19" xfId="4480"/>
    <cellStyle name="Percent 16 5 2" xfId="4481"/>
    <cellStyle name="Percent 16 5 3" xfId="4482"/>
    <cellStyle name="Percent 16 5 4" xfId="4483"/>
    <cellStyle name="Percent 16 5 5" xfId="4484"/>
    <cellStyle name="Percent 16 5 6" xfId="4485"/>
    <cellStyle name="Percent 16 5 7" xfId="4486"/>
    <cellStyle name="Percent 16 5 8" xfId="4487"/>
    <cellStyle name="Percent 16 5 9" xfId="4488"/>
    <cellStyle name="Percent 16 6" xfId="4489"/>
    <cellStyle name="Percent 16 6 10" xfId="4490"/>
    <cellStyle name="Percent 16 6 11" xfId="4491"/>
    <cellStyle name="Percent 16 6 12" xfId="4492"/>
    <cellStyle name="Percent 16 6 13" xfId="4493"/>
    <cellStyle name="Percent 16 6 14" xfId="4494"/>
    <cellStyle name="Percent 16 6 15" xfId="4495"/>
    <cellStyle name="Percent 16 6 16" xfId="4496"/>
    <cellStyle name="Percent 16 6 17" xfId="4497"/>
    <cellStyle name="Percent 16 6 18" xfId="4498"/>
    <cellStyle name="Percent 16 6 19" xfId="4499"/>
    <cellStyle name="Percent 16 6 2" xfId="4500"/>
    <cellStyle name="Percent 16 6 3" xfId="4501"/>
    <cellStyle name="Percent 16 6 4" xfId="4502"/>
    <cellStyle name="Percent 16 6 5" xfId="4503"/>
    <cellStyle name="Percent 16 6 6" xfId="4504"/>
    <cellStyle name="Percent 16 6 7" xfId="4505"/>
    <cellStyle name="Percent 16 6 8" xfId="4506"/>
    <cellStyle name="Percent 16 6 9" xfId="4507"/>
    <cellStyle name="Percent 16 7" xfId="4508"/>
    <cellStyle name="Percent 16 7 10" xfId="4509"/>
    <cellStyle name="Percent 16 7 11" xfId="4510"/>
    <cellStyle name="Percent 16 7 12" xfId="4511"/>
    <cellStyle name="Percent 16 7 13" xfId="4512"/>
    <cellStyle name="Percent 16 7 14" xfId="4513"/>
    <cellStyle name="Percent 16 7 15" xfId="4514"/>
    <cellStyle name="Percent 16 7 16" xfId="4515"/>
    <cellStyle name="Percent 16 7 17" xfId="4516"/>
    <cellStyle name="Percent 16 7 18" xfId="4517"/>
    <cellStyle name="Percent 16 7 19" xfId="4518"/>
    <cellStyle name="Percent 16 7 2" xfId="4519"/>
    <cellStyle name="Percent 16 7 2 2" xfId="4520"/>
    <cellStyle name="Percent 16 7 2 3" xfId="4521"/>
    <cellStyle name="Percent 16 7 3" xfId="4522"/>
    <cellStyle name="Percent 16 7 3 2" xfId="4523"/>
    <cellStyle name="Percent 16 7 3 3" xfId="4524"/>
    <cellStyle name="Percent 16 7 4" xfId="4525"/>
    <cellStyle name="Percent 16 7 5" xfId="4526"/>
    <cellStyle name="Percent 16 7 6" xfId="4527"/>
    <cellStyle name="Percent 16 7 7" xfId="4528"/>
    <cellStyle name="Percent 16 7 8" xfId="4529"/>
    <cellStyle name="Percent 16 7 9" xfId="4530"/>
    <cellStyle name="Percent 16 8" xfId="4531"/>
    <cellStyle name="Percent 16 8 10" xfId="4532"/>
    <cellStyle name="Percent 16 8 11" xfId="4533"/>
    <cellStyle name="Percent 16 8 12" xfId="4534"/>
    <cellStyle name="Percent 16 8 13" xfId="4535"/>
    <cellStyle name="Percent 16 8 14" xfId="4536"/>
    <cellStyle name="Percent 16 8 15" xfId="4537"/>
    <cellStyle name="Percent 16 8 16" xfId="4538"/>
    <cellStyle name="Percent 16 8 17" xfId="4539"/>
    <cellStyle name="Percent 16 8 2" xfId="4540"/>
    <cellStyle name="Percent 16 8 3" xfId="4541"/>
    <cellStyle name="Percent 16 8 4" xfId="4542"/>
    <cellStyle name="Percent 16 8 5" xfId="4543"/>
    <cellStyle name="Percent 16 8 6" xfId="4544"/>
    <cellStyle name="Percent 16 8 7" xfId="4545"/>
    <cellStyle name="Percent 16 8 8" xfId="4546"/>
    <cellStyle name="Percent 16 8 9" xfId="4547"/>
    <cellStyle name="Percent 16 9" xfId="4548"/>
    <cellStyle name="Percent 16 9 10" xfId="4549"/>
    <cellStyle name="Percent 16 9 11" xfId="4550"/>
    <cellStyle name="Percent 16 9 12" xfId="4551"/>
    <cellStyle name="Percent 16 9 13" xfId="4552"/>
    <cellStyle name="Percent 16 9 14" xfId="4553"/>
    <cellStyle name="Percent 16 9 15" xfId="4554"/>
    <cellStyle name="Percent 16 9 16" xfId="4555"/>
    <cellStyle name="Percent 16 9 17" xfId="4556"/>
    <cellStyle name="Percent 16 9 2" xfId="4557"/>
    <cellStyle name="Percent 16 9 3" xfId="4558"/>
    <cellStyle name="Percent 16 9 4" xfId="4559"/>
    <cellStyle name="Percent 16 9 5" xfId="4560"/>
    <cellStyle name="Percent 16 9 6" xfId="4561"/>
    <cellStyle name="Percent 16 9 7" xfId="4562"/>
    <cellStyle name="Percent 16 9 8" xfId="4563"/>
    <cellStyle name="Percent 16 9 9" xfId="4564"/>
    <cellStyle name="Percent 17" xfId="4565"/>
    <cellStyle name="Percent 17 2" xfId="4566"/>
    <cellStyle name="Percent 17 3" xfId="4567"/>
    <cellStyle name="Percent 17 4" xfId="4568"/>
    <cellStyle name="Percent 17 5" xfId="4569"/>
    <cellStyle name="Percent 17 6" xfId="4570"/>
    <cellStyle name="Percent 17 7" xfId="4571"/>
    <cellStyle name="Percent 17 7 2" xfId="4572"/>
    <cellStyle name="Percent 17 7 3" xfId="4573"/>
    <cellStyle name="Percent 17 8" xfId="4574"/>
    <cellStyle name="Percent 17 8 2" xfId="4575"/>
    <cellStyle name="Percent 17 9" xfId="4576"/>
    <cellStyle name="Percent 18" xfId="4577"/>
    <cellStyle name="Percent 18 2" xfId="4578"/>
    <cellStyle name="Percent 19" xfId="4579"/>
    <cellStyle name="Percent 19 2" xfId="4580"/>
    <cellStyle name="Percent 2" xfId="4581"/>
    <cellStyle name="Percent 2 10" xfId="4582"/>
    <cellStyle name="Percent 2 10 2" xfId="4583"/>
    <cellStyle name="Percent 2 10 3" xfId="4584"/>
    <cellStyle name="Percent 2 10 4" xfId="4585"/>
    <cellStyle name="Percent 2 10 5" xfId="4586"/>
    <cellStyle name="Percent 2 10 6" xfId="4587"/>
    <cellStyle name="Percent 2 10 7" xfId="4588"/>
    <cellStyle name="Percent 2 10 8" xfId="4589"/>
    <cellStyle name="Percent 2 11" xfId="4590"/>
    <cellStyle name="Percent 2 11 2" xfId="4591"/>
    <cellStyle name="Percent 2 11 3" xfId="4592"/>
    <cellStyle name="Percent 2 11 4" xfId="4593"/>
    <cellStyle name="Percent 2 11 5" xfId="4594"/>
    <cellStyle name="Percent 2 11 6" xfId="4595"/>
    <cellStyle name="Percent 2 11 7" xfId="4596"/>
    <cellStyle name="Percent 2 11 8" xfId="4597"/>
    <cellStyle name="Percent 2 12" xfId="4598"/>
    <cellStyle name="Percent 2 13" xfId="4599"/>
    <cellStyle name="Percent 2 14" xfId="4600"/>
    <cellStyle name="Percent 2 15" xfId="4601"/>
    <cellStyle name="Percent 2 16" xfId="4602"/>
    <cellStyle name="Percent 2 17" xfId="4603"/>
    <cellStyle name="Percent 2 18" xfId="4604"/>
    <cellStyle name="Percent 2 19" xfId="4605"/>
    <cellStyle name="Percent 2 2" xfId="4606"/>
    <cellStyle name="Percent 2 2 10" xfId="4607"/>
    <cellStyle name="Percent 2 2 2" xfId="4608"/>
    <cellStyle name="Percent 2 2 2 2" xfId="4609"/>
    <cellStyle name="Percent 2 2 3" xfId="4610"/>
    <cellStyle name="Percent 2 2 3 2" xfId="4611"/>
    <cellStyle name="Percent 2 2 3 2 2" xfId="4612"/>
    <cellStyle name="Percent 2 2 3 3" xfId="4613"/>
    <cellStyle name="Percent 2 2 3 4" xfId="4614"/>
    <cellStyle name="Percent 2 2 3 4 2" xfId="4615"/>
    <cellStyle name="Percent 2 2 3 5" xfId="4616"/>
    <cellStyle name="Percent 2 2 4" xfId="4617"/>
    <cellStyle name="Percent 2 2 4 2" xfId="4618"/>
    <cellStyle name="Percent 2 2 4 3" xfId="4619"/>
    <cellStyle name="Percent 2 2 5" xfId="4620"/>
    <cellStyle name="Percent 2 2 6" xfId="4621"/>
    <cellStyle name="Percent 2 2 6 2" xfId="4622"/>
    <cellStyle name="Percent 2 2 6 3" xfId="4623"/>
    <cellStyle name="Percent 2 2 7" xfId="4624"/>
    <cellStyle name="Percent 2 2 7 2" xfId="4625"/>
    <cellStyle name="Percent 2 2 7 3" xfId="4626"/>
    <cellStyle name="Percent 2 2 8" xfId="4627"/>
    <cellStyle name="Percent 2 2 9" xfId="4628"/>
    <cellStyle name="Percent 2 20" xfId="4629"/>
    <cellStyle name="Percent 2 21" xfId="4630"/>
    <cellStyle name="Percent 2 22" xfId="4631"/>
    <cellStyle name="Percent 2 23" xfId="4632"/>
    <cellStyle name="Percent 2 24" xfId="4633"/>
    <cellStyle name="Percent 2 25" xfId="4634"/>
    <cellStyle name="Percent 2 26" xfId="4635"/>
    <cellStyle name="Percent 2 27" xfId="4636"/>
    <cellStyle name="Percent 2 28" xfId="4637"/>
    <cellStyle name="Percent 2 29" xfId="4638"/>
    <cellStyle name="Percent 2 3" xfId="4639"/>
    <cellStyle name="Percent 2 3 10" xfId="4640"/>
    <cellStyle name="Percent 2 3 11" xfId="4641"/>
    <cellStyle name="Percent 2 3 12" xfId="4642"/>
    <cellStyle name="Percent 2 3 13" xfId="4643"/>
    <cellStyle name="Percent 2 3 14" xfId="4644"/>
    <cellStyle name="Percent 2 3 15" xfId="4645"/>
    <cellStyle name="Percent 2 3 16" xfId="4646"/>
    <cellStyle name="Percent 2 3 17" xfId="4647"/>
    <cellStyle name="Percent 2 3 2" xfId="4648"/>
    <cellStyle name="Percent 2 3 2 2" xfId="4649"/>
    <cellStyle name="Percent 2 3 3" xfId="4650"/>
    <cellStyle name="Percent 2 3 3 2" xfId="4651"/>
    <cellStyle name="Percent 2 3 3 2 2" xfId="4652"/>
    <cellStyle name="Percent 2 3 3 3" xfId="4653"/>
    <cellStyle name="Percent 2 3 3 3 2" xfId="4654"/>
    <cellStyle name="Percent 2 3 3 3 3" xfId="4655"/>
    <cellStyle name="Percent 2 3 3 3 4" xfId="4656"/>
    <cellStyle name="Percent 2 3 3 3 4 2" xfId="4657"/>
    <cellStyle name="Percent 2 3 3 4" xfId="4658"/>
    <cellStyle name="Percent 2 3 4" xfId="4659"/>
    <cellStyle name="Percent 2 3 5" xfId="4660"/>
    <cellStyle name="Percent 2 3 5 2" xfId="4661"/>
    <cellStyle name="Percent 2 3 6" xfId="4662"/>
    <cellStyle name="Percent 2 3 7" xfId="4663"/>
    <cellStyle name="Percent 2 3 8" xfId="4664"/>
    <cellStyle name="Percent 2 3 9" xfId="4665"/>
    <cellStyle name="Percent 2 30" xfId="4666"/>
    <cellStyle name="Percent 2 31" xfId="4667"/>
    <cellStyle name="Percent 2 32" xfId="4668"/>
    <cellStyle name="Percent 2 33" xfId="4669"/>
    <cellStyle name="Percent 2 34" xfId="4670"/>
    <cellStyle name="Percent 2 35" xfId="4671"/>
    <cellStyle name="Percent 2 36" xfId="4672"/>
    <cellStyle name="Percent 2 37" xfId="4673"/>
    <cellStyle name="Percent 2 38" xfId="4674"/>
    <cellStyle name="Percent 2 39" xfId="4675"/>
    <cellStyle name="Percent 2 4" xfId="4676"/>
    <cellStyle name="Percent 2 4 10" xfId="4677"/>
    <cellStyle name="Percent 2 4 11" xfId="4678"/>
    <cellStyle name="Percent 2 4 12" xfId="4679"/>
    <cellStyle name="Percent 2 4 13" xfId="4680"/>
    <cellStyle name="Percent 2 4 14" xfId="4681"/>
    <cellStyle name="Percent 2 4 15" xfId="4682"/>
    <cellStyle name="Percent 2 4 16" xfId="4683"/>
    <cellStyle name="Percent 2 4 17" xfId="4684"/>
    <cellStyle name="Percent 2 4 18" xfId="4685"/>
    <cellStyle name="Percent 2 4 2" xfId="4686"/>
    <cellStyle name="Percent 2 4 3" xfId="4687"/>
    <cellStyle name="Percent 2 4 4" xfId="4688"/>
    <cellStyle name="Percent 2 4 5" xfId="4689"/>
    <cellStyle name="Percent 2 4 6" xfId="4690"/>
    <cellStyle name="Percent 2 4 7" xfId="4691"/>
    <cellStyle name="Percent 2 4 8" xfId="4692"/>
    <cellStyle name="Percent 2 4 9" xfId="4693"/>
    <cellStyle name="Percent 2 40" xfId="4694"/>
    <cellStyle name="Percent 2 41" xfId="4695"/>
    <cellStyle name="Percent 2 42" xfId="4696"/>
    <cellStyle name="Percent 2 43" xfId="4697"/>
    <cellStyle name="Percent 2 44" xfId="4698"/>
    <cellStyle name="Percent 2 45" xfId="4699"/>
    <cellStyle name="Percent 2 46" xfId="4700"/>
    <cellStyle name="Percent 2 47" xfId="4701"/>
    <cellStyle name="Percent 2 48" xfId="4702"/>
    <cellStyle name="Percent 2 48 2" xfId="4703"/>
    <cellStyle name="Percent 2 49" xfId="4704"/>
    <cellStyle name="Percent 2 5" xfId="4705"/>
    <cellStyle name="Percent 2 5 10" xfId="4706"/>
    <cellStyle name="Percent 2 5 11" xfId="4707"/>
    <cellStyle name="Percent 2 5 12" xfId="4708"/>
    <cellStyle name="Percent 2 5 13" xfId="4709"/>
    <cellStyle name="Percent 2 5 14" xfId="4710"/>
    <cellStyle name="Percent 2 5 15" xfId="4711"/>
    <cellStyle name="Percent 2 5 16" xfId="4712"/>
    <cellStyle name="Percent 2 5 2" xfId="4713"/>
    <cellStyle name="Percent 2 5 2 2" xfId="4714"/>
    <cellStyle name="Percent 2 5 3" xfId="4715"/>
    <cellStyle name="Percent 2 5 3 2" xfId="4716"/>
    <cellStyle name="Percent 2 5 4" xfId="4717"/>
    <cellStyle name="Percent 2 5 5" xfId="4718"/>
    <cellStyle name="Percent 2 5 6" xfId="4719"/>
    <cellStyle name="Percent 2 5 7" xfId="4720"/>
    <cellStyle name="Percent 2 5 8" xfId="4721"/>
    <cellStyle name="Percent 2 5 9" xfId="4722"/>
    <cellStyle name="Percent 2 6" xfId="4723"/>
    <cellStyle name="Percent 2 6 10" xfId="4724"/>
    <cellStyle name="Percent 2 6 11" xfId="4725"/>
    <cellStyle name="Percent 2 6 12" xfId="4726"/>
    <cellStyle name="Percent 2 6 13" xfId="4727"/>
    <cellStyle name="Percent 2 6 14" xfId="4728"/>
    <cellStyle name="Percent 2 6 15" xfId="4729"/>
    <cellStyle name="Percent 2 6 16" xfId="4730"/>
    <cellStyle name="Percent 2 6 2" xfId="4731"/>
    <cellStyle name="Percent 2 6 3" xfId="4732"/>
    <cellStyle name="Percent 2 6 4" xfId="4733"/>
    <cellStyle name="Percent 2 6 5" xfId="4734"/>
    <cellStyle name="Percent 2 6 6" xfId="4735"/>
    <cellStyle name="Percent 2 6 7" xfId="4736"/>
    <cellStyle name="Percent 2 6 8" xfId="4737"/>
    <cellStyle name="Percent 2 6 9" xfId="4738"/>
    <cellStyle name="Percent 2 7" xfId="4739"/>
    <cellStyle name="Percent 2 7 2" xfId="4740"/>
    <cellStyle name="Percent 2 7 3" xfId="4741"/>
    <cellStyle name="Percent 2 7 4" xfId="4742"/>
    <cellStyle name="Percent 2 7 5" xfId="4743"/>
    <cellStyle name="Percent 2 7 6" xfId="4744"/>
    <cellStyle name="Percent 2 7 7" xfId="4745"/>
    <cellStyle name="Percent 2 7 8" xfId="4746"/>
    <cellStyle name="Percent 2 8" xfId="4747"/>
    <cellStyle name="Percent 2 8 2" xfId="4748"/>
    <cellStyle name="Percent 2 8 3" xfId="4749"/>
    <cellStyle name="Percent 2 8 4" xfId="4750"/>
    <cellStyle name="Percent 2 8 5" xfId="4751"/>
    <cellStyle name="Percent 2 8 6" xfId="4752"/>
    <cellStyle name="Percent 2 8 7" xfId="4753"/>
    <cellStyle name="Percent 2 8 8" xfId="4754"/>
    <cellStyle name="Percent 2 9" xfId="4755"/>
    <cellStyle name="Percent 2 9 2" xfId="4756"/>
    <cellStyle name="Percent 2 9 3" xfId="4757"/>
    <cellStyle name="Percent 2 9 4" xfId="4758"/>
    <cellStyle name="Percent 2 9 5" xfId="4759"/>
    <cellStyle name="Percent 2 9 6" xfId="4760"/>
    <cellStyle name="Percent 2 9 7" xfId="4761"/>
    <cellStyle name="Percent 2 9 8" xfId="4762"/>
    <cellStyle name="Percent 20" xfId="4763"/>
    <cellStyle name="Percent 20 2" xfId="4764"/>
    <cellStyle name="Percent 20 3" xfId="4765"/>
    <cellStyle name="Percent 20 4" xfId="4766"/>
    <cellStyle name="Percent 20 5" xfId="4767"/>
    <cellStyle name="Percent 20 6" xfId="4768"/>
    <cellStyle name="Percent 20 7" xfId="4769"/>
    <cellStyle name="Percent 20 7 2" xfId="4770"/>
    <cellStyle name="Percent 20 7 3" xfId="4771"/>
    <cellStyle name="Percent 21" xfId="4772"/>
    <cellStyle name="Percent 21 2" xfId="4773"/>
    <cellStyle name="Percent 21 3" xfId="4774"/>
    <cellStyle name="Percent 21 4" xfId="4775"/>
    <cellStyle name="Percent 21 5" xfId="4776"/>
    <cellStyle name="Percent 21 6" xfId="4777"/>
    <cellStyle name="Percent 21 7" xfId="4778"/>
    <cellStyle name="Percent 21 7 2" xfId="4779"/>
    <cellStyle name="Percent 21 7 3" xfId="4780"/>
    <cellStyle name="Percent 22" xfId="4781"/>
    <cellStyle name="Percent 22 2" xfId="4782"/>
    <cellStyle name="Percent 22 3" xfId="4783"/>
    <cellStyle name="Percent 22 4" xfId="4784"/>
    <cellStyle name="Percent 22 5" xfId="4785"/>
    <cellStyle name="Percent 22 6" xfId="4786"/>
    <cellStyle name="Percent 22 7" xfId="4787"/>
    <cellStyle name="Percent 22 7 2" xfId="4788"/>
    <cellStyle name="Percent 22 7 3" xfId="4789"/>
    <cellStyle name="Percent 23" xfId="4790"/>
    <cellStyle name="Percent 23 2" xfId="4791"/>
    <cellStyle name="Percent 23 3" xfId="4792"/>
    <cellStyle name="Percent 23 4" xfId="4793"/>
    <cellStyle name="Percent 23 5" xfId="4794"/>
    <cellStyle name="Percent 23 6" xfId="4795"/>
    <cellStyle name="Percent 23 7" xfId="4796"/>
    <cellStyle name="Percent 23 7 2" xfId="4797"/>
    <cellStyle name="Percent 23 7 3" xfId="4798"/>
    <cellStyle name="Percent 24" xfId="4799"/>
    <cellStyle name="Percent 24 2" xfId="4800"/>
    <cellStyle name="Percent 24 3" xfId="4801"/>
    <cellStyle name="Percent 24 4" xfId="4802"/>
    <cellStyle name="Percent 24 5" xfId="4803"/>
    <cellStyle name="Percent 24 6" xfId="4804"/>
    <cellStyle name="Percent 24 7" xfId="4805"/>
    <cellStyle name="Percent 24 7 2" xfId="4806"/>
    <cellStyle name="Percent 24 7 3" xfId="4807"/>
    <cellStyle name="Percent 24 8" xfId="4808"/>
    <cellStyle name="Percent 25" xfId="4809"/>
    <cellStyle name="Percent 25 2" xfId="4810"/>
    <cellStyle name="Percent 25 3" xfId="4811"/>
    <cellStyle name="Percent 25 4" xfId="4812"/>
    <cellStyle name="Percent 25 5" xfId="4813"/>
    <cellStyle name="Percent 25 6" xfId="4814"/>
    <cellStyle name="Percent 25 7" xfId="4815"/>
    <cellStyle name="Percent 25 7 2" xfId="4816"/>
    <cellStyle name="Percent 25 7 3" xfId="4817"/>
    <cellStyle name="Percent 26" xfId="4818"/>
    <cellStyle name="Percent 26 2" xfId="4819"/>
    <cellStyle name="Percent 26 3" xfId="4820"/>
    <cellStyle name="Percent 26 4" xfId="4821"/>
    <cellStyle name="Percent 26 5" xfId="4822"/>
    <cellStyle name="Percent 26 6" xfId="4823"/>
    <cellStyle name="Percent 26 7" xfId="4824"/>
    <cellStyle name="Percent 26 7 2" xfId="4825"/>
    <cellStyle name="Percent 26 7 3" xfId="4826"/>
    <cellStyle name="Percent 27" xfId="4827"/>
    <cellStyle name="Percent 28" xfId="4828"/>
    <cellStyle name="Percent 28 2" xfId="4829"/>
    <cellStyle name="Percent 3" xfId="4830"/>
    <cellStyle name="Percent 3 10" xfId="4831"/>
    <cellStyle name="Percent 3 10 10" xfId="4832"/>
    <cellStyle name="Percent 3 10 11" xfId="4833"/>
    <cellStyle name="Percent 3 10 12" xfId="4834"/>
    <cellStyle name="Percent 3 10 13" xfId="4835"/>
    <cellStyle name="Percent 3 10 14" xfId="4836"/>
    <cellStyle name="Percent 3 10 15" xfId="4837"/>
    <cellStyle name="Percent 3 10 2" xfId="4838"/>
    <cellStyle name="Percent 3 10 3" xfId="4839"/>
    <cellStyle name="Percent 3 10 4" xfId="4840"/>
    <cellStyle name="Percent 3 10 5" xfId="4841"/>
    <cellStyle name="Percent 3 10 6" xfId="4842"/>
    <cellStyle name="Percent 3 10 7" xfId="4843"/>
    <cellStyle name="Percent 3 10 8" xfId="4844"/>
    <cellStyle name="Percent 3 10 9" xfId="4845"/>
    <cellStyle name="Percent 3 11" xfId="4846"/>
    <cellStyle name="Percent 3 12" xfId="4847"/>
    <cellStyle name="Percent 3 13" xfId="4848"/>
    <cellStyle name="Percent 3 14" xfId="4849"/>
    <cellStyle name="Percent 3 15" xfId="4850"/>
    <cellStyle name="Percent 3 16" xfId="4851"/>
    <cellStyle name="Percent 3 17" xfId="4852"/>
    <cellStyle name="Percent 3 18" xfId="4853"/>
    <cellStyle name="Percent 3 19" xfId="4854"/>
    <cellStyle name="Percent 3 2" xfId="4855"/>
    <cellStyle name="Percent 3 2 10" xfId="4856"/>
    <cellStyle name="Percent 3 2 11" xfId="4857"/>
    <cellStyle name="Percent 3 2 12" xfId="4858"/>
    <cellStyle name="Percent 3 2 13" xfId="4859"/>
    <cellStyle name="Percent 3 2 14" xfId="4860"/>
    <cellStyle name="Percent 3 2 15" xfId="4861"/>
    <cellStyle name="Percent 3 2 16" xfId="4862"/>
    <cellStyle name="Percent 3 2 17" xfId="4863"/>
    <cellStyle name="Percent 3 2 18" xfId="4864"/>
    <cellStyle name="Percent 3 2 2" xfId="4865"/>
    <cellStyle name="Percent 3 2 2 2" xfId="4866"/>
    <cellStyle name="Percent 3 2 2 2 2" xfId="4867"/>
    <cellStyle name="Percent 3 2 2 2 3" xfId="4868"/>
    <cellStyle name="Percent 3 2 2 3" xfId="4869"/>
    <cellStyle name="Percent 3 2 2 4" xfId="4870"/>
    <cellStyle name="Percent 3 2 3" xfId="4871"/>
    <cellStyle name="Percent 3 2 3 2" xfId="4872"/>
    <cellStyle name="Percent 3 2 3 3" xfId="4873"/>
    <cellStyle name="Percent 3 2 3 4" xfId="4874"/>
    <cellStyle name="Percent 3 2 4" xfId="4875"/>
    <cellStyle name="Percent 3 2 5" xfId="4876"/>
    <cellStyle name="Percent 3 2 6" xfId="4877"/>
    <cellStyle name="Percent 3 2 7" xfId="4878"/>
    <cellStyle name="Percent 3 2 8" xfId="4879"/>
    <cellStyle name="Percent 3 2 9" xfId="4880"/>
    <cellStyle name="Percent 3 20" xfId="4881"/>
    <cellStyle name="Percent 3 21" xfId="4882"/>
    <cellStyle name="Percent 3 22" xfId="4883"/>
    <cellStyle name="Percent 3 23" xfId="4884"/>
    <cellStyle name="Percent 3 24" xfId="4885"/>
    <cellStyle name="Percent 3 25" xfId="4886"/>
    <cellStyle name="Percent 3 26" xfId="4887"/>
    <cellStyle name="Percent 3 27" xfId="4888"/>
    <cellStyle name="Percent 3 28" xfId="4889"/>
    <cellStyle name="Percent 3 29" xfId="4890"/>
    <cellStyle name="Percent 3 3" xfId="4891"/>
    <cellStyle name="Percent 3 3 10" xfId="4892"/>
    <cellStyle name="Percent 3 3 11" xfId="4893"/>
    <cellStyle name="Percent 3 3 12" xfId="4894"/>
    <cellStyle name="Percent 3 3 13" xfId="4895"/>
    <cellStyle name="Percent 3 3 14" xfId="4896"/>
    <cellStyle name="Percent 3 3 15" xfId="4897"/>
    <cellStyle name="Percent 3 3 16" xfId="4898"/>
    <cellStyle name="Percent 3 3 2" xfId="4899"/>
    <cellStyle name="Percent 3 3 2 2" xfId="4900"/>
    <cellStyle name="Percent 3 3 3" xfId="4901"/>
    <cellStyle name="Percent 3 3 3 2" xfId="4902"/>
    <cellStyle name="Percent 3 3 3 2 2" xfId="4903"/>
    <cellStyle name="Percent 3 3 3 3" xfId="4904"/>
    <cellStyle name="Percent 3 3 3 3 2" xfId="4905"/>
    <cellStyle name="Percent 3 3 3 3 3" xfId="4906"/>
    <cellStyle name="Percent 3 3 3 3 4" xfId="4907"/>
    <cellStyle name="Percent 3 3 3 3 4 2" xfId="4908"/>
    <cellStyle name="Percent 3 3 3 4" xfId="4909"/>
    <cellStyle name="Percent 3 3 4" xfId="4910"/>
    <cellStyle name="Percent 3 3 4 2" xfId="4911"/>
    <cellStyle name="Percent 3 3 5" xfId="4912"/>
    <cellStyle name="Percent 3 3 6" xfId="4913"/>
    <cellStyle name="Percent 3 3 6 2" xfId="4914"/>
    <cellStyle name="Percent 3 3 7" xfId="4915"/>
    <cellStyle name="Percent 3 3 8" xfId="4916"/>
    <cellStyle name="Percent 3 3 9" xfId="4917"/>
    <cellStyle name="Percent 3 30" xfId="4918"/>
    <cellStyle name="Percent 3 4" xfId="4919"/>
    <cellStyle name="Percent 3 4 10" xfId="4920"/>
    <cellStyle name="Percent 3 4 11" xfId="4921"/>
    <cellStyle name="Percent 3 4 12" xfId="4922"/>
    <cellStyle name="Percent 3 4 13" xfId="4923"/>
    <cellStyle name="Percent 3 4 14" xfId="4924"/>
    <cellStyle name="Percent 3 4 15" xfId="4925"/>
    <cellStyle name="Percent 3 4 16" xfId="4926"/>
    <cellStyle name="Percent 3 4 2" xfId="4927"/>
    <cellStyle name="Percent 3 4 2 2" xfId="4928"/>
    <cellStyle name="Percent 3 4 3" xfId="4929"/>
    <cellStyle name="Percent 3 4 4" xfId="4930"/>
    <cellStyle name="Percent 3 4 4 2" xfId="4931"/>
    <cellStyle name="Percent 3 4 5" xfId="4932"/>
    <cellStyle name="Percent 3 4 6" xfId="4933"/>
    <cellStyle name="Percent 3 4 7" xfId="4934"/>
    <cellStyle name="Percent 3 4 8" xfId="4935"/>
    <cellStyle name="Percent 3 4 9" xfId="4936"/>
    <cellStyle name="Percent 3 5" xfId="4937"/>
    <cellStyle name="Percent 3 5 10" xfId="4938"/>
    <cellStyle name="Percent 3 5 11" xfId="4939"/>
    <cellStyle name="Percent 3 5 12" xfId="4940"/>
    <cellStyle name="Percent 3 5 13" xfId="4941"/>
    <cellStyle name="Percent 3 5 14" xfId="4942"/>
    <cellStyle name="Percent 3 5 15" xfId="4943"/>
    <cellStyle name="Percent 3 5 16" xfId="4944"/>
    <cellStyle name="Percent 3 5 17" xfId="4945"/>
    <cellStyle name="Percent 3 5 18" xfId="4946"/>
    <cellStyle name="Percent 3 5 2" xfId="4947"/>
    <cellStyle name="Percent 3 5 3" xfId="4948"/>
    <cellStyle name="Percent 3 5 4" xfId="4949"/>
    <cellStyle name="Percent 3 5 5" xfId="4950"/>
    <cellStyle name="Percent 3 5 6" xfId="4951"/>
    <cellStyle name="Percent 3 5 7" xfId="4952"/>
    <cellStyle name="Percent 3 5 8" xfId="4953"/>
    <cellStyle name="Percent 3 5 9" xfId="4954"/>
    <cellStyle name="Percent 3 6" xfId="4955"/>
    <cellStyle name="Percent 3 6 10" xfId="4956"/>
    <cellStyle name="Percent 3 6 11" xfId="4957"/>
    <cellStyle name="Percent 3 6 12" xfId="4958"/>
    <cellStyle name="Percent 3 6 13" xfId="4959"/>
    <cellStyle name="Percent 3 6 14" xfId="4960"/>
    <cellStyle name="Percent 3 6 15" xfId="4961"/>
    <cellStyle name="Percent 3 6 16" xfId="4962"/>
    <cellStyle name="Percent 3 6 2" xfId="4963"/>
    <cellStyle name="Percent 3 6 2 2" xfId="4964"/>
    <cellStyle name="Percent 3 6 3" xfId="4965"/>
    <cellStyle name="Percent 3 6 3 2" xfId="4966"/>
    <cellStyle name="Percent 3 6 4" xfId="4967"/>
    <cellStyle name="Percent 3 6 5" xfId="4968"/>
    <cellStyle name="Percent 3 6 6" xfId="4969"/>
    <cellStyle name="Percent 3 6 7" xfId="4970"/>
    <cellStyle name="Percent 3 6 8" xfId="4971"/>
    <cellStyle name="Percent 3 6 9" xfId="4972"/>
    <cellStyle name="Percent 3 7" xfId="4973"/>
    <cellStyle name="Percent 3 7 10" xfId="4974"/>
    <cellStyle name="Percent 3 7 11" xfId="4975"/>
    <cellStyle name="Percent 3 7 12" xfId="4976"/>
    <cellStyle name="Percent 3 7 13" xfId="4977"/>
    <cellStyle name="Percent 3 7 14" xfId="4978"/>
    <cellStyle name="Percent 3 7 15" xfId="4979"/>
    <cellStyle name="Percent 3 7 16" xfId="4980"/>
    <cellStyle name="Percent 3 7 2" xfId="4981"/>
    <cellStyle name="Percent 3 7 3" xfId="4982"/>
    <cellStyle name="Percent 3 7 4" xfId="4983"/>
    <cellStyle name="Percent 3 7 5" xfId="4984"/>
    <cellStyle name="Percent 3 7 6" xfId="4985"/>
    <cellStyle name="Percent 3 7 7" xfId="4986"/>
    <cellStyle name="Percent 3 7 8" xfId="4987"/>
    <cellStyle name="Percent 3 7 9" xfId="4988"/>
    <cellStyle name="Percent 3 8" xfId="4989"/>
    <cellStyle name="Percent 3 8 10" xfId="4990"/>
    <cellStyle name="Percent 3 8 11" xfId="4991"/>
    <cellStyle name="Percent 3 8 12" xfId="4992"/>
    <cellStyle name="Percent 3 8 13" xfId="4993"/>
    <cellStyle name="Percent 3 8 14" xfId="4994"/>
    <cellStyle name="Percent 3 8 15" xfId="4995"/>
    <cellStyle name="Percent 3 8 2" xfId="4996"/>
    <cellStyle name="Percent 3 8 3" xfId="4997"/>
    <cellStyle name="Percent 3 8 4" xfId="4998"/>
    <cellStyle name="Percent 3 8 5" xfId="4999"/>
    <cellStyle name="Percent 3 8 6" xfId="5000"/>
    <cellStyle name="Percent 3 8 7" xfId="5001"/>
    <cellStyle name="Percent 3 8 8" xfId="5002"/>
    <cellStyle name="Percent 3 8 9" xfId="5003"/>
    <cellStyle name="Percent 3 9" xfId="5004"/>
    <cellStyle name="Percent 3 9 10" xfId="5005"/>
    <cellStyle name="Percent 3 9 11" xfId="5006"/>
    <cellStyle name="Percent 3 9 12" xfId="5007"/>
    <cellStyle name="Percent 3 9 13" xfId="5008"/>
    <cellStyle name="Percent 3 9 14" xfId="5009"/>
    <cellStyle name="Percent 3 9 15" xfId="5010"/>
    <cellStyle name="Percent 3 9 2" xfId="5011"/>
    <cellStyle name="Percent 3 9 3" xfId="5012"/>
    <cellStyle name="Percent 3 9 4" xfId="5013"/>
    <cellStyle name="Percent 3 9 5" xfId="5014"/>
    <cellStyle name="Percent 3 9 6" xfId="5015"/>
    <cellStyle name="Percent 3 9 7" xfId="5016"/>
    <cellStyle name="Percent 3 9 8" xfId="5017"/>
    <cellStyle name="Percent 3 9 9" xfId="5018"/>
    <cellStyle name="Percent 31" xfId="5019"/>
    <cellStyle name="Percent 4" xfId="5020"/>
    <cellStyle name="Percent 4 10" xfId="5021"/>
    <cellStyle name="Percent 4 11" xfId="5022"/>
    <cellStyle name="Percent 4 12" xfId="5023"/>
    <cellStyle name="Percent 4 13" xfId="5024"/>
    <cellStyle name="Percent 4 14" xfId="5025"/>
    <cellStyle name="Percent 4 15" xfId="5026"/>
    <cellStyle name="Percent 4 16" xfId="5027"/>
    <cellStyle name="Percent 4 16 2" xfId="5028"/>
    <cellStyle name="Percent 4 17" xfId="5029"/>
    <cellStyle name="Percent 4 18" xfId="5030"/>
    <cellStyle name="Percent 4 18 2" xfId="5031"/>
    <cellStyle name="Percent 4 19" xfId="5032"/>
    <cellStyle name="Percent 4 2" xfId="5033"/>
    <cellStyle name="Percent 4 2 10" xfId="5034"/>
    <cellStyle name="Percent 4 2 2" xfId="5035"/>
    <cellStyle name="Percent 4 2 2 2" xfId="5036"/>
    <cellStyle name="Percent 4 2 3" xfId="5037"/>
    <cellStyle name="Percent 4 2 4" xfId="5038"/>
    <cellStyle name="Percent 4 2 4 2" xfId="5039"/>
    <cellStyle name="Percent 4 2 4 3" xfId="5040"/>
    <cellStyle name="Percent 4 2 5" xfId="5041"/>
    <cellStyle name="Percent 4 2 6" xfId="5042"/>
    <cellStyle name="Percent 4 2 6 2" xfId="5043"/>
    <cellStyle name="Percent 4 2 6 3" xfId="5044"/>
    <cellStyle name="Percent 4 2 7" xfId="5045"/>
    <cellStyle name="Percent 4 2 8" xfId="5046"/>
    <cellStyle name="Percent 4 2 9" xfId="5047"/>
    <cellStyle name="Percent 4 20" xfId="5048"/>
    <cellStyle name="Percent 4 21" xfId="5049"/>
    <cellStyle name="Percent 4 22" xfId="5050"/>
    <cellStyle name="Percent 4 23" xfId="5051"/>
    <cellStyle name="Percent 4 24" xfId="5052"/>
    <cellStyle name="Percent 4 25" xfId="5053"/>
    <cellStyle name="Percent 4 26" xfId="5054"/>
    <cellStyle name="Percent 4 27" xfId="5055"/>
    <cellStyle name="Percent 4 28" xfId="5056"/>
    <cellStyle name="Percent 4 29" xfId="5057"/>
    <cellStyle name="Percent 4 29 2" xfId="5058"/>
    <cellStyle name="Percent 4 29 3" xfId="5059"/>
    <cellStyle name="Percent 4 3" xfId="5060"/>
    <cellStyle name="Percent 4 3 2" xfId="5061"/>
    <cellStyle name="Percent 4 3 3" xfId="5062"/>
    <cellStyle name="Percent 4 3 4" xfId="5063"/>
    <cellStyle name="Percent 4 3 5" xfId="5064"/>
    <cellStyle name="Percent 4 3 6" xfId="5065"/>
    <cellStyle name="Percent 4 3 7" xfId="5066"/>
    <cellStyle name="Percent 4 3 8" xfId="5067"/>
    <cellStyle name="Percent 4 3 9" xfId="5068"/>
    <cellStyle name="Percent 4 30" xfId="5069"/>
    <cellStyle name="Percent 4 31" xfId="5070"/>
    <cellStyle name="Percent 4 32" xfId="5071"/>
    <cellStyle name="Percent 4 4" xfId="5072"/>
    <cellStyle name="Percent 4 4 10" xfId="5073"/>
    <cellStyle name="Percent 4 4 2" xfId="5074"/>
    <cellStyle name="Percent 4 4 3" xfId="5075"/>
    <cellStyle name="Percent 4 4 4" xfId="5076"/>
    <cellStyle name="Percent 4 4 5" xfId="5077"/>
    <cellStyle name="Percent 4 4 6" xfId="5078"/>
    <cellStyle name="Percent 4 4 7" xfId="5079"/>
    <cellStyle name="Percent 4 4 8" xfId="5080"/>
    <cellStyle name="Percent 4 4 9" xfId="5081"/>
    <cellStyle name="Percent 4 5" xfId="5082"/>
    <cellStyle name="Percent 4 5 10" xfId="5083"/>
    <cellStyle name="Percent 4 5 2" xfId="5084"/>
    <cellStyle name="Percent 4 5 2 2" xfId="5085"/>
    <cellStyle name="Percent 4 5 3" xfId="5086"/>
    <cellStyle name="Percent 4 5 4" xfId="5087"/>
    <cellStyle name="Percent 4 5 5" xfId="5088"/>
    <cellStyle name="Percent 4 5 6" xfId="5089"/>
    <cellStyle name="Percent 4 5 7" xfId="5090"/>
    <cellStyle name="Percent 4 5 8" xfId="5091"/>
    <cellStyle name="Percent 4 5 9" xfId="5092"/>
    <cellStyle name="Percent 4 6" xfId="5093"/>
    <cellStyle name="Percent 4 6 2" xfId="5094"/>
    <cellStyle name="Percent 4 6 3" xfId="5095"/>
    <cellStyle name="Percent 4 6 4" xfId="5096"/>
    <cellStyle name="Percent 4 6 5" xfId="5097"/>
    <cellStyle name="Percent 4 6 6" xfId="5098"/>
    <cellStyle name="Percent 4 6 7" xfId="5099"/>
    <cellStyle name="Percent 4 6 8" xfId="5100"/>
    <cellStyle name="Percent 4 7" xfId="5101"/>
    <cellStyle name="Percent 4 8" xfId="5102"/>
    <cellStyle name="Percent 4 9" xfId="5103"/>
    <cellStyle name="Percent 5" xfId="5104"/>
    <cellStyle name="Percent 5 10" xfId="5105"/>
    <cellStyle name="Percent 5 11" xfId="5106"/>
    <cellStyle name="Percent 5 11 2" xfId="5107"/>
    <cellStyle name="Percent 5 12" xfId="5108"/>
    <cellStyle name="Percent 5 2" xfId="5109"/>
    <cellStyle name="Percent 5 2 2" xfId="5110"/>
    <cellStyle name="Percent 5 3" xfId="5111"/>
    <cellStyle name="Percent 5 3 2" xfId="5112"/>
    <cellStyle name="Percent 5 4" xfId="5113"/>
    <cellStyle name="Percent 5 4 2" xfId="5114"/>
    <cellStyle name="Percent 5 5" xfId="5115"/>
    <cellStyle name="Percent 5 5 2" xfId="5116"/>
    <cellStyle name="Percent 5 5 3" xfId="5117"/>
    <cellStyle name="Percent 5 6" xfId="5118"/>
    <cellStyle name="Percent 5 7" xfId="5119"/>
    <cellStyle name="Percent 5 8" xfId="5120"/>
    <cellStyle name="Percent 5 9" xfId="5121"/>
    <cellStyle name="Percent 5 9 2" xfId="5122"/>
    <cellStyle name="Percent 5 9 2 2" xfId="5123"/>
    <cellStyle name="Percent 6" xfId="5124"/>
    <cellStyle name="Percent 6 10" xfId="5125"/>
    <cellStyle name="Percent 6 11" xfId="5126"/>
    <cellStyle name="Percent 6 2" xfId="5127"/>
    <cellStyle name="Percent 6 2 2" xfId="5128"/>
    <cellStyle name="Percent 6 3" xfId="5129"/>
    <cellStyle name="Percent 6 3 2" xfId="5130"/>
    <cellStyle name="Percent 6 3 3" xfId="5131"/>
    <cellStyle name="Percent 6 4" xfId="5132"/>
    <cellStyle name="Percent 6 5" xfId="5133"/>
    <cellStyle name="Percent 6 6" xfId="5134"/>
    <cellStyle name="Percent 6 7" xfId="5135"/>
    <cellStyle name="Percent 6 8" xfId="5136"/>
    <cellStyle name="Percent 6 9" xfId="5137"/>
    <cellStyle name="Percent 7" xfId="5138"/>
    <cellStyle name="Percent 7 10" xfId="5139"/>
    <cellStyle name="Percent 7 11" xfId="5140"/>
    <cellStyle name="Percent 7 2" xfId="5141"/>
    <cellStyle name="Percent 7 3" xfId="5142"/>
    <cellStyle name="Percent 7 4" xfId="5143"/>
    <cellStyle name="Percent 7 5" xfId="5144"/>
    <cellStyle name="Percent 7 6" xfId="5145"/>
    <cellStyle name="Percent 7 7" xfId="5146"/>
    <cellStyle name="Percent 7 8" xfId="5147"/>
    <cellStyle name="Percent 7 9" xfId="5148"/>
    <cellStyle name="Percent 8" xfId="5149"/>
    <cellStyle name="Percent 8 2" xfId="5150"/>
    <cellStyle name="Percent 8 2 2" xfId="5151"/>
    <cellStyle name="Percent 8 3" xfId="5152"/>
    <cellStyle name="Percent 8 4" xfId="5153"/>
    <cellStyle name="Percent 8 5" xfId="5154"/>
    <cellStyle name="Percent 8 6" xfId="5155"/>
    <cellStyle name="Percent 8 7" xfId="5156"/>
    <cellStyle name="Percent 8 8" xfId="5157"/>
    <cellStyle name="Percent 8 9" xfId="5158"/>
    <cellStyle name="Percent 9" xfId="5159"/>
    <cellStyle name="Percent 9 10" xfId="5160"/>
    <cellStyle name="Percent 9 11" xfId="5161"/>
    <cellStyle name="Percent 9 12" xfId="5162"/>
    <cellStyle name="Percent 9 13" xfId="5163"/>
    <cellStyle name="Percent 9 14" xfId="5164"/>
    <cellStyle name="Percent 9 15" xfId="5165"/>
    <cellStyle name="Percent 9 16" xfId="5166"/>
    <cellStyle name="Percent 9 17" xfId="5167"/>
    <cellStyle name="Percent 9 18" xfId="5168"/>
    <cellStyle name="Percent 9 19" xfId="5169"/>
    <cellStyle name="Percent 9 2" xfId="5170"/>
    <cellStyle name="Percent 9 2 2" xfId="5171"/>
    <cellStyle name="Percent 9 2 3" xfId="5172"/>
    <cellStyle name="Percent 9 20" xfId="5173"/>
    <cellStyle name="Percent 9 21" xfId="5174"/>
    <cellStyle name="Percent 9 22" xfId="5175"/>
    <cellStyle name="Percent 9 23" xfId="5176"/>
    <cellStyle name="Percent 9 3" xfId="5177"/>
    <cellStyle name="Percent 9 3 2" xfId="5178"/>
    <cellStyle name="Percent 9 3 3" xfId="5179"/>
    <cellStyle name="Percent 9 4" xfId="5180"/>
    <cellStyle name="Percent 9 4 2" xfId="5181"/>
    <cellStyle name="Percent 9 4 3" xfId="5182"/>
    <cellStyle name="Percent 9 5" xfId="5183"/>
    <cellStyle name="Percent 9 5 2" xfId="5184"/>
    <cellStyle name="Percent 9 5 3" xfId="5185"/>
    <cellStyle name="Percent 9 6" xfId="5186"/>
    <cellStyle name="Percent 9 6 2" xfId="5187"/>
    <cellStyle name="Percent 9 6 3" xfId="5188"/>
    <cellStyle name="Percent 9 7" xfId="5189"/>
    <cellStyle name="Percent 9 7 2" xfId="5190"/>
    <cellStyle name="Percent 9 7 3" xfId="5191"/>
    <cellStyle name="Percent 9 7 4" xfId="5192"/>
    <cellStyle name="Percent 9 7 5" xfId="5193"/>
    <cellStyle name="Percent 9 8" xfId="5194"/>
    <cellStyle name="Percent 9 8 2" xfId="5195"/>
    <cellStyle name="Percent 9 8 3" xfId="5196"/>
    <cellStyle name="Percent 9 9" xfId="5197"/>
    <cellStyle name="Percentagem 2 2" xfId="5198"/>
    <cellStyle name="Percentagem 2 3" xfId="5199"/>
    <cellStyle name="Pilkku_Layo9704" xfId="5200"/>
    <cellStyle name="Pyör. luku_Layo9704" xfId="5201"/>
    <cellStyle name="Pyör. valuutta_Layo9704" xfId="5202"/>
    <cellStyle name="Rossz" xfId="5203"/>
    <cellStyle name="Schlecht" xfId="5204"/>
    <cellStyle name="Semleges" xfId="5205"/>
    <cellStyle name="Shade" xfId="5206"/>
    <cellStyle name="source" xfId="5207"/>
    <cellStyle name="source 2" xfId="5208"/>
    <cellStyle name="source 2 2" xfId="5209"/>
    <cellStyle name="source 3" xfId="5210"/>
    <cellStyle name="source 4" xfId="5211"/>
    <cellStyle name="Standaard_Blad1" xfId="5212"/>
    <cellStyle name="Standard 2" xfId="5213"/>
    <cellStyle name="Standard 3" xfId="5214"/>
    <cellStyle name="Standard_Sce_D_Extraction" xfId="5215"/>
    <cellStyle name="Style 1" xfId="5216"/>
    <cellStyle name="Style 103" xfId="5217"/>
    <cellStyle name="Style 103 2" xfId="5218"/>
    <cellStyle name="Style 103 3" xfId="5219"/>
    <cellStyle name="Style 104" xfId="5220"/>
    <cellStyle name="Style 104 2" xfId="5221"/>
    <cellStyle name="Style 104 3" xfId="5222"/>
    <cellStyle name="Style 105" xfId="5223"/>
    <cellStyle name="Style 105 2" xfId="5224"/>
    <cellStyle name="Style 106" xfId="5225"/>
    <cellStyle name="Style 106 2" xfId="5226"/>
    <cellStyle name="Style 107" xfId="5227"/>
    <cellStyle name="Style 107 2" xfId="5228"/>
    <cellStyle name="Style 108" xfId="5229"/>
    <cellStyle name="Style 108 2" xfId="5230"/>
    <cellStyle name="Style 108 3" xfId="5231"/>
    <cellStyle name="Style 109" xfId="5232"/>
    <cellStyle name="Style 109 2" xfId="5233"/>
    <cellStyle name="Style 110" xfId="5234"/>
    <cellStyle name="Style 110 2" xfId="5235"/>
    <cellStyle name="Style 114" xfId="5236"/>
    <cellStyle name="Style 114 2" xfId="5237"/>
    <cellStyle name="Style 114 3" xfId="5238"/>
    <cellStyle name="Style 115" xfId="5239"/>
    <cellStyle name="Style 115 2" xfId="5240"/>
    <cellStyle name="Style 115 3" xfId="5241"/>
    <cellStyle name="Style 116" xfId="5242"/>
    <cellStyle name="Style 116 2" xfId="5243"/>
    <cellStyle name="Style 117" xfId="5244"/>
    <cellStyle name="Style 117 2" xfId="5245"/>
    <cellStyle name="Style 118" xfId="5246"/>
    <cellStyle name="Style 118 2" xfId="5247"/>
    <cellStyle name="Style 119" xfId="5248"/>
    <cellStyle name="Style 119 2" xfId="5249"/>
    <cellStyle name="Style 119 3" xfId="5250"/>
    <cellStyle name="Style 120" xfId="5251"/>
    <cellStyle name="Style 120 2" xfId="5252"/>
    <cellStyle name="Style 121" xfId="5253"/>
    <cellStyle name="Style 121 2" xfId="5254"/>
    <cellStyle name="Style 126" xfId="5255"/>
    <cellStyle name="Style 126 2" xfId="5256"/>
    <cellStyle name="Style 126 3" xfId="5257"/>
    <cellStyle name="Style 127" xfId="5258"/>
    <cellStyle name="Style 127 2" xfId="5259"/>
    <cellStyle name="Style 128" xfId="5260"/>
    <cellStyle name="Style 128 2" xfId="5261"/>
    <cellStyle name="Style 129" xfId="5262"/>
    <cellStyle name="Style 129 2" xfId="5263"/>
    <cellStyle name="Style 130" xfId="5264"/>
    <cellStyle name="Style 130 2" xfId="5265"/>
    <cellStyle name="Style 130 3" xfId="5266"/>
    <cellStyle name="Style 131" xfId="5267"/>
    <cellStyle name="Style 131 2" xfId="5268"/>
    <cellStyle name="Style 132" xfId="5269"/>
    <cellStyle name="Style 132 2" xfId="5270"/>
    <cellStyle name="Style 137" xfId="5271"/>
    <cellStyle name="Style 137 2" xfId="5272"/>
    <cellStyle name="Style 137 3" xfId="5273"/>
    <cellStyle name="Style 138" xfId="5274"/>
    <cellStyle name="Style 138 2" xfId="5275"/>
    <cellStyle name="Style 139" xfId="5276"/>
    <cellStyle name="Style 139 2" xfId="5277"/>
    <cellStyle name="Style 140" xfId="5278"/>
    <cellStyle name="Style 140 2" xfId="5279"/>
    <cellStyle name="Style 141" xfId="5280"/>
    <cellStyle name="Style 141 2" xfId="5281"/>
    <cellStyle name="Style 141 3" xfId="5282"/>
    <cellStyle name="Style 142" xfId="5283"/>
    <cellStyle name="Style 142 2" xfId="5284"/>
    <cellStyle name="Style 143" xfId="5285"/>
    <cellStyle name="Style 143 2" xfId="5286"/>
    <cellStyle name="Style 148" xfId="5287"/>
    <cellStyle name="Style 148 2" xfId="5288"/>
    <cellStyle name="Style 148 3" xfId="5289"/>
    <cellStyle name="Style 149" xfId="5290"/>
    <cellStyle name="Style 149 2" xfId="5291"/>
    <cellStyle name="Style 150" xfId="5292"/>
    <cellStyle name="Style 150 2" xfId="5293"/>
    <cellStyle name="Style 151" xfId="5294"/>
    <cellStyle name="Style 151 2" xfId="5295"/>
    <cellStyle name="Style 152" xfId="5296"/>
    <cellStyle name="Style 152 2" xfId="5297"/>
    <cellStyle name="Style 152 3" xfId="5298"/>
    <cellStyle name="Style 153" xfId="5299"/>
    <cellStyle name="Style 153 2" xfId="5300"/>
    <cellStyle name="Style 154" xfId="5301"/>
    <cellStyle name="Style 154 2" xfId="5302"/>
    <cellStyle name="Style 159" xfId="5303"/>
    <cellStyle name="Style 159 2" xfId="5304"/>
    <cellStyle name="Style 159 3" xfId="5305"/>
    <cellStyle name="Style 160" xfId="5306"/>
    <cellStyle name="Style 160 2" xfId="5307"/>
    <cellStyle name="Style 161" xfId="5308"/>
    <cellStyle name="Style 161 2" xfId="5309"/>
    <cellStyle name="Style 162" xfId="5310"/>
    <cellStyle name="Style 162 2" xfId="5311"/>
    <cellStyle name="Style 163" xfId="5312"/>
    <cellStyle name="Style 163 2" xfId="5313"/>
    <cellStyle name="Style 163 3" xfId="5314"/>
    <cellStyle name="Style 164" xfId="5315"/>
    <cellStyle name="Style 164 2" xfId="5316"/>
    <cellStyle name="Style 165" xfId="5317"/>
    <cellStyle name="Style 165 2" xfId="5318"/>
    <cellStyle name="Style 21" xfId="5319"/>
    <cellStyle name="Style 21 2" xfId="5320"/>
    <cellStyle name="Style 21 2 2" xfId="5321"/>
    <cellStyle name="Style 21 2 3" xfId="5322"/>
    <cellStyle name="Style 21 2 4" xfId="5323"/>
    <cellStyle name="Style 21 3" xfId="5324"/>
    <cellStyle name="Style 21 3 2" xfId="5325"/>
    <cellStyle name="Style 21 3 3" xfId="5326"/>
    <cellStyle name="Style 21 4" xfId="5327"/>
    <cellStyle name="Style 21 5" xfId="5328"/>
    <cellStyle name="Style 21 6" xfId="5329"/>
    <cellStyle name="Style 22" xfId="5330"/>
    <cellStyle name="Style 22 2" xfId="5331"/>
    <cellStyle name="Style 22 3" xfId="5332"/>
    <cellStyle name="Style 22 4" xfId="5333"/>
    <cellStyle name="Style 23" xfId="5334"/>
    <cellStyle name="Style 23 2" xfId="5335"/>
    <cellStyle name="Style 23 3" xfId="5336"/>
    <cellStyle name="Style 23 4" xfId="5337"/>
    <cellStyle name="Style 24" xfId="5338"/>
    <cellStyle name="Style 24 2" xfId="5339"/>
    <cellStyle name="Style 24 3" xfId="5340"/>
    <cellStyle name="Style 24 4" xfId="5341"/>
    <cellStyle name="Style 25" xfId="5342"/>
    <cellStyle name="Style 25 2" xfId="5343"/>
    <cellStyle name="Style 25 2 2" xfId="5344"/>
    <cellStyle name="Style 25 2 3" xfId="5345"/>
    <cellStyle name="Style 25 3" xfId="5346"/>
    <cellStyle name="Style 25 3 2" xfId="5347"/>
    <cellStyle name="Style 25 3 3" xfId="5348"/>
    <cellStyle name="Style 25 4" xfId="5349"/>
    <cellStyle name="Style 25 5" xfId="5350"/>
    <cellStyle name="Style 26" xfId="5351"/>
    <cellStyle name="Style 26 2" xfId="5352"/>
    <cellStyle name="Style 26 3" xfId="5353"/>
    <cellStyle name="Style 26 4" xfId="5354"/>
    <cellStyle name="Style 27" xfId="5355"/>
    <cellStyle name="Style 27 2" xfId="5356"/>
    <cellStyle name="Style 35" xfId="5357"/>
    <cellStyle name="Style 35 2" xfId="5358"/>
    <cellStyle name="Style 35 3" xfId="5359"/>
    <cellStyle name="Style 36" xfId="5360"/>
    <cellStyle name="Style 36 2" xfId="5361"/>
    <cellStyle name="Style 37" xfId="5362"/>
    <cellStyle name="Style 37 2" xfId="5363"/>
    <cellStyle name="Style 38" xfId="5364"/>
    <cellStyle name="Style 38 2" xfId="5365"/>
    <cellStyle name="Style 39" xfId="5366"/>
    <cellStyle name="Style 39 2" xfId="5367"/>
    <cellStyle name="Style 39 3" xfId="5368"/>
    <cellStyle name="Style 40" xfId="5369"/>
    <cellStyle name="Style 40 2" xfId="5370"/>
    <cellStyle name="Style 41" xfId="5371"/>
    <cellStyle name="Style 41 2" xfId="5372"/>
    <cellStyle name="Style 46" xfId="5373"/>
    <cellStyle name="Style 46 2" xfId="5374"/>
    <cellStyle name="Style 46 3" xfId="5375"/>
    <cellStyle name="Style 47" xfId="5376"/>
    <cellStyle name="Style 47 2" xfId="5377"/>
    <cellStyle name="Style 48" xfId="5378"/>
    <cellStyle name="Style 48 2" xfId="5379"/>
    <cellStyle name="Style 49" xfId="5380"/>
    <cellStyle name="Style 49 2" xfId="5381"/>
    <cellStyle name="Style 50" xfId="5382"/>
    <cellStyle name="Style 50 2" xfId="5383"/>
    <cellStyle name="Style 50 3" xfId="5384"/>
    <cellStyle name="Style 51" xfId="5385"/>
    <cellStyle name="Style 51 2" xfId="5386"/>
    <cellStyle name="Style 52" xfId="5387"/>
    <cellStyle name="Style 52 2" xfId="5388"/>
    <cellStyle name="Style 58" xfId="5389"/>
    <cellStyle name="Style 58 2" xfId="5390"/>
    <cellStyle name="Style 58 3" xfId="5391"/>
    <cellStyle name="Style 59" xfId="5392"/>
    <cellStyle name="Style 59 2" xfId="5393"/>
    <cellStyle name="Style 60" xfId="5394"/>
    <cellStyle name="Style 60 2" xfId="5395"/>
    <cellStyle name="Style 61" xfId="5396"/>
    <cellStyle name="Style 61 2" xfId="5397"/>
    <cellStyle name="Style 62" xfId="5398"/>
    <cellStyle name="Style 62 2" xfId="5399"/>
    <cellStyle name="Style 62 3" xfId="5400"/>
    <cellStyle name="Style 63" xfId="5401"/>
    <cellStyle name="Style 63 2" xfId="5402"/>
    <cellStyle name="Style 64" xfId="5403"/>
    <cellStyle name="Style 64 2" xfId="5404"/>
    <cellStyle name="Style 69" xfId="5405"/>
    <cellStyle name="Style 69 2" xfId="5406"/>
    <cellStyle name="Style 69 3" xfId="5407"/>
    <cellStyle name="Style 70" xfId="5408"/>
    <cellStyle name="Style 70 2" xfId="5409"/>
    <cellStyle name="Style 71" xfId="5410"/>
    <cellStyle name="Style 71 2" xfId="5411"/>
    <cellStyle name="Style 72" xfId="5412"/>
    <cellStyle name="Style 72 2" xfId="5413"/>
    <cellStyle name="Style 73" xfId="5414"/>
    <cellStyle name="Style 73 2" xfId="5415"/>
    <cellStyle name="Style 73 3" xfId="5416"/>
    <cellStyle name="Style 74" xfId="5417"/>
    <cellStyle name="Style 74 2" xfId="5418"/>
    <cellStyle name="Style 75" xfId="5419"/>
    <cellStyle name="Style 75 2" xfId="5420"/>
    <cellStyle name="Style 80" xfId="5421"/>
    <cellStyle name="Style 80 2" xfId="5422"/>
    <cellStyle name="Style 80 3" xfId="5423"/>
    <cellStyle name="Style 81" xfId="5424"/>
    <cellStyle name="Style 81 2" xfId="5425"/>
    <cellStyle name="Style 81 3" xfId="5426"/>
    <cellStyle name="Style 82" xfId="5427"/>
    <cellStyle name="Style 82 2" xfId="5428"/>
    <cellStyle name="Style 83" xfId="5429"/>
    <cellStyle name="Style 83 2" xfId="5430"/>
    <cellStyle name="Style 84" xfId="5431"/>
    <cellStyle name="Style 84 2" xfId="5432"/>
    <cellStyle name="Style 85" xfId="5433"/>
    <cellStyle name="Style 85 2" xfId="5434"/>
    <cellStyle name="Style 85 3" xfId="5435"/>
    <cellStyle name="Style 86" xfId="5436"/>
    <cellStyle name="Style 86 2" xfId="5437"/>
    <cellStyle name="Style 87" xfId="5438"/>
    <cellStyle name="Style 87 2" xfId="5439"/>
    <cellStyle name="Style 93" xfId="5440"/>
    <cellStyle name="Style 93 2" xfId="5441"/>
    <cellStyle name="Style 93 3" xfId="5442"/>
    <cellStyle name="Style 94" xfId="5443"/>
    <cellStyle name="Style 94 2" xfId="5444"/>
    <cellStyle name="Style 95" xfId="5445"/>
    <cellStyle name="Style 95 2" xfId="5446"/>
    <cellStyle name="Style 96" xfId="5447"/>
    <cellStyle name="Style 96 2" xfId="5448"/>
    <cellStyle name="Style 97" xfId="5449"/>
    <cellStyle name="Style 97 2" xfId="5450"/>
    <cellStyle name="Style 97 3" xfId="5451"/>
    <cellStyle name="Style 98" xfId="5452"/>
    <cellStyle name="Style 98 2" xfId="5453"/>
    <cellStyle name="Style 99" xfId="5454"/>
    <cellStyle name="Style 99 2" xfId="5455"/>
    <cellStyle name="Számítás" xfId="5456"/>
    <cellStyle name="tableau | cellule | normal | decimal 1" xfId="5457"/>
    <cellStyle name="tableau | cellule | normal | decimal 1 2" xfId="5458"/>
    <cellStyle name="tableau | cellule | normal | pourcentage | decimal 1" xfId="5459"/>
    <cellStyle name="tableau | cellule | normal | pourcentage | decimal 1 2" xfId="5460"/>
    <cellStyle name="tableau | cellule | total | decimal 1" xfId="5461"/>
    <cellStyle name="tableau | cellule | total | decimal 1 2" xfId="5462"/>
    <cellStyle name="tableau | coin superieur gauche" xfId="5463"/>
    <cellStyle name="tableau | coin superieur gauche 2" xfId="5464"/>
    <cellStyle name="tableau | entete-colonne | series" xfId="5465"/>
    <cellStyle name="tableau | entete-colonne | series 2" xfId="5466"/>
    <cellStyle name="tableau | entete-ligne | normal" xfId="5467"/>
    <cellStyle name="tableau | entete-ligne | normal 2" xfId="5468"/>
    <cellStyle name="tableau | entete-ligne | total" xfId="5469"/>
    <cellStyle name="tableau | entete-ligne | total 2" xfId="5470"/>
    <cellStyle name="tableau | ligne-titre | niveau1" xfId="5471"/>
    <cellStyle name="tableau | ligne-titre | niveau1 2" xfId="5472"/>
    <cellStyle name="tableau | ligne-titre | niveau2" xfId="5473"/>
    <cellStyle name="tableau | ligne-titre | niveau2 2" xfId="5474"/>
    <cellStyle name="Title 10" xfId="5475"/>
    <cellStyle name="Title 11" xfId="5476"/>
    <cellStyle name="Title 12" xfId="5477"/>
    <cellStyle name="Title 13" xfId="5478"/>
    <cellStyle name="Title 14" xfId="5479"/>
    <cellStyle name="Title 15" xfId="5480"/>
    <cellStyle name="Title 16" xfId="5481"/>
    <cellStyle name="Title 17" xfId="5482"/>
    <cellStyle name="Title 18" xfId="5483"/>
    <cellStyle name="Title 19" xfId="5484"/>
    <cellStyle name="Title 2" xfId="5485"/>
    <cellStyle name="Title 2 10" xfId="5486"/>
    <cellStyle name="Title 2 11" xfId="5487"/>
    <cellStyle name="Title 2 2" xfId="5488"/>
    <cellStyle name="Title 2 2 2" xfId="5489"/>
    <cellStyle name="Title 2 3" xfId="5490"/>
    <cellStyle name="Title 2 4" xfId="5491"/>
    <cellStyle name="Title 2 5" xfId="5492"/>
    <cellStyle name="Title 2 6" xfId="5493"/>
    <cellStyle name="Title 2 7" xfId="5494"/>
    <cellStyle name="Title 2 8" xfId="5495"/>
    <cellStyle name="Title 2 9" xfId="5496"/>
    <cellStyle name="Title 20" xfId="5497"/>
    <cellStyle name="Title 21" xfId="5498"/>
    <cellStyle name="Title 22" xfId="5499"/>
    <cellStyle name="Title 23" xfId="5500"/>
    <cellStyle name="Title 24" xfId="5501"/>
    <cellStyle name="Title 25" xfId="5502"/>
    <cellStyle name="Title 26" xfId="5503"/>
    <cellStyle name="Title 27" xfId="5504"/>
    <cellStyle name="Title 28" xfId="5505"/>
    <cellStyle name="Title 29" xfId="5506"/>
    <cellStyle name="Title 3" xfId="5507"/>
    <cellStyle name="Title 3 2" xfId="5508"/>
    <cellStyle name="Title 3 3" xfId="5509"/>
    <cellStyle name="Title 3 4" xfId="5510"/>
    <cellStyle name="Title 3 5" xfId="5511"/>
    <cellStyle name="Title 30" xfId="5512"/>
    <cellStyle name="Title 31" xfId="5513"/>
    <cellStyle name="Title 32" xfId="5514"/>
    <cellStyle name="Title 33" xfId="5515"/>
    <cellStyle name="Title 34" xfId="5516"/>
    <cellStyle name="Title 35" xfId="5517"/>
    <cellStyle name="Title 36" xfId="5518"/>
    <cellStyle name="Title 37" xfId="5519"/>
    <cellStyle name="Title 38" xfId="5520"/>
    <cellStyle name="Title 39" xfId="5521"/>
    <cellStyle name="Title 4" xfId="5522"/>
    <cellStyle name="Title 4 2" xfId="5523"/>
    <cellStyle name="Title 40" xfId="5524"/>
    <cellStyle name="Title 41" xfId="5525"/>
    <cellStyle name="Title 42" xfId="5526"/>
    <cellStyle name="Title 43" xfId="5527"/>
    <cellStyle name="Title 5" xfId="5528"/>
    <cellStyle name="Title 5 2" xfId="5529"/>
    <cellStyle name="Title 6" xfId="5530"/>
    <cellStyle name="Title 6 2" xfId="5531"/>
    <cellStyle name="Title 7" xfId="5532"/>
    <cellStyle name="Title 8" xfId="5533"/>
    <cellStyle name="Title 9" xfId="5534"/>
    <cellStyle name="Total 10" xfId="5535"/>
    <cellStyle name="Total 11" xfId="5536"/>
    <cellStyle name="Total 12" xfId="5537"/>
    <cellStyle name="Total 13" xfId="5538"/>
    <cellStyle name="Total 14" xfId="5539"/>
    <cellStyle name="Total 15" xfId="5540"/>
    <cellStyle name="Total 16" xfId="5541"/>
    <cellStyle name="Total 17" xfId="5542"/>
    <cellStyle name="Total 18" xfId="5543"/>
    <cellStyle name="Total 19" xfId="5544"/>
    <cellStyle name="Total 2" xfId="5545"/>
    <cellStyle name="Total 2 10" xfId="5546"/>
    <cellStyle name="Total 2 11" xfId="5547"/>
    <cellStyle name="Total 2 2" xfId="5548"/>
    <cellStyle name="Total 2 3" xfId="5549"/>
    <cellStyle name="Total 2 4" xfId="5550"/>
    <cellStyle name="Total 2 5" xfId="5551"/>
    <cellStyle name="Total 2 6" xfId="5552"/>
    <cellStyle name="Total 2 7" xfId="5553"/>
    <cellStyle name="Total 2 8" xfId="5554"/>
    <cellStyle name="Total 2 9" xfId="5555"/>
    <cellStyle name="Total 20" xfId="5556"/>
    <cellStyle name="Total 21" xfId="5557"/>
    <cellStyle name="Total 22" xfId="5558"/>
    <cellStyle name="Total 23" xfId="5559"/>
    <cellStyle name="Total 24" xfId="5560"/>
    <cellStyle name="Total 25" xfId="5561"/>
    <cellStyle name="Total 26" xfId="5562"/>
    <cellStyle name="Total 27" xfId="5563"/>
    <cellStyle name="Total 28" xfId="5564"/>
    <cellStyle name="Total 29" xfId="5565"/>
    <cellStyle name="Total 3" xfId="5566"/>
    <cellStyle name="Total 3 2" xfId="5567"/>
    <cellStyle name="Total 3 3" xfId="5568"/>
    <cellStyle name="Total 3 4" xfId="5569"/>
    <cellStyle name="Total 3 5" xfId="5570"/>
    <cellStyle name="Total 30" xfId="5571"/>
    <cellStyle name="Total 31" xfId="5572"/>
    <cellStyle name="Total 32" xfId="5573"/>
    <cellStyle name="Total 33" xfId="5574"/>
    <cellStyle name="Total 34" xfId="5575"/>
    <cellStyle name="Total 35" xfId="5576"/>
    <cellStyle name="Total 36" xfId="5577"/>
    <cellStyle name="Total 37" xfId="5578"/>
    <cellStyle name="Total 38" xfId="5579"/>
    <cellStyle name="Total 39" xfId="5580"/>
    <cellStyle name="Total 4" xfId="5581"/>
    <cellStyle name="Total 4 2" xfId="5582"/>
    <cellStyle name="Total 40" xfId="5583"/>
    <cellStyle name="Total 41" xfId="5584"/>
    <cellStyle name="Total 42" xfId="5585"/>
    <cellStyle name="Total 5" xfId="5586"/>
    <cellStyle name="Total 5 2" xfId="5587"/>
    <cellStyle name="Total 6" xfId="5588"/>
    <cellStyle name="Total 7" xfId="5589"/>
    <cellStyle name="Total 8" xfId="5590"/>
    <cellStyle name="Total 9" xfId="5591"/>
    <cellStyle name="Überschrift" xfId="5592"/>
    <cellStyle name="Überschrift 1" xfId="5593"/>
    <cellStyle name="Überschrift 2" xfId="5594"/>
    <cellStyle name="Überschrift 3" xfId="5595"/>
    <cellStyle name="Überschrift 4" xfId="5596"/>
    <cellStyle name="Valuutta_Layo9704" xfId="5597"/>
    <cellStyle name="Verknüpfte Zelle" xfId="5598"/>
    <cellStyle name="Warnender Text" xfId="5599"/>
    <cellStyle name="Warning Text 10" xfId="5600"/>
    <cellStyle name="Warning Text 11" xfId="5601"/>
    <cellStyle name="Warning Text 12" xfId="5602"/>
    <cellStyle name="Warning Text 13" xfId="5603"/>
    <cellStyle name="Warning Text 14" xfId="5604"/>
    <cellStyle name="Warning Text 15" xfId="5605"/>
    <cellStyle name="Warning Text 16" xfId="5606"/>
    <cellStyle name="Warning Text 17" xfId="5607"/>
    <cellStyle name="Warning Text 18" xfId="5608"/>
    <cellStyle name="Warning Text 19" xfId="5609"/>
    <cellStyle name="Warning Text 2" xfId="5610"/>
    <cellStyle name="Warning Text 2 10" xfId="5611"/>
    <cellStyle name="Warning Text 2 11" xfId="5612"/>
    <cellStyle name="Warning Text 2 2" xfId="5613"/>
    <cellStyle name="Warning Text 2 3" xfId="5614"/>
    <cellStyle name="Warning Text 2 4" xfId="5615"/>
    <cellStyle name="Warning Text 2 5" xfId="5616"/>
    <cellStyle name="Warning Text 2 6" xfId="5617"/>
    <cellStyle name="Warning Text 2 7" xfId="5618"/>
    <cellStyle name="Warning Text 2 8" xfId="5619"/>
    <cellStyle name="Warning Text 2 9" xfId="5620"/>
    <cellStyle name="Warning Text 20" xfId="5621"/>
    <cellStyle name="Warning Text 21" xfId="5622"/>
    <cellStyle name="Warning Text 22" xfId="5623"/>
    <cellStyle name="Warning Text 23" xfId="5624"/>
    <cellStyle name="Warning Text 24" xfId="5625"/>
    <cellStyle name="Warning Text 25" xfId="5626"/>
    <cellStyle name="Warning Text 26" xfId="5627"/>
    <cellStyle name="Warning Text 27" xfId="5628"/>
    <cellStyle name="Warning Text 28" xfId="5629"/>
    <cellStyle name="Warning Text 29" xfId="5630"/>
    <cellStyle name="Warning Text 3" xfId="5631"/>
    <cellStyle name="Warning Text 3 2" xfId="5632"/>
    <cellStyle name="Warning Text 3 3" xfId="5633"/>
    <cellStyle name="Warning Text 30" xfId="5634"/>
    <cellStyle name="Warning Text 31" xfId="5635"/>
    <cellStyle name="Warning Text 32" xfId="5636"/>
    <cellStyle name="Warning Text 33" xfId="5637"/>
    <cellStyle name="Warning Text 34" xfId="5638"/>
    <cellStyle name="Warning Text 35" xfId="5639"/>
    <cellStyle name="Warning Text 36" xfId="5640"/>
    <cellStyle name="Warning Text 37" xfId="5641"/>
    <cellStyle name="Warning Text 38" xfId="5642"/>
    <cellStyle name="Warning Text 39" xfId="5643"/>
    <cellStyle name="Warning Text 4" xfId="5644"/>
    <cellStyle name="Warning Text 4 2" xfId="5645"/>
    <cellStyle name="Warning Text 40" xfId="5646"/>
    <cellStyle name="Warning Text 41" xfId="5647"/>
    <cellStyle name="Warning Text 5" xfId="5648"/>
    <cellStyle name="Warning Text 5 2" xfId="5649"/>
    <cellStyle name="Warning Text 6" xfId="5650"/>
    <cellStyle name="Warning Text 7" xfId="5651"/>
    <cellStyle name="Warning Text 8" xfId="5652"/>
    <cellStyle name="Warning Text 9" xfId="5653"/>
    <cellStyle name="Zelle überprüfen" xfId="5654"/>
    <cellStyle name="Гиперссылка" xfId="5655"/>
    <cellStyle name="Обычный_2++" xfId="5656"/>
    <cellStyle name="已访问的超链接" xfId="5657"/>
    <cellStyle name="已访问的超链接 2" xfId="565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externalLink" Target="externalLinks/externalLink1.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20</xdr:col>
      <xdr:colOff>23092</xdr:colOff>
      <xdr:row>10</xdr:row>
      <xdr:rowOff>120330</xdr:rowOff>
    </xdr:from>
    <xdr:to>
      <xdr:col>28</xdr:col>
      <xdr:colOff>29441</xdr:colOff>
      <xdr:row>28</xdr:row>
      <xdr:rowOff>9692</xdr:rowOff>
    </xdr:to>
    <xdr:pic>
      <xdr:nvPicPr>
        <xdr:cNvPr id="2" name="Picture 1"/>
        <xdr:cNvPicPr>
          <a:picLocks noChangeAspect="1"/>
        </xdr:cNvPicPr>
      </xdr:nvPicPr>
      <xdr:blipFill>
        <a:blip r:embed="rId1"/>
        <a:stretch>
          <a:fillRect/>
        </a:stretch>
      </xdr:blipFill>
      <xdr:spPr>
        <a:xfrm>
          <a:off x="15196185" y="1929765"/>
          <a:ext cx="5178425" cy="332803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0</xdr:colOff>
      <xdr:row>43</xdr:row>
      <xdr:rowOff>0</xdr:rowOff>
    </xdr:from>
    <xdr:to>
      <xdr:col>30</xdr:col>
      <xdr:colOff>9940</xdr:colOff>
      <xdr:row>78</xdr:row>
      <xdr:rowOff>109454</xdr:rowOff>
    </xdr:to>
    <xdr:pic>
      <xdr:nvPicPr>
        <xdr:cNvPr id="2" name="Picture 1"/>
        <xdr:cNvPicPr>
          <a:picLocks noChangeAspect="1"/>
        </xdr:cNvPicPr>
      </xdr:nvPicPr>
      <xdr:blipFill>
        <a:blip r:embed="rId1"/>
        <a:stretch>
          <a:fillRect/>
        </a:stretch>
      </xdr:blipFill>
      <xdr:spPr>
        <a:xfrm>
          <a:off x="16973550" y="8639175"/>
          <a:ext cx="11582400" cy="64052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transportpolicy.net/standard/canada-vehicle-defini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BG102"/>
  <sheetViews>
    <sheetView zoomScale="53" zoomScaleNormal="53" topLeftCell="D1" workbookViewId="0">
      <selection activeCell="P17" sqref="P17"/>
    </sheetView>
  </sheetViews>
  <sheetFormatPr defaultColWidth="9" defaultRowHeight="12.75"/>
  <cols>
    <col min="3" max="3" width="19.7142857142857" customWidth="1"/>
    <col min="5" max="5" width="16.8571428571429" customWidth="1"/>
    <col min="11" max="11" width="35.8571428571429" customWidth="1"/>
    <col min="15" max="15" width="9.57142857142857" customWidth="1"/>
    <col min="17" max="17" width="10.5714285714286" customWidth="1"/>
    <col min="26" max="26" width="14.5714285714286" customWidth="1"/>
    <col min="51" max="51" width="16.4285714285714" customWidth="1"/>
    <col min="53" max="53" width="16.4285714285714" customWidth="1"/>
  </cols>
  <sheetData>
    <row r="1" ht="15" spans="11:11">
      <c r="K1" s="300" t="s">
        <v>0</v>
      </c>
    </row>
    <row r="2" spans="17:17">
      <c r="Q2" s="125" t="s">
        <v>1</v>
      </c>
    </row>
    <row r="3" spans="17:17">
      <c r="Q3" s="125" t="s">
        <v>2</v>
      </c>
    </row>
    <row r="4" spans="5:17">
      <c r="E4" s="125" t="s">
        <v>3</v>
      </c>
      <c r="Q4" s="18" t="s">
        <v>4</v>
      </c>
    </row>
    <row r="6" ht="15" spans="3:40">
      <c r="C6" s="67"/>
      <c r="D6" s="67"/>
      <c r="E6" s="66" t="s">
        <v>5</v>
      </c>
      <c r="F6" s="67"/>
      <c r="G6" s="67"/>
      <c r="H6" s="67"/>
      <c r="I6" s="67"/>
      <c r="J6" s="67"/>
      <c r="K6" s="67"/>
      <c r="L6" s="67"/>
      <c r="N6" s="301">
        <v>2017</v>
      </c>
      <c r="O6" s="301"/>
      <c r="P6" s="301"/>
      <c r="Q6" s="301"/>
      <c r="R6" s="301"/>
      <c r="S6" s="301"/>
      <c r="T6" s="301"/>
      <c r="U6" s="301"/>
      <c r="W6" s="306" t="s">
        <v>6</v>
      </c>
      <c r="X6" s="75"/>
      <c r="Y6" s="75"/>
      <c r="Z6" s="75"/>
      <c r="AA6" s="75"/>
      <c r="AB6" s="75"/>
      <c r="AC6" s="75"/>
      <c r="AD6" s="75"/>
      <c r="AG6" s="309" t="s">
        <v>7</v>
      </c>
      <c r="AH6" s="309"/>
      <c r="AI6" s="309"/>
      <c r="AJ6" s="309"/>
      <c r="AK6" s="309"/>
      <c r="AL6" s="309"/>
      <c r="AM6" s="309"/>
      <c r="AN6" s="309"/>
    </row>
    <row r="7" ht="15.75" spans="3:56">
      <c r="C7" s="68" t="s">
        <v>8</v>
      </c>
      <c r="D7" s="153" t="s">
        <v>9</v>
      </c>
      <c r="E7" s="153" t="s">
        <v>10</v>
      </c>
      <c r="F7" s="153" t="s">
        <v>11</v>
      </c>
      <c r="G7" s="153" t="s">
        <v>12</v>
      </c>
      <c r="H7" s="153" t="s">
        <v>13</v>
      </c>
      <c r="I7" s="153" t="s">
        <v>14</v>
      </c>
      <c r="J7" s="153" t="s">
        <v>15</v>
      </c>
      <c r="L7" s="301"/>
      <c r="M7" s="302" t="s">
        <v>9</v>
      </c>
      <c r="N7" s="302" t="s">
        <v>10</v>
      </c>
      <c r="O7" s="302" t="s">
        <v>11</v>
      </c>
      <c r="P7" s="302" t="s">
        <v>12</v>
      </c>
      <c r="Q7" s="302" t="s">
        <v>13</v>
      </c>
      <c r="R7" s="302" t="s">
        <v>14</v>
      </c>
      <c r="S7" s="302" t="s">
        <v>15</v>
      </c>
      <c r="U7" s="75"/>
      <c r="V7" s="78" t="s">
        <v>9</v>
      </c>
      <c r="W7" s="78" t="s">
        <v>10</v>
      </c>
      <c r="X7" s="78" t="s">
        <v>11</v>
      </c>
      <c r="Y7" s="78" t="s">
        <v>12</v>
      </c>
      <c r="Z7" s="78" t="s">
        <v>13</v>
      </c>
      <c r="AA7" s="78" t="s">
        <v>14</v>
      </c>
      <c r="AB7" s="78" t="s">
        <v>15</v>
      </c>
      <c r="AE7" s="309"/>
      <c r="AF7" s="310" t="s">
        <v>9</v>
      </c>
      <c r="AG7" s="310" t="s">
        <v>10</v>
      </c>
      <c r="AH7" s="310" t="s">
        <v>11</v>
      </c>
      <c r="AI7" s="310" t="s">
        <v>12</v>
      </c>
      <c r="AJ7" s="310" t="s">
        <v>13</v>
      </c>
      <c r="AK7" s="310" t="s">
        <v>14</v>
      </c>
      <c r="AL7" s="310" t="s">
        <v>15</v>
      </c>
      <c r="AX7" s="66" t="s">
        <v>16</v>
      </c>
      <c r="AY7" s="93"/>
      <c r="AZ7" s="254"/>
      <c r="BA7" s="254"/>
      <c r="BB7" s="254"/>
      <c r="BC7" s="254"/>
      <c r="BD7" s="254"/>
    </row>
    <row r="8" ht="15.75" spans="3:56">
      <c r="C8" s="202" t="s">
        <v>17</v>
      </c>
      <c r="D8">
        <f>AF8*0.6205/1000</f>
        <v>1.296845</v>
      </c>
      <c r="E8">
        <f t="shared" ref="E8:J8" si="0">AG8*0.6205/1000</f>
        <v>52.9503675</v>
      </c>
      <c r="F8">
        <f t="shared" si="0"/>
        <v>25.310195</v>
      </c>
      <c r="G8">
        <f t="shared" si="0"/>
        <v>0.6546275</v>
      </c>
      <c r="H8">
        <f t="shared" si="0"/>
        <v>1.296845</v>
      </c>
      <c r="I8">
        <f t="shared" si="0"/>
        <v>1.296845</v>
      </c>
      <c r="J8">
        <f t="shared" si="0"/>
        <v>37.4999175</v>
      </c>
      <c r="L8" s="301" t="s">
        <v>18</v>
      </c>
      <c r="M8" s="301">
        <v>6</v>
      </c>
      <c r="N8" s="301">
        <v>3347</v>
      </c>
      <c r="O8" s="301">
        <v>3563</v>
      </c>
      <c r="P8" s="301">
        <v>21</v>
      </c>
      <c r="Q8" s="304">
        <f>216/2</f>
        <v>108</v>
      </c>
      <c r="R8" s="304">
        <f>216/2</f>
        <v>108</v>
      </c>
      <c r="S8" s="301">
        <v>1913</v>
      </c>
      <c r="U8" s="75" t="s">
        <v>18</v>
      </c>
      <c r="V8" s="307">
        <f>1254/3</f>
        <v>418</v>
      </c>
      <c r="W8" s="75">
        <v>17067</v>
      </c>
      <c r="X8" s="75">
        <v>8158</v>
      </c>
      <c r="Y8" s="75">
        <v>211</v>
      </c>
      <c r="Z8" s="307">
        <f>1254/3</f>
        <v>418</v>
      </c>
      <c r="AA8" s="307">
        <f>1254/3</f>
        <v>418</v>
      </c>
      <c r="AB8" s="75">
        <v>12087</v>
      </c>
      <c r="AE8" s="309" t="s">
        <v>18</v>
      </c>
      <c r="AF8" s="311">
        <f>V8*5</f>
        <v>2090</v>
      </c>
      <c r="AG8" s="311">
        <f t="shared" ref="AG8:AL8" si="1">W8*5</f>
        <v>85335</v>
      </c>
      <c r="AH8" s="311">
        <f t="shared" si="1"/>
        <v>40790</v>
      </c>
      <c r="AI8" s="311">
        <f t="shared" si="1"/>
        <v>1055</v>
      </c>
      <c r="AJ8" s="311">
        <f t="shared" si="1"/>
        <v>2090</v>
      </c>
      <c r="AK8" s="311">
        <f t="shared" si="1"/>
        <v>2090</v>
      </c>
      <c r="AL8" s="311">
        <f t="shared" si="1"/>
        <v>60435</v>
      </c>
      <c r="AX8" s="214" t="s">
        <v>19</v>
      </c>
      <c r="AY8" s="214" t="s">
        <v>8</v>
      </c>
      <c r="AZ8" s="214" t="s">
        <v>20</v>
      </c>
      <c r="BA8" s="214" t="s">
        <v>21</v>
      </c>
      <c r="BB8" s="214" t="s">
        <v>22</v>
      </c>
      <c r="BC8" s="214" t="s">
        <v>23</v>
      </c>
      <c r="BD8" s="214" t="s">
        <v>24</v>
      </c>
    </row>
    <row r="9" ht="15" spans="3:56">
      <c r="C9" s="202" t="s">
        <v>25</v>
      </c>
      <c r="D9">
        <f>AF9*0.6205/1000</f>
        <v>0.130305</v>
      </c>
      <c r="E9">
        <f t="shared" ref="E9" si="2">AG9*0.6205/1000</f>
        <v>56.062175</v>
      </c>
      <c r="F9">
        <f t="shared" ref="F9" si="3">AH9*0.6205/1000</f>
        <v>14.625185</v>
      </c>
      <c r="G9">
        <f t="shared" ref="G9" si="4">AI9*0.6205/1000</f>
        <v>0.6205</v>
      </c>
      <c r="H9">
        <f t="shared" ref="H9" si="5">AJ9*0.6205/1000</f>
        <v>1.66294</v>
      </c>
      <c r="I9">
        <f t="shared" ref="I9" si="6">AK9*0.6205/1000</f>
        <v>1.66294</v>
      </c>
      <c r="J9">
        <f t="shared" ref="J9" si="7">AL9*0.6205/1000</f>
        <v>19.38442</v>
      </c>
      <c r="L9" s="303" t="s">
        <v>26</v>
      </c>
      <c r="M9" s="301">
        <v>20</v>
      </c>
      <c r="N9" s="301">
        <v>4448</v>
      </c>
      <c r="O9" s="301">
        <v>4617</v>
      </c>
      <c r="P9" s="304">
        <f>249/3</f>
        <v>83</v>
      </c>
      <c r="Q9" s="304">
        <f t="shared" ref="Q9:R9" si="8">249/3</f>
        <v>83</v>
      </c>
      <c r="R9" s="304">
        <f t="shared" si="8"/>
        <v>83</v>
      </c>
      <c r="S9" s="301">
        <v>1229</v>
      </c>
      <c r="U9" s="306" t="s">
        <v>26</v>
      </c>
      <c r="V9" s="75">
        <v>21</v>
      </c>
      <c r="W9" s="75">
        <v>9035</v>
      </c>
      <c r="X9" s="75">
        <v>2357</v>
      </c>
      <c r="Y9" s="312">
        <v>100</v>
      </c>
      <c r="Z9" s="307">
        <f>536/2</f>
        <v>268</v>
      </c>
      <c r="AA9" s="307">
        <f>536/2</f>
        <v>268</v>
      </c>
      <c r="AB9" s="75">
        <v>3124</v>
      </c>
      <c r="AE9" s="309" t="s">
        <v>26</v>
      </c>
      <c r="AF9" s="309">
        <f>V9*10</f>
        <v>210</v>
      </c>
      <c r="AG9" s="309">
        <f t="shared" ref="AG9:AL10" si="9">W9*10</f>
        <v>90350</v>
      </c>
      <c r="AH9" s="309">
        <f t="shared" si="9"/>
        <v>23570</v>
      </c>
      <c r="AI9" s="309">
        <f t="shared" si="9"/>
        <v>1000</v>
      </c>
      <c r="AJ9" s="309">
        <f t="shared" si="9"/>
        <v>2680</v>
      </c>
      <c r="AK9" s="309">
        <f t="shared" si="9"/>
        <v>2680</v>
      </c>
      <c r="AL9" s="309">
        <f t="shared" si="9"/>
        <v>31240</v>
      </c>
      <c r="AX9" s="254" t="s">
        <v>27</v>
      </c>
      <c r="AY9" s="202" t="s">
        <v>17</v>
      </c>
      <c r="AZ9" s="254"/>
      <c r="BA9" s="256" t="s">
        <v>28</v>
      </c>
      <c r="BB9" s="254" t="s">
        <v>29</v>
      </c>
      <c r="BC9" s="254"/>
      <c r="BD9" s="254"/>
    </row>
    <row r="10" ht="15" spans="3:56">
      <c r="C10" s="210" t="s">
        <v>30</v>
      </c>
      <c r="U10" s="18" t="s">
        <v>31</v>
      </c>
      <c r="V10">
        <f>94+679</f>
        <v>773</v>
      </c>
      <c r="W10">
        <v>8526</v>
      </c>
      <c r="X10">
        <v>16807</v>
      </c>
      <c r="Y10">
        <v>883</v>
      </c>
      <c r="Z10">
        <v>603</v>
      </c>
      <c r="AA10" s="125">
        <v>5146</v>
      </c>
      <c r="AB10">
        <v>8715</v>
      </c>
      <c r="AE10" s="308" t="s">
        <v>31</v>
      </c>
      <c r="AF10" s="308">
        <f>V10*10</f>
        <v>7730</v>
      </c>
      <c r="AG10" s="308">
        <f t="shared" si="9"/>
        <v>85260</v>
      </c>
      <c r="AH10" s="308">
        <f t="shared" si="9"/>
        <v>168070</v>
      </c>
      <c r="AI10" s="308">
        <f t="shared" si="9"/>
        <v>8830</v>
      </c>
      <c r="AJ10" s="308">
        <f t="shared" si="9"/>
        <v>6030</v>
      </c>
      <c r="AK10" s="308">
        <f t="shared" si="9"/>
        <v>51460</v>
      </c>
      <c r="AL10" s="308">
        <f t="shared" si="9"/>
        <v>87150</v>
      </c>
      <c r="AX10" s="254"/>
      <c r="AY10" s="202" t="s">
        <v>25</v>
      </c>
      <c r="AZ10" s="254"/>
      <c r="BA10" s="254" t="s">
        <v>28</v>
      </c>
      <c r="BB10" s="254" t="s">
        <v>29</v>
      </c>
      <c r="BC10" s="254"/>
      <c r="BD10" s="254"/>
    </row>
    <row r="11" ht="15" spans="3:56">
      <c r="C11" s="202" t="s">
        <v>32</v>
      </c>
      <c r="D11">
        <f t="shared" ref="D11:J11" si="10">AF10*0.6205/1000</f>
        <v>4.796465</v>
      </c>
      <c r="E11">
        <f t="shared" si="10"/>
        <v>52.90383</v>
      </c>
      <c r="F11">
        <f t="shared" si="10"/>
        <v>104.287435</v>
      </c>
      <c r="G11">
        <f t="shared" si="10"/>
        <v>5.479015</v>
      </c>
      <c r="H11">
        <f t="shared" si="10"/>
        <v>3.741615</v>
      </c>
      <c r="I11">
        <f t="shared" si="10"/>
        <v>31.93093</v>
      </c>
      <c r="J11">
        <f t="shared" si="10"/>
        <v>54.076575</v>
      </c>
      <c r="AX11" s="254"/>
      <c r="AY11" s="18" t="s">
        <v>30</v>
      </c>
      <c r="AZ11" s="254"/>
      <c r="BA11" s="254"/>
      <c r="BB11" s="254"/>
      <c r="BC11" s="254"/>
      <c r="BD11" s="254"/>
    </row>
    <row r="12" ht="15" spans="3:56">
      <c r="C12" s="210" t="s">
        <v>30</v>
      </c>
      <c r="AX12" s="254"/>
      <c r="AY12" s="202" t="s">
        <v>32</v>
      </c>
      <c r="AZ12" s="254"/>
      <c r="BA12" s="254" t="s">
        <v>28</v>
      </c>
      <c r="BB12" s="254" t="s">
        <v>29</v>
      </c>
      <c r="BC12" s="254"/>
      <c r="BD12" s="254"/>
    </row>
    <row r="13" ht="15" spans="3:56">
      <c r="C13" s="202" t="s">
        <v>33</v>
      </c>
      <c r="D13">
        <f>D8*0.3795/0.6205</f>
        <v>0.793155</v>
      </c>
      <c r="E13">
        <f t="shared" ref="E13:J13" si="11">E8*0.3795/0.6205</f>
        <v>32.3846325</v>
      </c>
      <c r="F13">
        <f t="shared" si="11"/>
        <v>15.479805</v>
      </c>
      <c r="G13">
        <f t="shared" si="11"/>
        <v>0.4003725</v>
      </c>
      <c r="H13">
        <f t="shared" si="11"/>
        <v>0.793155</v>
      </c>
      <c r="I13">
        <f t="shared" si="11"/>
        <v>0.793155</v>
      </c>
      <c r="J13">
        <f t="shared" si="11"/>
        <v>22.9350825</v>
      </c>
      <c r="AX13" s="254"/>
      <c r="AY13" s="210" t="s">
        <v>30</v>
      </c>
      <c r="AZ13" s="254"/>
      <c r="BA13" s="254"/>
      <c r="BB13" s="254"/>
      <c r="BC13" s="254"/>
      <c r="BD13" s="254"/>
    </row>
    <row r="14" ht="15" spans="3:56">
      <c r="C14" s="202" t="s">
        <v>34</v>
      </c>
      <c r="D14">
        <f t="shared" ref="D14:J14" si="12">D9*0.3795/0.6205</f>
        <v>0.079695</v>
      </c>
      <c r="E14">
        <f t="shared" si="12"/>
        <v>34.287825</v>
      </c>
      <c r="F14">
        <f t="shared" si="12"/>
        <v>8.944815</v>
      </c>
      <c r="G14">
        <f t="shared" si="12"/>
        <v>0.3795</v>
      </c>
      <c r="H14">
        <f t="shared" si="12"/>
        <v>1.01706</v>
      </c>
      <c r="I14">
        <f t="shared" si="12"/>
        <v>1.01706</v>
      </c>
      <c r="J14">
        <f t="shared" si="12"/>
        <v>11.85558</v>
      </c>
      <c r="AX14" s="254"/>
      <c r="AY14" s="202" t="s">
        <v>33</v>
      </c>
      <c r="AZ14" s="254"/>
      <c r="BA14" s="254" t="s">
        <v>28</v>
      </c>
      <c r="BB14" s="254" t="s">
        <v>29</v>
      </c>
      <c r="BC14" s="254"/>
      <c r="BD14" s="254"/>
    </row>
    <row r="15" ht="15" spans="3:56">
      <c r="C15" s="210" t="s">
        <v>30</v>
      </c>
      <c r="AX15" s="254"/>
      <c r="AY15" s="202" t="s">
        <v>34</v>
      </c>
      <c r="AZ15" s="254"/>
      <c r="BA15" s="254" t="s">
        <v>28</v>
      </c>
      <c r="BB15" s="254" t="s">
        <v>29</v>
      </c>
      <c r="BC15" s="254"/>
      <c r="BD15" s="254"/>
    </row>
    <row r="16" ht="15" spans="3:56">
      <c r="C16" s="202" t="s">
        <v>35</v>
      </c>
      <c r="D16">
        <f t="shared" ref="D16:J16" si="13">D11*0.3795/0.6205</f>
        <v>2.933535</v>
      </c>
      <c r="E16">
        <f t="shared" si="13"/>
        <v>32.35617</v>
      </c>
      <c r="F16">
        <f t="shared" si="13"/>
        <v>63.782565</v>
      </c>
      <c r="G16">
        <f t="shared" si="13"/>
        <v>3.350985</v>
      </c>
      <c r="H16">
        <f t="shared" si="13"/>
        <v>2.288385</v>
      </c>
      <c r="I16">
        <f t="shared" si="13"/>
        <v>19.52907</v>
      </c>
      <c r="J16">
        <f t="shared" si="13"/>
        <v>33.073425</v>
      </c>
      <c r="AX16" s="254"/>
      <c r="AY16" s="210" t="s">
        <v>30</v>
      </c>
      <c r="AZ16" s="254"/>
      <c r="BA16" s="254"/>
      <c r="BB16" s="254"/>
      <c r="BC16" s="254"/>
      <c r="BD16" s="254"/>
    </row>
    <row r="17" ht="15" spans="50:57">
      <c r="AX17" s="254"/>
      <c r="AY17" s="202" t="s">
        <v>35</v>
      </c>
      <c r="AZ17" s="254"/>
      <c r="BA17" s="254" t="s">
        <v>28</v>
      </c>
      <c r="BB17" s="254" t="s">
        <v>29</v>
      </c>
      <c r="BC17" s="254"/>
      <c r="BD17" s="254"/>
      <c r="BE17" s="195"/>
    </row>
    <row r="18" ht="15" spans="52:59">
      <c r="AZ18" s="254"/>
      <c r="BA18" s="254"/>
      <c r="BB18" s="254"/>
      <c r="BC18" s="254"/>
      <c r="BD18" s="254"/>
      <c r="BE18" s="254"/>
      <c r="BF18" s="254"/>
      <c r="BG18" s="195"/>
    </row>
    <row r="19" ht="15" spans="52:59">
      <c r="AZ19" s="254"/>
      <c r="BA19" s="254"/>
      <c r="BB19" s="254"/>
      <c r="BC19" s="254"/>
      <c r="BD19" s="254"/>
      <c r="BE19" s="254"/>
      <c r="BF19" s="254"/>
      <c r="BG19" s="195"/>
    </row>
    <row r="20" ht="15" spans="52:59">
      <c r="AZ20" s="254"/>
      <c r="BA20" s="254"/>
      <c r="BB20" s="254"/>
      <c r="BC20" s="254"/>
      <c r="BD20" s="254"/>
      <c r="BE20" s="254"/>
      <c r="BF20" s="254"/>
      <c r="BG20" s="195"/>
    </row>
    <row r="21" ht="15" spans="52:59">
      <c r="AZ21" s="254"/>
      <c r="BA21" s="254"/>
      <c r="BB21" s="254"/>
      <c r="BC21" s="254"/>
      <c r="BD21" s="254"/>
      <c r="BE21" s="254"/>
      <c r="BF21" s="254"/>
      <c r="BG21" s="195"/>
    </row>
    <row r="22" ht="15" spans="5:59">
      <c r="E22" s="18" t="s">
        <v>36</v>
      </c>
      <c r="AZ22" s="254"/>
      <c r="BA22" s="254"/>
      <c r="BB22" s="254"/>
      <c r="BC22" s="254"/>
      <c r="BD22" s="254"/>
      <c r="BE22" s="254"/>
      <c r="BF22" s="254"/>
      <c r="BG22" s="195"/>
    </row>
    <row r="23" ht="15" spans="52:59">
      <c r="AZ23" s="254"/>
      <c r="BA23" s="254"/>
      <c r="BB23" s="254"/>
      <c r="BC23" s="254"/>
      <c r="BD23" s="254"/>
      <c r="BE23" s="254"/>
      <c r="BF23" s="254"/>
      <c r="BG23" s="195"/>
    </row>
    <row r="24" ht="15" spans="3:59">
      <c r="C24" s="106"/>
      <c r="D24" s="106"/>
      <c r="E24" s="105" t="s">
        <v>37</v>
      </c>
      <c r="F24" s="106"/>
      <c r="G24" s="106"/>
      <c r="H24" s="106"/>
      <c r="I24" s="106"/>
      <c r="J24" s="106"/>
      <c r="K24" s="106"/>
      <c r="L24" s="106"/>
      <c r="AZ24" s="254"/>
      <c r="BA24" s="254"/>
      <c r="BB24" s="254"/>
      <c r="BC24" s="254"/>
      <c r="BD24" s="254"/>
      <c r="BE24" s="254"/>
      <c r="BF24" s="254"/>
      <c r="BG24" s="195"/>
    </row>
    <row r="25" ht="15.75" spans="3:59">
      <c r="C25" s="108"/>
      <c r="D25" s="108"/>
      <c r="E25" s="298" t="s">
        <v>38</v>
      </c>
      <c r="F25" s="206" t="s">
        <v>9</v>
      </c>
      <c r="G25" s="206" t="s">
        <v>10</v>
      </c>
      <c r="H25" s="206" t="s">
        <v>11</v>
      </c>
      <c r="I25" s="206" t="s">
        <v>12</v>
      </c>
      <c r="J25" s="206" t="s">
        <v>13</v>
      </c>
      <c r="K25" s="206" t="s">
        <v>14</v>
      </c>
      <c r="L25" s="206" t="s">
        <v>15</v>
      </c>
      <c r="O25" s="197" t="s">
        <v>39</v>
      </c>
      <c r="AZ25" s="254"/>
      <c r="BA25" s="254"/>
      <c r="BB25" s="254"/>
      <c r="BC25" s="254"/>
      <c r="BD25" s="254"/>
      <c r="BE25" s="254"/>
      <c r="BF25" s="254"/>
      <c r="BG25" s="195"/>
    </row>
    <row r="26" ht="15" spans="3:59">
      <c r="C26" s="299"/>
      <c r="D26" s="208"/>
      <c r="E26" s="208" t="s">
        <v>40</v>
      </c>
      <c r="F26" s="208">
        <f t="shared" ref="F26:L27" si="14">D8*D49*1.58*0.001</f>
        <v>0.040980302</v>
      </c>
      <c r="G26" s="208">
        <f t="shared" si="14"/>
        <v>1.673231613</v>
      </c>
      <c r="H26" s="208">
        <f t="shared" si="14"/>
        <v>0.799802162</v>
      </c>
      <c r="I26" s="208">
        <f t="shared" si="14"/>
        <v>0.020686229</v>
      </c>
      <c r="J26" s="208">
        <f t="shared" si="14"/>
        <v>0.040980302</v>
      </c>
      <c r="K26" s="208">
        <f t="shared" si="14"/>
        <v>0.040980302</v>
      </c>
      <c r="L26" s="208">
        <f t="shared" si="14"/>
        <v>1.184997393</v>
      </c>
      <c r="N26" s="18"/>
      <c r="AZ26" s="254"/>
      <c r="BA26" s="254"/>
      <c r="BB26" s="254"/>
      <c r="BC26" s="254"/>
      <c r="BD26" s="254"/>
      <c r="BE26" s="254"/>
      <c r="BF26" s="254"/>
      <c r="BG26" s="195"/>
    </row>
    <row r="27" ht="15" spans="3:59">
      <c r="C27" s="299"/>
      <c r="D27" s="208"/>
      <c r="E27" s="208" t="s">
        <v>41</v>
      </c>
      <c r="F27" s="208">
        <f t="shared" si="14"/>
        <v>0.004117638</v>
      </c>
      <c r="G27" s="208">
        <f t="shared" si="14"/>
        <v>1.77156473</v>
      </c>
      <c r="H27" s="208">
        <f t="shared" si="14"/>
        <v>0.462155846</v>
      </c>
      <c r="I27" s="208">
        <f t="shared" si="14"/>
        <v>0.0196078</v>
      </c>
      <c r="J27" s="208">
        <f t="shared" si="14"/>
        <v>0.052548904</v>
      </c>
      <c r="K27" s="208">
        <f t="shared" si="14"/>
        <v>0.052548904</v>
      </c>
      <c r="L27" s="208">
        <f t="shared" si="14"/>
        <v>0.612547672</v>
      </c>
      <c r="AZ27" s="195"/>
      <c r="BA27" s="195"/>
      <c r="BB27" s="195"/>
      <c r="BC27" s="195"/>
      <c r="BD27" s="195"/>
      <c r="BE27" s="195"/>
      <c r="BF27" s="195"/>
      <c r="BG27" s="195"/>
    </row>
    <row r="28" ht="15" spans="3:59">
      <c r="C28" s="208"/>
      <c r="D28" s="208"/>
      <c r="E28" s="209" t="s">
        <v>30</v>
      </c>
      <c r="F28" s="208"/>
      <c r="G28" s="208"/>
      <c r="H28" s="208"/>
      <c r="I28" s="208"/>
      <c r="J28" s="208"/>
      <c r="K28" s="208"/>
      <c r="L28" s="208"/>
      <c r="AZ28" s="93" t="s">
        <v>42</v>
      </c>
      <c r="BA28" s="93"/>
      <c r="BB28" s="254"/>
      <c r="BC28" s="254"/>
      <c r="BD28" s="254"/>
      <c r="BE28" s="254"/>
      <c r="BF28" s="254"/>
      <c r="BG28" s="254"/>
    </row>
    <row r="29" ht="15.75" spans="3:59">
      <c r="C29" s="299"/>
      <c r="D29" s="208"/>
      <c r="E29" s="208" t="s">
        <v>43</v>
      </c>
      <c r="F29" s="208">
        <f t="shared" ref="F29:L29" si="15">D11*D52*1.58*0.001</f>
        <v>0.151568294</v>
      </c>
      <c r="G29" s="208">
        <f t="shared" si="15"/>
        <v>1.671761028</v>
      </c>
      <c r="H29" s="208">
        <f t="shared" si="15"/>
        <v>3.295482946</v>
      </c>
      <c r="I29" s="208">
        <f t="shared" si="15"/>
        <v>0.173136874</v>
      </c>
      <c r="J29" s="208">
        <f t="shared" si="15"/>
        <v>0.118235034</v>
      </c>
      <c r="K29" s="208">
        <f t="shared" si="15"/>
        <v>1.009017388</v>
      </c>
      <c r="L29" s="208">
        <f t="shared" si="15"/>
        <v>1.70881977</v>
      </c>
      <c r="AZ29" s="214" t="s">
        <v>44</v>
      </c>
      <c r="BA29" s="214" t="s">
        <v>38</v>
      </c>
      <c r="BB29" s="214" t="s">
        <v>45</v>
      </c>
      <c r="BC29" s="214" t="s">
        <v>46</v>
      </c>
      <c r="BD29" s="214" t="s">
        <v>47</v>
      </c>
      <c r="BE29" s="214" t="s">
        <v>48</v>
      </c>
      <c r="BF29" s="214" t="s">
        <v>49</v>
      </c>
      <c r="BG29" s="214" t="s">
        <v>50</v>
      </c>
    </row>
    <row r="30" spans="3:53">
      <c r="C30" s="208"/>
      <c r="D30" s="208"/>
      <c r="E30" s="209" t="s">
        <v>30</v>
      </c>
      <c r="F30" s="208"/>
      <c r="G30" s="208"/>
      <c r="H30" s="208"/>
      <c r="I30" s="208"/>
      <c r="J30" s="208"/>
      <c r="K30" s="208"/>
      <c r="L30" s="208"/>
      <c r="AZ30" s="18" t="s">
        <v>51</v>
      </c>
      <c r="BA30" t="s">
        <v>52</v>
      </c>
    </row>
    <row r="31" ht="15" spans="3:12">
      <c r="C31" s="299"/>
      <c r="D31" s="208"/>
      <c r="E31" s="208" t="s">
        <v>53</v>
      </c>
      <c r="F31" s="208">
        <f t="shared" ref="F31:L32" si="16">D13*D54*1.91*0.001</f>
        <v>0.0333283731</v>
      </c>
      <c r="G31" s="208">
        <f t="shared" si="16"/>
        <v>1.36080225765</v>
      </c>
      <c r="H31" s="208">
        <f t="shared" si="16"/>
        <v>0.6504614061</v>
      </c>
      <c r="I31" s="208">
        <f t="shared" si="16"/>
        <v>0.01682365245</v>
      </c>
      <c r="J31" s="208">
        <f t="shared" si="16"/>
        <v>0.0333283731</v>
      </c>
      <c r="K31" s="208">
        <f t="shared" si="16"/>
        <v>0.0333283731</v>
      </c>
      <c r="L31" s="208">
        <f t="shared" si="16"/>
        <v>0.96373216665</v>
      </c>
    </row>
    <row r="32" ht="15" spans="3:12">
      <c r="C32" s="299"/>
      <c r="D32" s="208"/>
      <c r="E32" s="208" t="s">
        <v>54</v>
      </c>
      <c r="F32" s="208">
        <f t="shared" si="16"/>
        <v>0.0033487839</v>
      </c>
      <c r="G32" s="208">
        <f t="shared" si="16"/>
        <v>1.4407744065</v>
      </c>
      <c r="H32" s="208">
        <f t="shared" si="16"/>
        <v>0.3758611263</v>
      </c>
      <c r="I32" s="208">
        <f t="shared" si="16"/>
        <v>0.01594659</v>
      </c>
      <c r="J32" s="208">
        <f t="shared" si="16"/>
        <v>0.0427368612</v>
      </c>
      <c r="K32" s="208">
        <f t="shared" si="16"/>
        <v>0.0427368612</v>
      </c>
      <c r="L32" s="208">
        <f t="shared" si="16"/>
        <v>0.4981714716</v>
      </c>
    </row>
    <row r="33" spans="3:12">
      <c r="C33" s="208"/>
      <c r="D33" s="208"/>
      <c r="E33" s="209" t="s">
        <v>30</v>
      </c>
      <c r="F33" s="208"/>
      <c r="G33" s="208"/>
      <c r="H33" s="208"/>
      <c r="I33" s="208"/>
      <c r="J33" s="208"/>
      <c r="K33" s="208"/>
      <c r="L33" s="208"/>
    </row>
    <row r="34" ht="15" spans="3:12">
      <c r="C34" s="299"/>
      <c r="D34" s="208"/>
      <c r="E34" s="208" t="s">
        <v>55</v>
      </c>
      <c r="F34" s="208">
        <f t="shared" ref="F34:L34" si="17">D16*D57*1.91*0.001</f>
        <v>0.1232671407</v>
      </c>
      <c r="G34" s="208">
        <f t="shared" si="17"/>
        <v>1.3596062634</v>
      </c>
      <c r="H34" s="208">
        <f t="shared" si="17"/>
        <v>2.6801433813</v>
      </c>
      <c r="I34" s="208">
        <f t="shared" si="17"/>
        <v>0.1408083897</v>
      </c>
      <c r="J34" s="208">
        <f t="shared" si="17"/>
        <v>0.0961579377</v>
      </c>
      <c r="K34" s="208">
        <f t="shared" si="17"/>
        <v>0.8206115214</v>
      </c>
      <c r="L34" s="208">
        <f t="shared" si="17"/>
        <v>1.3897453185</v>
      </c>
    </row>
    <row r="37" spans="23:30">
      <c r="W37" s="308"/>
      <c r="X37">
        <v>2017</v>
      </c>
      <c r="Y37">
        <v>2018</v>
      </c>
      <c r="Z37">
        <v>2019</v>
      </c>
      <c r="AA37">
        <v>2020</v>
      </c>
      <c r="AB37">
        <v>2021</v>
      </c>
      <c r="AD37" s="308" t="s">
        <v>56</v>
      </c>
    </row>
    <row r="38" spans="23:30">
      <c r="W38" s="308" t="s">
        <v>57</v>
      </c>
      <c r="X38">
        <v>15382</v>
      </c>
      <c r="Y38">
        <v>33713</v>
      </c>
      <c r="Z38">
        <v>41522</v>
      </c>
      <c r="AA38">
        <v>34045</v>
      </c>
      <c r="AB38">
        <v>36241</v>
      </c>
      <c r="AD38" s="308">
        <f>SUM(X38:AB38)/SUM(X38:AB39)</f>
        <v>0.620466131433023</v>
      </c>
    </row>
    <row r="39" spans="23:30">
      <c r="W39" s="308" t="s">
        <v>58</v>
      </c>
      <c r="X39">
        <v>4314</v>
      </c>
      <c r="Y39">
        <v>9367</v>
      </c>
      <c r="Z39">
        <v>14643</v>
      </c>
      <c r="AA39">
        <v>20308</v>
      </c>
      <c r="AB39">
        <v>49791</v>
      </c>
      <c r="AD39" s="308">
        <f>1-AD38</f>
        <v>0.379533868566977</v>
      </c>
    </row>
    <row r="44" ht="409.5" spans="26:26">
      <c r="Z44" s="245" t="s">
        <v>59</v>
      </c>
    </row>
    <row r="45" spans="3:3">
      <c r="C45" s="18" t="s">
        <v>60</v>
      </c>
    </row>
    <row r="47" ht="15" spans="3:10">
      <c r="C47" s="66" t="s">
        <v>61</v>
      </c>
      <c r="D47" s="195"/>
      <c r="E47" s="195"/>
      <c r="F47" s="195"/>
      <c r="G47" s="195"/>
      <c r="H47" s="195"/>
      <c r="I47" s="195"/>
      <c r="J47" s="195"/>
    </row>
    <row r="48" ht="15.75" spans="3:10">
      <c r="C48" s="214" t="s">
        <v>8</v>
      </c>
      <c r="D48" s="215" t="s">
        <v>9</v>
      </c>
      <c r="E48" s="215" t="s">
        <v>10</v>
      </c>
      <c r="F48" s="215" t="s">
        <v>11</v>
      </c>
      <c r="G48" s="215" t="s">
        <v>12</v>
      </c>
      <c r="H48" s="215" t="s">
        <v>13</v>
      </c>
      <c r="I48" s="215" t="s">
        <v>14</v>
      </c>
      <c r="J48" s="215" t="s">
        <v>15</v>
      </c>
    </row>
    <row r="49" ht="15" spans="3:10">
      <c r="C49" s="202" t="s">
        <v>17</v>
      </c>
      <c r="D49" s="80">
        <v>20</v>
      </c>
      <c r="E49" s="80">
        <v>20</v>
      </c>
      <c r="F49" s="80">
        <v>20</v>
      </c>
      <c r="G49" s="80">
        <v>20</v>
      </c>
      <c r="H49" s="80">
        <v>20</v>
      </c>
      <c r="I49" s="80">
        <v>20</v>
      </c>
      <c r="J49" s="80">
        <v>20</v>
      </c>
    </row>
    <row r="50" ht="15" spans="3:10">
      <c r="C50" s="202" t="s">
        <v>25</v>
      </c>
      <c r="D50" s="80">
        <v>20</v>
      </c>
      <c r="E50" s="80">
        <v>20</v>
      </c>
      <c r="F50" s="80">
        <v>20</v>
      </c>
      <c r="G50" s="80">
        <v>20</v>
      </c>
      <c r="H50" s="80">
        <v>20</v>
      </c>
      <c r="I50" s="80">
        <v>20</v>
      </c>
      <c r="J50" s="80">
        <v>20</v>
      </c>
    </row>
    <row r="51" ht="15" spans="3:10">
      <c r="C51" s="18" t="s">
        <v>30</v>
      </c>
      <c r="D51" s="80"/>
      <c r="E51" s="80"/>
      <c r="F51" s="80"/>
      <c r="G51" s="80"/>
      <c r="H51" s="80"/>
      <c r="I51" s="80"/>
      <c r="J51" s="80"/>
    </row>
    <row r="52" ht="15" spans="3:10">
      <c r="C52" s="202" t="s">
        <v>32</v>
      </c>
      <c r="D52" s="80">
        <v>20</v>
      </c>
      <c r="E52" s="80">
        <v>20</v>
      </c>
      <c r="F52" s="80">
        <v>20</v>
      </c>
      <c r="G52" s="80">
        <v>20</v>
      </c>
      <c r="H52" s="80">
        <v>20</v>
      </c>
      <c r="I52" s="80">
        <v>20</v>
      </c>
      <c r="J52" s="80">
        <v>20</v>
      </c>
    </row>
    <row r="53" ht="15" spans="3:10">
      <c r="C53" s="210" t="s">
        <v>30</v>
      </c>
      <c r="D53" s="80"/>
      <c r="E53" s="80"/>
      <c r="F53" s="80"/>
      <c r="G53" s="80"/>
      <c r="H53" s="80"/>
      <c r="I53" s="80"/>
      <c r="J53" s="80"/>
    </row>
    <row r="54" ht="15" spans="3:10">
      <c r="C54" s="202" t="s">
        <v>33</v>
      </c>
      <c r="D54" s="80">
        <v>22</v>
      </c>
      <c r="E54" s="80">
        <f t="shared" ref="E54:J57" si="18">D54</f>
        <v>22</v>
      </c>
      <c r="F54" s="80">
        <f t="shared" si="18"/>
        <v>22</v>
      </c>
      <c r="G54" s="80">
        <f t="shared" si="18"/>
        <v>22</v>
      </c>
      <c r="H54" s="80">
        <f t="shared" si="18"/>
        <v>22</v>
      </c>
      <c r="I54" s="80">
        <f t="shared" si="18"/>
        <v>22</v>
      </c>
      <c r="J54" s="80">
        <f t="shared" si="18"/>
        <v>22</v>
      </c>
    </row>
    <row r="55" ht="15" spans="3:10">
      <c r="C55" s="202" t="s">
        <v>34</v>
      </c>
      <c r="D55" s="80">
        <v>22</v>
      </c>
      <c r="E55" s="80">
        <f t="shared" ref="E55" si="19">D55</f>
        <v>22</v>
      </c>
      <c r="F55" s="80">
        <f t="shared" ref="F55" si="20">E55</f>
        <v>22</v>
      </c>
      <c r="G55" s="80">
        <f t="shared" ref="G55" si="21">F55</f>
        <v>22</v>
      </c>
      <c r="H55" s="80">
        <f t="shared" ref="H55" si="22">G55</f>
        <v>22</v>
      </c>
      <c r="I55" s="80">
        <f t="shared" ref="I55" si="23">H55</f>
        <v>22</v>
      </c>
      <c r="J55" s="80">
        <f t="shared" ref="J55" si="24">I55</f>
        <v>22</v>
      </c>
    </row>
    <row r="56" ht="15" spans="3:10">
      <c r="C56" s="210" t="s">
        <v>30</v>
      </c>
      <c r="D56" s="80"/>
      <c r="E56" s="80"/>
      <c r="F56" s="80"/>
      <c r="G56" s="80"/>
      <c r="H56" s="80"/>
      <c r="I56" s="80"/>
      <c r="J56" s="80"/>
    </row>
    <row r="57" ht="15" spans="3:10">
      <c r="C57" s="202" t="s">
        <v>35</v>
      </c>
      <c r="D57" s="80">
        <v>22</v>
      </c>
      <c r="E57" s="80">
        <f t="shared" si="18"/>
        <v>22</v>
      </c>
      <c r="F57" s="80">
        <f t="shared" si="18"/>
        <v>22</v>
      </c>
      <c r="G57" s="80">
        <f t="shared" si="18"/>
        <v>22</v>
      </c>
      <c r="H57" s="80">
        <f t="shared" si="18"/>
        <v>22</v>
      </c>
      <c r="I57" s="80">
        <f t="shared" si="18"/>
        <v>22</v>
      </c>
      <c r="J57" s="80">
        <f t="shared" si="18"/>
        <v>22</v>
      </c>
    </row>
    <row r="58" ht="15" spans="4:10">
      <c r="D58" s="80"/>
      <c r="E58" s="80"/>
      <c r="F58" s="80"/>
      <c r="G58" s="80"/>
      <c r="H58" s="80"/>
      <c r="I58" s="80"/>
      <c r="J58" s="80"/>
    </row>
    <row r="59" ht="15" spans="3:10">
      <c r="C59" s="195"/>
      <c r="D59" s="80"/>
      <c r="E59" s="80"/>
      <c r="F59" s="80"/>
      <c r="G59" s="80"/>
      <c r="H59" s="80"/>
      <c r="I59" s="80"/>
      <c r="J59" s="80"/>
    </row>
    <row r="60" ht="15" spans="3:10">
      <c r="C60" s="202"/>
      <c r="D60" s="80"/>
      <c r="E60" s="80"/>
      <c r="F60" s="80"/>
      <c r="G60" s="80"/>
      <c r="H60" s="80"/>
      <c r="I60" s="80"/>
      <c r="J60" s="80"/>
    </row>
    <row r="61" ht="15" spans="3:10">
      <c r="C61" s="202"/>
      <c r="D61" s="80"/>
      <c r="E61" s="80"/>
      <c r="F61" s="80"/>
      <c r="G61" s="80"/>
      <c r="H61" s="80"/>
      <c r="I61" s="80"/>
      <c r="J61" s="80"/>
    </row>
    <row r="62" ht="15" spans="3:20">
      <c r="C62" s="195"/>
      <c r="D62" s="80"/>
      <c r="E62" s="80"/>
      <c r="F62" s="80"/>
      <c r="G62" s="80"/>
      <c r="H62" s="80"/>
      <c r="I62" s="80"/>
      <c r="J62" s="80"/>
      <c r="T62">
        <f>6.065/1.08</f>
        <v>5.61574074074074</v>
      </c>
    </row>
    <row r="64" spans="15:17">
      <c r="O64" s="305" t="s">
        <v>62</v>
      </c>
      <c r="P64" s="305"/>
      <c r="Q64" s="305"/>
    </row>
    <row r="65" spans="15:17">
      <c r="O65" s="305" t="s">
        <v>63</v>
      </c>
      <c r="P65" s="305"/>
      <c r="Q65" s="305" t="s">
        <v>64</v>
      </c>
    </row>
    <row r="66" spans="15:17">
      <c r="O66" s="305">
        <f>30/277777777.77778</f>
        <v>1.07999999999999e-7</v>
      </c>
      <c r="P66" s="305"/>
      <c r="Q66" s="305">
        <f>5/8244023</f>
        <v>6.0650000612565e-7</v>
      </c>
    </row>
    <row r="67" spans="6:6">
      <c r="F67" s="18" t="s">
        <v>65</v>
      </c>
    </row>
    <row r="70" ht="15" spans="3:14">
      <c r="C70" s="67"/>
      <c r="D70" s="67"/>
      <c r="E70" s="66" t="s">
        <v>66</v>
      </c>
      <c r="F70" s="67"/>
      <c r="G70" s="67"/>
      <c r="H70" s="67"/>
      <c r="I70" s="67"/>
      <c r="J70" s="67"/>
      <c r="K70" s="67"/>
      <c r="L70" s="67"/>
      <c r="N70" s="124"/>
    </row>
    <row r="71" ht="15.75" spans="3:12">
      <c r="C71" s="68"/>
      <c r="D71" s="68"/>
      <c r="E71" s="214" t="s">
        <v>8</v>
      </c>
      <c r="F71" s="153" t="s">
        <v>9</v>
      </c>
      <c r="G71" s="153" t="s">
        <v>10</v>
      </c>
      <c r="H71" s="153" t="s">
        <v>11</v>
      </c>
      <c r="I71" s="153" t="s">
        <v>12</v>
      </c>
      <c r="J71" s="153" t="s">
        <v>13</v>
      </c>
      <c r="K71" s="153" t="s">
        <v>14</v>
      </c>
      <c r="L71" s="153" t="s">
        <v>15</v>
      </c>
    </row>
    <row r="72" ht="15" spans="3:12">
      <c r="C72" s="202"/>
      <c r="E72" s="202" t="s">
        <v>17</v>
      </c>
      <c r="F72">
        <f>0.59*5.6</f>
        <v>3.304</v>
      </c>
      <c r="G72">
        <f t="shared" ref="G72:L73" si="25">0.59*5.6</f>
        <v>3.304</v>
      </c>
      <c r="H72">
        <f t="shared" si="25"/>
        <v>3.304</v>
      </c>
      <c r="I72">
        <f t="shared" si="25"/>
        <v>3.304</v>
      </c>
      <c r="J72">
        <f t="shared" si="25"/>
        <v>3.304</v>
      </c>
      <c r="K72">
        <f t="shared" si="25"/>
        <v>3.304</v>
      </c>
      <c r="L72">
        <f t="shared" si="25"/>
        <v>3.304</v>
      </c>
    </row>
    <row r="73" ht="15" spans="3:15">
      <c r="C73" s="202"/>
      <c r="E73" s="202" t="s">
        <v>25</v>
      </c>
      <c r="F73">
        <f>0.59*5.6</f>
        <v>3.304</v>
      </c>
      <c r="G73">
        <f t="shared" si="25"/>
        <v>3.304</v>
      </c>
      <c r="H73">
        <f t="shared" si="25"/>
        <v>3.304</v>
      </c>
      <c r="I73">
        <f t="shared" si="25"/>
        <v>3.304</v>
      </c>
      <c r="J73">
        <f t="shared" si="25"/>
        <v>3.304</v>
      </c>
      <c r="K73">
        <f t="shared" si="25"/>
        <v>3.304</v>
      </c>
      <c r="L73">
        <f t="shared" si="25"/>
        <v>3.304</v>
      </c>
      <c r="O73" s="125" t="s">
        <v>67</v>
      </c>
    </row>
    <row r="74" spans="5:5">
      <c r="E74" s="18" t="s">
        <v>30</v>
      </c>
    </row>
    <row r="75" ht="15" spans="3:12">
      <c r="C75" s="202"/>
      <c r="E75" s="202" t="s">
        <v>32</v>
      </c>
      <c r="F75">
        <f>0.59*3.3</f>
        <v>1.947</v>
      </c>
      <c r="G75">
        <f t="shared" ref="G75:L75" si="26">0.59*3.3</f>
        <v>1.947</v>
      </c>
      <c r="H75">
        <f t="shared" si="26"/>
        <v>1.947</v>
      </c>
      <c r="I75">
        <f t="shared" si="26"/>
        <v>1.947</v>
      </c>
      <c r="J75">
        <f t="shared" si="26"/>
        <v>1.947</v>
      </c>
      <c r="K75">
        <f t="shared" si="26"/>
        <v>1.947</v>
      </c>
      <c r="L75">
        <f t="shared" si="26"/>
        <v>1.947</v>
      </c>
    </row>
    <row r="76" ht="15" spans="5:5">
      <c r="E76" s="210" t="s">
        <v>30</v>
      </c>
    </row>
    <row r="77" ht="15" spans="3:12">
      <c r="C77" s="202"/>
      <c r="E77" s="202" t="s">
        <v>33</v>
      </c>
      <c r="F77">
        <f t="shared" ref="F77:L78" si="27">0.23*5.6</f>
        <v>1.288</v>
      </c>
      <c r="G77">
        <f t="shared" si="27"/>
        <v>1.288</v>
      </c>
      <c r="H77">
        <f t="shared" si="27"/>
        <v>1.288</v>
      </c>
      <c r="I77">
        <f t="shared" si="27"/>
        <v>1.288</v>
      </c>
      <c r="J77">
        <f t="shared" si="27"/>
        <v>1.288</v>
      </c>
      <c r="K77">
        <f t="shared" si="27"/>
        <v>1.288</v>
      </c>
      <c r="L77">
        <f t="shared" si="27"/>
        <v>1.288</v>
      </c>
    </row>
    <row r="78" ht="15" spans="3:12">
      <c r="C78" s="202"/>
      <c r="E78" s="202" t="s">
        <v>34</v>
      </c>
      <c r="F78">
        <f t="shared" si="27"/>
        <v>1.288</v>
      </c>
      <c r="G78">
        <f t="shared" si="27"/>
        <v>1.288</v>
      </c>
      <c r="H78">
        <f t="shared" si="27"/>
        <v>1.288</v>
      </c>
      <c r="I78">
        <f t="shared" si="27"/>
        <v>1.288</v>
      </c>
      <c r="J78">
        <f t="shared" si="27"/>
        <v>1.288</v>
      </c>
      <c r="K78">
        <f t="shared" si="27"/>
        <v>1.288</v>
      </c>
      <c r="L78">
        <f t="shared" si="27"/>
        <v>1.288</v>
      </c>
    </row>
    <row r="79" ht="15" spans="5:5">
      <c r="E79" s="210" t="s">
        <v>30</v>
      </c>
    </row>
    <row r="80" ht="15" spans="3:12">
      <c r="C80" s="202"/>
      <c r="E80" s="202" t="s">
        <v>35</v>
      </c>
      <c r="F80">
        <f t="shared" ref="F80:L80" si="28">0.23*3.3</f>
        <v>0.759</v>
      </c>
      <c r="G80">
        <f t="shared" si="28"/>
        <v>0.759</v>
      </c>
      <c r="H80">
        <f t="shared" si="28"/>
        <v>0.759</v>
      </c>
      <c r="I80">
        <f t="shared" si="28"/>
        <v>0.759</v>
      </c>
      <c r="J80">
        <f t="shared" si="28"/>
        <v>0.759</v>
      </c>
      <c r="K80">
        <f t="shared" si="28"/>
        <v>0.759</v>
      </c>
      <c r="L80">
        <f t="shared" si="28"/>
        <v>0.759</v>
      </c>
    </row>
    <row r="91" ht="15" spans="3:12">
      <c r="C91" s="67"/>
      <c r="D91" s="67"/>
      <c r="E91" s="66" t="s">
        <v>68</v>
      </c>
      <c r="F91" s="67"/>
      <c r="G91" s="67"/>
      <c r="H91" s="67"/>
      <c r="I91" s="67"/>
      <c r="J91" s="67"/>
      <c r="K91" s="67"/>
      <c r="L91" s="67"/>
    </row>
    <row r="92" ht="15.75" spans="3:12">
      <c r="C92" s="68" t="s">
        <v>8</v>
      </c>
      <c r="D92" s="68" t="s">
        <v>69</v>
      </c>
      <c r="E92" s="68" t="s">
        <v>70</v>
      </c>
      <c r="F92" s="153" t="s">
        <v>9</v>
      </c>
      <c r="G92" s="153" t="s">
        <v>10</v>
      </c>
      <c r="H92" s="153" t="s">
        <v>11</v>
      </c>
      <c r="I92" s="153" t="s">
        <v>12</v>
      </c>
      <c r="J92" s="153" t="s">
        <v>13</v>
      </c>
      <c r="K92" s="153" t="s">
        <v>14</v>
      </c>
      <c r="L92" s="153" t="s">
        <v>15</v>
      </c>
    </row>
    <row r="93" ht="15" spans="3:15">
      <c r="C93" s="202" t="s">
        <v>17</v>
      </c>
      <c r="D93" t="s">
        <v>52</v>
      </c>
      <c r="E93" t="s">
        <v>71</v>
      </c>
      <c r="O93" s="18" t="s">
        <v>72</v>
      </c>
    </row>
    <row r="94" ht="15" spans="3:12">
      <c r="C94" s="202" t="s">
        <v>25</v>
      </c>
      <c r="D94" t="s">
        <v>52</v>
      </c>
      <c r="E94" t="s">
        <v>71</v>
      </c>
      <c r="F94" s="142">
        <v>0.9</v>
      </c>
      <c r="G94" s="142">
        <v>0.9</v>
      </c>
      <c r="H94" s="142">
        <v>0.9</v>
      </c>
      <c r="I94" s="142">
        <v>0.9</v>
      </c>
      <c r="J94" s="142">
        <v>0.9</v>
      </c>
      <c r="K94" s="142">
        <v>0.9</v>
      </c>
      <c r="L94" s="142">
        <v>0.9</v>
      </c>
    </row>
    <row r="95" spans="4:12">
      <c r="D95" t="s">
        <v>73</v>
      </c>
      <c r="F95" s="142"/>
      <c r="G95" s="142"/>
      <c r="H95" s="142"/>
      <c r="I95" s="142"/>
      <c r="J95" s="142"/>
      <c r="K95" s="142"/>
      <c r="L95" s="142"/>
    </row>
    <row r="96" ht="15" spans="3:12">
      <c r="C96" s="202" t="s">
        <v>32</v>
      </c>
      <c r="D96" t="s">
        <v>52</v>
      </c>
      <c r="E96" t="s">
        <v>71</v>
      </c>
      <c r="F96" s="142">
        <v>0.5</v>
      </c>
      <c r="G96" s="142">
        <v>0.5</v>
      </c>
      <c r="H96" s="142">
        <v>0.5</v>
      </c>
      <c r="I96" s="142">
        <v>0.5</v>
      </c>
      <c r="J96" s="142">
        <v>0.5</v>
      </c>
      <c r="K96" s="142">
        <v>0.5</v>
      </c>
      <c r="L96" s="142">
        <v>0.5</v>
      </c>
    </row>
    <row r="97" spans="4:4">
      <c r="D97" t="s">
        <v>73</v>
      </c>
    </row>
    <row r="98" ht="15" spans="3:5">
      <c r="C98" s="202" t="s">
        <v>33</v>
      </c>
      <c r="D98" t="s">
        <v>52</v>
      </c>
      <c r="E98" t="s">
        <v>74</v>
      </c>
    </row>
    <row r="99" ht="15" spans="3:12">
      <c r="C99" s="202" t="s">
        <v>34</v>
      </c>
      <c r="D99" t="s">
        <v>52</v>
      </c>
      <c r="E99" t="s">
        <v>74</v>
      </c>
      <c r="F99" s="142">
        <v>0.9</v>
      </c>
      <c r="G99" s="142">
        <v>0.9</v>
      </c>
      <c r="H99" s="142">
        <v>0.9</v>
      </c>
      <c r="I99" s="142">
        <v>0.9</v>
      </c>
      <c r="J99" s="142">
        <v>0.9</v>
      </c>
      <c r="K99" s="142">
        <v>0.9</v>
      </c>
      <c r="L99" s="142">
        <v>0.9</v>
      </c>
    </row>
    <row r="100" spans="4:4">
      <c r="D100" t="s">
        <v>73</v>
      </c>
    </row>
    <row r="101" ht="15" spans="3:12">
      <c r="C101" s="202" t="s">
        <v>35</v>
      </c>
      <c r="D101" t="s">
        <v>52</v>
      </c>
      <c r="E101" t="s">
        <v>74</v>
      </c>
      <c r="F101" s="142">
        <v>0.5</v>
      </c>
      <c r="G101" s="142">
        <v>0.5</v>
      </c>
      <c r="H101" s="142">
        <v>0.5</v>
      </c>
      <c r="I101" s="142">
        <v>0.5</v>
      </c>
      <c r="J101" s="142">
        <v>0.5</v>
      </c>
      <c r="K101" s="142">
        <v>0.5</v>
      </c>
      <c r="L101" s="142">
        <v>0.5</v>
      </c>
    </row>
    <row r="102" spans="4:12">
      <c r="D102" t="s">
        <v>73</v>
      </c>
      <c r="F102" s="142"/>
      <c r="G102" s="142"/>
      <c r="H102" s="142"/>
      <c r="I102" s="142"/>
      <c r="J102" s="142"/>
      <c r="K102" s="142"/>
      <c r="L102" s="142"/>
    </row>
  </sheetData>
  <pageMargins left="0.7" right="0.7" top="0.75" bottom="0.75" header="0.3" footer="0.3"/>
  <pageSetup paperSize="1"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B146"/>
  <sheetViews>
    <sheetView zoomScale="70" zoomScaleNormal="70" topLeftCell="M6" workbookViewId="0">
      <selection activeCell="B119" sqref="B119:F146"/>
    </sheetView>
  </sheetViews>
  <sheetFormatPr defaultColWidth="9" defaultRowHeight="12.75"/>
  <cols>
    <col min="1" max="1" width="8.71428571428571"/>
    <col min="2" max="2" width="26.8571428571429" customWidth="1"/>
    <col min="3" max="3" width="32.4285714285714" customWidth="1"/>
    <col min="4" max="4" width="29.5714285714286" customWidth="1"/>
    <col min="5" max="5" width="23.5714285714286" customWidth="1"/>
    <col min="6" max="7" width="15.2857142857143" customWidth="1"/>
    <col min="8" max="8" width="14.1428571428571" customWidth="1"/>
    <col min="13" max="13" width="24.1428571428571" customWidth="1"/>
    <col min="14" max="14" width="60.5714285714286" customWidth="1"/>
    <col min="15" max="15" width="18.2857142857143" customWidth="1"/>
    <col min="17" max="17" width="60.5714285714286" customWidth="1"/>
    <col min="20" max="20" width="19.8571428571429" customWidth="1"/>
    <col min="21" max="21" width="31.5714285714286" customWidth="1"/>
    <col min="29" max="29" width="18.2857142857143" customWidth="1"/>
  </cols>
  <sheetData>
    <row r="1" ht="15" spans="2:25">
      <c r="B1" s="129" t="s">
        <v>342</v>
      </c>
      <c r="C1" s="67"/>
      <c r="D1" s="67"/>
      <c r="E1" s="67"/>
      <c r="F1" s="67"/>
      <c r="G1" s="67"/>
      <c r="H1" s="67"/>
      <c r="I1" s="67"/>
      <c r="J1" s="67"/>
      <c r="K1" s="169" t="s">
        <v>343</v>
      </c>
      <c r="L1" s="67"/>
      <c r="M1" s="67"/>
      <c r="N1" s="67"/>
      <c r="O1" s="67"/>
      <c r="P1" s="67"/>
      <c r="Q1" s="67"/>
      <c r="R1" s="67"/>
      <c r="S1" s="67"/>
      <c r="T1" s="67"/>
      <c r="U1" s="67"/>
      <c r="V1" s="67"/>
      <c r="W1" s="67"/>
      <c r="X1" s="67"/>
      <c r="Y1" s="67"/>
    </row>
    <row r="2" ht="15.75" spans="2:15">
      <c r="B2" s="152">
        <v>1</v>
      </c>
      <c r="C2" s="152" t="s">
        <v>344</v>
      </c>
      <c r="D2" s="67"/>
      <c r="E2" s="67" t="s">
        <v>345</v>
      </c>
      <c r="F2" s="153" t="s">
        <v>9</v>
      </c>
      <c r="G2" s="153" t="s">
        <v>10</v>
      </c>
      <c r="H2" s="153" t="s">
        <v>11</v>
      </c>
      <c r="I2" s="153" t="s">
        <v>12</v>
      </c>
      <c r="J2" s="153" t="s">
        <v>13</v>
      </c>
      <c r="K2" s="153" t="s">
        <v>14</v>
      </c>
      <c r="L2" s="153" t="s">
        <v>212</v>
      </c>
      <c r="M2" s="67"/>
      <c r="N2" s="67"/>
      <c r="O2" s="67"/>
    </row>
    <row r="3" ht="15" spans="2:15">
      <c r="B3" s="67" t="s">
        <v>346</v>
      </c>
      <c r="C3" s="67" t="s">
        <v>347</v>
      </c>
      <c r="D3" s="67"/>
      <c r="E3" s="67"/>
      <c r="F3" s="154"/>
      <c r="G3" s="67"/>
      <c r="H3" s="67"/>
      <c r="I3" s="67"/>
      <c r="J3" s="67"/>
      <c r="K3" s="67"/>
      <c r="L3" s="67"/>
      <c r="M3" s="67"/>
      <c r="N3" s="67"/>
      <c r="O3" s="67"/>
    </row>
    <row r="4" ht="15" spans="2:15">
      <c r="B4" s="72" t="s">
        <v>348</v>
      </c>
      <c r="C4" s="72" t="s">
        <v>349</v>
      </c>
      <c r="D4" s="67"/>
      <c r="E4" s="67"/>
      <c r="F4" s="155">
        <f>F5+F6</f>
        <v>0.4</v>
      </c>
      <c r="G4" s="155">
        <f t="shared" ref="G4:L4" si="0">G5+G6</f>
        <v>1.9</v>
      </c>
      <c r="H4" s="155">
        <f t="shared" si="0"/>
        <v>2.9</v>
      </c>
      <c r="I4" s="155">
        <f t="shared" si="0"/>
        <v>0.4</v>
      </c>
      <c r="J4" s="155">
        <f t="shared" si="0"/>
        <v>0.1</v>
      </c>
      <c r="K4" s="155">
        <f t="shared" si="0"/>
        <v>1</v>
      </c>
      <c r="L4" s="155">
        <f t="shared" si="0"/>
        <v>2.7</v>
      </c>
      <c r="M4" s="154"/>
      <c r="N4" s="170"/>
      <c r="O4" s="154"/>
    </row>
    <row r="5" ht="15" spans="2:15">
      <c r="B5" s="156" t="s">
        <v>348</v>
      </c>
      <c r="C5" s="157" t="s">
        <v>350</v>
      </c>
      <c r="D5" s="67"/>
      <c r="E5" s="67" t="s">
        <v>349</v>
      </c>
      <c r="F5" s="154">
        <f>attached_avi_freight_energy!W15</f>
        <v>0</v>
      </c>
      <c r="G5" s="154">
        <f>attached_avi_freight_energy!AU15</f>
        <v>0</v>
      </c>
      <c r="H5" s="154">
        <f>attached_avi_freight_energy!BS15</f>
        <v>0</v>
      </c>
      <c r="I5" s="154">
        <f>attached_avi_freight_energy!CQ15</f>
        <v>0</v>
      </c>
      <c r="J5" s="154">
        <f>attached_avi_freight_energy!DO15</f>
        <v>0</v>
      </c>
      <c r="K5" s="154">
        <f>attached_avi_freight_energy!EM15</f>
        <v>0</v>
      </c>
      <c r="L5" s="154">
        <f>attached_avi_freight_energy!FK15</f>
        <v>0</v>
      </c>
      <c r="M5" s="154"/>
      <c r="N5" s="154"/>
      <c r="O5" s="154"/>
    </row>
    <row r="6" ht="15" spans="2:15">
      <c r="B6" s="156" t="s">
        <v>348</v>
      </c>
      <c r="C6" s="157" t="s">
        <v>351</v>
      </c>
      <c r="D6" s="67"/>
      <c r="E6" s="67" t="s">
        <v>349</v>
      </c>
      <c r="F6" s="154">
        <f>attached_avi_freight_energy!W16</f>
        <v>0.4</v>
      </c>
      <c r="G6" s="154">
        <f>attached_avi_freight_energy!AU16</f>
        <v>1.9</v>
      </c>
      <c r="H6" s="154">
        <f>attached_avi_freight_energy!BS16</f>
        <v>2.9</v>
      </c>
      <c r="I6" s="154">
        <f>attached_avi_freight_energy!CQ16</f>
        <v>0.4</v>
      </c>
      <c r="J6" s="154">
        <f>attached_avi_freight_energy!DO16</f>
        <v>0.1</v>
      </c>
      <c r="K6" s="154">
        <f>attached_avi_freight_energy!EM16</f>
        <v>1</v>
      </c>
      <c r="L6" s="154">
        <f>attached_avi_freight_energy!FK16</f>
        <v>2.7</v>
      </c>
      <c r="M6" s="154"/>
      <c r="N6" s="154"/>
      <c r="O6" s="154"/>
    </row>
    <row r="7" ht="15" spans="2:15">
      <c r="B7" s="72" t="s">
        <v>348</v>
      </c>
      <c r="C7" s="72" t="s">
        <v>352</v>
      </c>
      <c r="D7" s="67"/>
      <c r="E7" s="67"/>
      <c r="F7" s="155">
        <f>F8+F9</f>
        <v>13</v>
      </c>
      <c r="G7" s="155">
        <f t="shared" ref="G7:L7" si="1">G8+G9</f>
        <v>30.6</v>
      </c>
      <c r="H7" s="155">
        <f t="shared" si="1"/>
        <v>44</v>
      </c>
      <c r="I7" s="155">
        <f t="shared" si="1"/>
        <v>6.7</v>
      </c>
      <c r="J7" s="155">
        <f t="shared" si="1"/>
        <v>1.8</v>
      </c>
      <c r="K7" s="155">
        <f t="shared" si="1"/>
        <v>19.5</v>
      </c>
      <c r="L7" s="155">
        <f t="shared" si="1"/>
        <v>41.2</v>
      </c>
      <c r="M7" s="154"/>
      <c r="N7" s="154"/>
      <c r="O7" s="154"/>
    </row>
    <row r="8" ht="15" spans="2:15">
      <c r="B8" s="156" t="s">
        <v>352</v>
      </c>
      <c r="C8" s="157" t="s">
        <v>350</v>
      </c>
      <c r="D8" s="67"/>
      <c r="E8" s="67"/>
      <c r="F8" s="154">
        <f>attached_avi_passenger_eneuse!W15</f>
        <v>0</v>
      </c>
      <c r="G8" s="154">
        <f>attached_avi_passenger_eneuse!AU15</f>
        <v>0.4</v>
      </c>
      <c r="H8" s="154">
        <f>attached_avi_passenger_eneuse!BS15</f>
        <v>0.2</v>
      </c>
      <c r="I8" s="154">
        <f>attached_avi_passenger_eneuse!CQ15</f>
        <v>0.4</v>
      </c>
      <c r="J8" s="154">
        <f>attached_avi_passenger_eneuse!DO15</f>
        <v>0.1</v>
      </c>
      <c r="K8" s="154">
        <f>attached_avi_passenger_eneuse!EM15</f>
        <v>0.4</v>
      </c>
      <c r="L8" s="154">
        <f>attached_avi_passenger_eneuse!FK15</f>
        <v>0.2</v>
      </c>
      <c r="M8" s="154"/>
      <c r="N8" s="154"/>
      <c r="O8" s="154"/>
    </row>
    <row r="9" ht="15" spans="2:15">
      <c r="B9" s="156" t="s">
        <v>352</v>
      </c>
      <c r="C9" s="157" t="s">
        <v>351</v>
      </c>
      <c r="D9" s="67"/>
      <c r="E9" s="67"/>
      <c r="F9" s="154">
        <f>attached_avi_passenger_eneuse!W16</f>
        <v>13</v>
      </c>
      <c r="G9" s="154">
        <f>attached_avi_passenger_eneuse!AU16</f>
        <v>30.2</v>
      </c>
      <c r="H9" s="154">
        <f>attached_avi_passenger_eneuse!BS16</f>
        <v>43.8</v>
      </c>
      <c r="I9" s="154">
        <f>attached_avi_passenger_eneuse!CQ16</f>
        <v>6.3</v>
      </c>
      <c r="J9" s="154">
        <f>attached_avi_passenger_eneuse!DO16</f>
        <v>1.7</v>
      </c>
      <c r="K9" s="154">
        <f>attached_avi_passenger_eneuse!EM16</f>
        <v>19.1</v>
      </c>
      <c r="L9" s="154">
        <f>attached_avi_passenger_eneuse!FK16</f>
        <v>41</v>
      </c>
      <c r="M9" s="154"/>
      <c r="N9" s="154"/>
      <c r="O9" s="154"/>
    </row>
    <row r="10" ht="15" spans="2:15">
      <c r="B10" s="72" t="s">
        <v>353</v>
      </c>
      <c r="C10" s="72" t="s">
        <v>354</v>
      </c>
      <c r="D10" s="67"/>
      <c r="E10" s="67"/>
      <c r="F10" s="158">
        <f t="shared" ref="F10:L10" si="2">F4*169.2</f>
        <v>67.68</v>
      </c>
      <c r="G10" s="158">
        <f t="shared" si="2"/>
        <v>321.48</v>
      </c>
      <c r="H10" s="158">
        <f t="shared" si="2"/>
        <v>490.68</v>
      </c>
      <c r="I10" s="158">
        <f t="shared" si="2"/>
        <v>67.68</v>
      </c>
      <c r="J10" s="158">
        <f t="shared" si="2"/>
        <v>16.92</v>
      </c>
      <c r="K10" s="158">
        <f t="shared" si="2"/>
        <v>169.2</v>
      </c>
      <c r="L10" s="158">
        <f t="shared" si="2"/>
        <v>456.84</v>
      </c>
      <c r="M10" s="154"/>
      <c r="O10" s="154"/>
    </row>
    <row r="11" s="151" customFormat="1" ht="15" spans="2:15">
      <c r="B11" s="159" t="s">
        <v>353</v>
      </c>
      <c r="C11" s="160" t="s">
        <v>350</v>
      </c>
      <c r="D11" s="161"/>
      <c r="E11" s="161" t="s">
        <v>354</v>
      </c>
      <c r="F11" s="162">
        <f t="shared" ref="F11:L11" si="3">F5*169.2</f>
        <v>0</v>
      </c>
      <c r="G11" s="162">
        <f t="shared" si="3"/>
        <v>0</v>
      </c>
      <c r="H11" s="162">
        <f t="shared" si="3"/>
        <v>0</v>
      </c>
      <c r="I11" s="162">
        <f t="shared" si="3"/>
        <v>0</v>
      </c>
      <c r="J11" s="162">
        <f t="shared" si="3"/>
        <v>0</v>
      </c>
      <c r="K11" s="162">
        <f t="shared" si="3"/>
        <v>0</v>
      </c>
      <c r="L11" s="162">
        <f t="shared" si="3"/>
        <v>0</v>
      </c>
      <c r="M11" s="171"/>
      <c r="N11" s="171"/>
      <c r="O11" s="171"/>
    </row>
    <row r="12" s="151" customFormat="1" ht="15" spans="2:15">
      <c r="B12" s="159" t="s">
        <v>353</v>
      </c>
      <c r="C12" s="160" t="s">
        <v>351</v>
      </c>
      <c r="D12" s="161"/>
      <c r="E12" s="161" t="s">
        <v>354</v>
      </c>
      <c r="F12" s="162">
        <f t="shared" ref="F12:L12" si="4">F6*169.2</f>
        <v>67.68</v>
      </c>
      <c r="G12" s="162">
        <f t="shared" si="4"/>
        <v>321.48</v>
      </c>
      <c r="H12" s="162">
        <f t="shared" si="4"/>
        <v>490.68</v>
      </c>
      <c r="I12" s="162">
        <f t="shared" si="4"/>
        <v>67.68</v>
      </c>
      <c r="J12" s="162">
        <f t="shared" si="4"/>
        <v>16.92</v>
      </c>
      <c r="K12" s="162">
        <f t="shared" si="4"/>
        <v>169.2</v>
      </c>
      <c r="L12" s="162">
        <f t="shared" si="4"/>
        <v>456.84</v>
      </c>
      <c r="M12" s="171"/>
      <c r="N12" s="171"/>
      <c r="O12" s="171"/>
    </row>
    <row r="13" ht="15" spans="2:15">
      <c r="B13" s="72" t="s">
        <v>353</v>
      </c>
      <c r="C13" s="72" t="s">
        <v>355</v>
      </c>
      <c r="D13" s="67"/>
      <c r="E13" s="67"/>
      <c r="F13" s="158">
        <f t="shared" ref="F13:L13" si="5">F7*625.1</f>
        <v>8126.3</v>
      </c>
      <c r="G13" s="158">
        <f t="shared" si="5"/>
        <v>19128.06</v>
      </c>
      <c r="H13" s="158">
        <f t="shared" si="5"/>
        <v>27504.4</v>
      </c>
      <c r="I13" s="158">
        <f t="shared" si="5"/>
        <v>4188.17</v>
      </c>
      <c r="J13" s="158">
        <f t="shared" si="5"/>
        <v>1125.18</v>
      </c>
      <c r="K13" s="158">
        <f t="shared" si="5"/>
        <v>12189.45</v>
      </c>
      <c r="L13" s="158">
        <f t="shared" si="5"/>
        <v>25754.12</v>
      </c>
      <c r="M13" s="154"/>
      <c r="N13" s="154"/>
      <c r="O13" s="154"/>
    </row>
    <row r="14" s="151" customFormat="1" ht="15" spans="2:22">
      <c r="B14" s="159" t="s">
        <v>355</v>
      </c>
      <c r="C14" s="160" t="s">
        <v>350</v>
      </c>
      <c r="D14" s="161"/>
      <c r="E14" s="161"/>
      <c r="F14" s="162">
        <f t="shared" ref="F14:L14" si="6">F8*625.1</f>
        <v>0</v>
      </c>
      <c r="G14" s="162">
        <f t="shared" si="6"/>
        <v>250.04</v>
      </c>
      <c r="H14" s="162">
        <f t="shared" si="6"/>
        <v>125.02</v>
      </c>
      <c r="I14" s="162">
        <f t="shared" si="6"/>
        <v>250.04</v>
      </c>
      <c r="J14" s="162">
        <f t="shared" si="6"/>
        <v>62.51</v>
      </c>
      <c r="K14" s="162">
        <f t="shared" si="6"/>
        <v>250.04</v>
      </c>
      <c r="L14" s="162">
        <f t="shared" si="6"/>
        <v>125.02</v>
      </c>
      <c r="M14" s="171"/>
      <c r="N14" s="171"/>
      <c r="O14" s="171"/>
      <c r="P14" s="161"/>
      <c r="Q14" s="161"/>
      <c r="R14" s="161"/>
      <c r="S14" s="161"/>
      <c r="T14" s="161"/>
      <c r="U14" s="161"/>
      <c r="V14" s="161"/>
    </row>
    <row r="15" s="151" customFormat="1" ht="15" spans="2:22">
      <c r="B15" s="159" t="s">
        <v>355</v>
      </c>
      <c r="C15" s="160" t="s">
        <v>351</v>
      </c>
      <c r="D15" s="161"/>
      <c r="E15" s="161"/>
      <c r="F15" s="162">
        <f t="shared" ref="F15:L15" si="7">F9*625.1</f>
        <v>8126.3</v>
      </c>
      <c r="G15" s="162">
        <f t="shared" si="7"/>
        <v>18878.02</v>
      </c>
      <c r="H15" s="162">
        <f t="shared" si="7"/>
        <v>27379.38</v>
      </c>
      <c r="I15" s="162">
        <f t="shared" si="7"/>
        <v>3938.13</v>
      </c>
      <c r="J15" s="162">
        <f t="shared" si="7"/>
        <v>1062.67</v>
      </c>
      <c r="K15" s="162">
        <f t="shared" si="7"/>
        <v>11939.41</v>
      </c>
      <c r="L15" s="162">
        <f t="shared" si="7"/>
        <v>25629.1</v>
      </c>
      <c r="M15" s="171"/>
      <c r="N15" s="171"/>
      <c r="O15" s="171"/>
      <c r="P15" s="161"/>
      <c r="Q15" s="161"/>
      <c r="R15" s="161"/>
      <c r="S15" s="161"/>
      <c r="T15" s="161"/>
      <c r="U15" s="161"/>
      <c r="V15" s="161"/>
    </row>
    <row r="16" ht="15" spans="2:54">
      <c r="B16" s="79"/>
      <c r="C16" s="79"/>
      <c r="D16" s="67"/>
      <c r="E16" s="67"/>
      <c r="F16" s="154"/>
      <c r="G16" s="154"/>
      <c r="H16" s="154"/>
      <c r="I16" s="154"/>
      <c r="J16" s="154"/>
      <c r="K16" s="154"/>
      <c r="L16" s="154"/>
      <c r="M16" s="154"/>
      <c r="N16" s="154"/>
      <c r="O16" s="154"/>
      <c r="P16" s="154"/>
      <c r="Q16" s="154"/>
      <c r="R16" s="154"/>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row>
    <row r="17" ht="15" spans="2:54">
      <c r="B17" s="66" t="s">
        <v>16</v>
      </c>
      <c r="C17" s="93"/>
      <c r="D17" s="94"/>
      <c r="E17" s="94"/>
      <c r="F17" s="94"/>
      <c r="G17" s="94"/>
      <c r="H17" s="94"/>
      <c r="I17" s="154"/>
      <c r="J17" s="154"/>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row>
    <row r="18" ht="15.75" spans="2:54">
      <c r="B18" s="68" t="s">
        <v>19</v>
      </c>
      <c r="C18" s="68" t="s">
        <v>8</v>
      </c>
      <c r="D18" s="68" t="s">
        <v>20</v>
      </c>
      <c r="E18" s="68" t="s">
        <v>21</v>
      </c>
      <c r="F18" s="68" t="s">
        <v>22</v>
      </c>
      <c r="G18" s="68" t="s">
        <v>23</v>
      </c>
      <c r="H18" s="68" t="s">
        <v>24</v>
      </c>
      <c r="I18" s="154"/>
      <c r="J18" s="154"/>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row>
    <row r="19" ht="15" spans="2:54">
      <c r="B19" s="67" t="s">
        <v>27</v>
      </c>
      <c r="C19" s="69" t="s">
        <v>356</v>
      </c>
      <c r="D19" s="69" t="s">
        <v>357</v>
      </c>
      <c r="E19" s="67" t="s">
        <v>358</v>
      </c>
      <c r="F19" s="67" t="s">
        <v>359</v>
      </c>
      <c r="G19" s="67"/>
      <c r="H19" s="67"/>
      <c r="I19" s="154"/>
      <c r="J19" s="154"/>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row>
    <row r="20" ht="15" spans="2:54">
      <c r="B20" s="67" t="s">
        <v>27</v>
      </c>
      <c r="C20" s="69" t="s">
        <v>360</v>
      </c>
      <c r="D20" s="69" t="s">
        <v>361</v>
      </c>
      <c r="E20" s="69" t="s">
        <v>362</v>
      </c>
      <c r="F20" s="69" t="s">
        <v>363</v>
      </c>
      <c r="G20" s="67"/>
      <c r="H20" s="67"/>
      <c r="I20" s="154"/>
      <c r="J20" s="154"/>
      <c r="K20" s="154"/>
      <c r="L20" s="154"/>
      <c r="M20" s="154"/>
      <c r="N20" s="154"/>
      <c r="O20" s="154"/>
      <c r="P20" s="154"/>
      <c r="Q20" s="154"/>
      <c r="R20" s="154"/>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row>
    <row r="21" ht="15" spans="2:54">
      <c r="B21" s="67"/>
      <c r="C21" s="69"/>
      <c r="D21" s="69"/>
      <c r="E21" s="69"/>
      <c r="F21" s="69"/>
      <c r="G21" s="67"/>
      <c r="H21" s="67"/>
      <c r="I21" s="154"/>
      <c r="J21" s="154"/>
      <c r="K21" s="154"/>
      <c r="L21" s="154"/>
      <c r="M21" s="154"/>
      <c r="N21" s="154"/>
      <c r="O21" s="154"/>
      <c r="P21" s="154"/>
      <c r="Q21" s="154"/>
      <c r="R21" s="154"/>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row>
    <row r="22" ht="15" spans="2:54">
      <c r="B22" s="67"/>
      <c r="C22" s="69"/>
      <c r="D22" s="69"/>
      <c r="E22" s="67"/>
      <c r="F22" s="67"/>
      <c r="G22" s="67"/>
      <c r="H22" s="67"/>
      <c r="I22" s="154"/>
      <c r="J22" s="154"/>
      <c r="K22" s="154"/>
      <c r="L22" s="154"/>
      <c r="M22" s="154"/>
      <c r="N22" s="154"/>
      <c r="O22" s="154"/>
      <c r="P22" s="154"/>
      <c r="Q22" s="154"/>
      <c r="R22" s="154"/>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row>
    <row r="23" ht="15" spans="2:54">
      <c r="B23" s="93" t="s">
        <v>42</v>
      </c>
      <c r="C23" s="154"/>
      <c r="D23" s="154"/>
      <c r="E23" s="154"/>
      <c r="G23" s="144"/>
      <c r="H23" s="94"/>
      <c r="I23" s="94"/>
      <c r="J23" s="154"/>
      <c r="K23" s="154"/>
      <c r="L23" s="154"/>
      <c r="M23" s="154"/>
      <c r="N23" s="154"/>
      <c r="O23" s="154"/>
      <c r="P23" s="154"/>
      <c r="Q23" s="154"/>
      <c r="R23" s="154"/>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row>
    <row r="24" ht="15.75" spans="2:54">
      <c r="B24" s="68" t="s">
        <v>44</v>
      </c>
      <c r="C24" s="68" t="s">
        <v>38</v>
      </c>
      <c r="D24" s="68" t="s">
        <v>45</v>
      </c>
      <c r="E24" s="68" t="s">
        <v>46</v>
      </c>
      <c r="F24" s="68" t="s">
        <v>47</v>
      </c>
      <c r="G24" s="68" t="s">
        <v>48</v>
      </c>
      <c r="H24" s="68" t="s">
        <v>49</v>
      </c>
      <c r="I24" s="68" t="s">
        <v>50</v>
      </c>
      <c r="J24" s="154"/>
      <c r="K24" s="154"/>
      <c r="L24" s="154"/>
      <c r="M24" s="154"/>
      <c r="N24" s="154"/>
      <c r="O24" s="154"/>
      <c r="P24" s="154"/>
      <c r="Q24" s="154"/>
      <c r="R24" s="154"/>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row>
    <row r="25" ht="15" spans="2:54">
      <c r="B25" s="67" t="s">
        <v>146</v>
      </c>
      <c r="C25" s="69" t="s">
        <v>364</v>
      </c>
      <c r="D25" s="67"/>
      <c r="E25" s="69" t="s">
        <v>358</v>
      </c>
      <c r="F25" s="67"/>
      <c r="G25" s="67"/>
      <c r="H25" s="67"/>
      <c r="I25" s="67"/>
      <c r="J25" s="154"/>
      <c r="K25" s="154"/>
      <c r="L25" s="154"/>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67"/>
      <c r="AU25" s="67"/>
      <c r="AV25" s="67"/>
      <c r="AW25" s="67"/>
      <c r="AX25" s="67"/>
      <c r="AY25" s="67"/>
      <c r="AZ25" s="67"/>
      <c r="BA25" s="67"/>
      <c r="BB25" s="67"/>
    </row>
    <row r="26" ht="15" spans="2:54">
      <c r="B26" s="67"/>
      <c r="C26" s="69" t="s">
        <v>365</v>
      </c>
      <c r="D26" s="67"/>
      <c r="E26" s="69" t="s">
        <v>362</v>
      </c>
      <c r="F26" s="67"/>
      <c r="G26" s="67"/>
      <c r="H26" s="67"/>
      <c r="I26" s="67"/>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67"/>
      <c r="AU26" s="67"/>
      <c r="AV26" s="67"/>
      <c r="AW26" s="67"/>
      <c r="AX26" s="67"/>
      <c r="AY26" s="67"/>
      <c r="AZ26" s="67"/>
      <c r="BA26" s="67"/>
      <c r="BB26" s="67"/>
    </row>
    <row r="27" ht="15" spans="2:54">
      <c r="B27" s="69" t="s">
        <v>51</v>
      </c>
      <c r="C27" s="69" t="s">
        <v>366</v>
      </c>
      <c r="D27" s="67"/>
      <c r="E27" s="69" t="s">
        <v>156</v>
      </c>
      <c r="F27" s="67"/>
      <c r="G27" s="67"/>
      <c r="H27" s="67"/>
      <c r="I27" s="67"/>
      <c r="J27" s="154"/>
      <c r="K27" s="154"/>
      <c r="L27" s="154"/>
      <c r="M27" s="154"/>
      <c r="N27" s="154"/>
      <c r="O27" s="154"/>
      <c r="P27" s="154"/>
      <c r="Q27" s="154"/>
      <c r="R27" s="154"/>
      <c r="S27" s="154"/>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67"/>
      <c r="AU27" s="67"/>
      <c r="AV27" s="67"/>
      <c r="AW27" s="67"/>
      <c r="AX27" s="67"/>
      <c r="AY27" s="67"/>
      <c r="AZ27" s="67"/>
      <c r="BA27" s="67"/>
      <c r="BB27" s="67"/>
    </row>
    <row r="28" ht="15" spans="2:54">
      <c r="B28" s="67"/>
      <c r="C28" s="69"/>
      <c r="D28" s="67"/>
      <c r="E28" s="69"/>
      <c r="F28" s="67"/>
      <c r="G28" s="67"/>
      <c r="H28" s="67"/>
      <c r="I28" s="67"/>
      <c r="J28" s="154"/>
      <c r="K28" s="154"/>
      <c r="L28" s="154"/>
      <c r="M28" s="154"/>
      <c r="N28" s="154"/>
      <c r="O28" s="154"/>
      <c r="P28" s="154"/>
      <c r="Q28" s="154"/>
      <c r="R28" s="154"/>
      <c r="S28" s="154"/>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67"/>
      <c r="AU28" s="67"/>
      <c r="AV28" s="67"/>
      <c r="AW28" s="67"/>
      <c r="AX28" s="67"/>
      <c r="AY28" s="67"/>
      <c r="AZ28" s="67"/>
      <c r="BA28" s="67"/>
      <c r="BB28" s="67"/>
    </row>
    <row r="29" ht="15" spans="2:54">
      <c r="B29" s="67"/>
      <c r="C29" s="69"/>
      <c r="D29" s="67"/>
      <c r="E29" s="69"/>
      <c r="F29" s="67"/>
      <c r="G29" s="67"/>
      <c r="H29" s="67"/>
      <c r="I29" s="67"/>
      <c r="J29" s="154"/>
      <c r="K29" s="154"/>
      <c r="L29" s="154"/>
      <c r="M29" s="154"/>
      <c r="N29" s="154"/>
      <c r="O29" s="154"/>
      <c r="P29" s="154"/>
      <c r="Q29" s="154"/>
      <c r="R29" s="154"/>
      <c r="S29" s="154"/>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67"/>
      <c r="AU29" s="67"/>
      <c r="AV29" s="67"/>
      <c r="AW29" s="67"/>
      <c r="AX29" s="67"/>
      <c r="AY29" s="67"/>
      <c r="AZ29" s="67"/>
      <c r="BA29" s="67"/>
      <c r="BB29" s="67"/>
    </row>
    <row r="30" ht="15" spans="2:54">
      <c r="B30" s="67"/>
      <c r="C30" s="67"/>
      <c r="D30" s="67"/>
      <c r="E30" s="67"/>
      <c r="F30" s="67"/>
      <c r="G30" s="67"/>
      <c r="H30" s="67"/>
      <c r="I30" s="67"/>
      <c r="J30" s="154"/>
      <c r="K30" s="154"/>
      <c r="L30" s="154"/>
      <c r="M30" s="154"/>
      <c r="N30" s="154"/>
      <c r="O30" s="154"/>
      <c r="P30" s="154"/>
      <c r="Q30" s="154"/>
      <c r="R30" s="154"/>
      <c r="S30" s="154"/>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67"/>
      <c r="AU30" s="67"/>
      <c r="AV30" s="67"/>
      <c r="AW30" s="67"/>
      <c r="AX30" s="67"/>
      <c r="AY30" s="67"/>
      <c r="AZ30" s="67"/>
      <c r="BA30" s="67"/>
      <c r="BB30" s="67"/>
    </row>
    <row r="31" ht="15" spans="2:53">
      <c r="B31" s="95" t="s">
        <v>367</v>
      </c>
      <c r="C31" s="67"/>
      <c r="D31" s="66" t="s">
        <v>66</v>
      </c>
      <c r="E31" s="99"/>
      <c r="F31" s="67"/>
      <c r="G31" s="67"/>
      <c r="H31" s="67"/>
      <c r="I31" s="67"/>
      <c r="J31" s="67"/>
      <c r="K31" s="67"/>
      <c r="L31" s="67"/>
      <c r="M31" s="95" t="s">
        <v>367</v>
      </c>
      <c r="N31" s="67"/>
      <c r="O31" s="66" t="s">
        <v>368</v>
      </c>
      <c r="P31" s="99"/>
      <c r="Q31" s="67"/>
      <c r="R31" s="67"/>
      <c r="S31" s="67"/>
      <c r="T31" s="67"/>
      <c r="U31" s="67"/>
      <c r="V31" s="67"/>
      <c r="W31" s="67"/>
      <c r="X31" s="67"/>
      <c r="Y31" s="67"/>
      <c r="Z31" s="67"/>
      <c r="AA31" s="95" t="s">
        <v>367</v>
      </c>
      <c r="AB31" s="67"/>
      <c r="AC31" s="66" t="s">
        <v>369</v>
      </c>
      <c r="AD31" s="99"/>
      <c r="AE31" s="67"/>
      <c r="AF31" s="67"/>
      <c r="AG31" s="67"/>
      <c r="AH31" s="67"/>
      <c r="AI31" s="67"/>
      <c r="AJ31" s="67"/>
      <c r="AK31" s="154"/>
      <c r="AL31" s="154"/>
      <c r="AM31" s="154"/>
      <c r="AN31" s="154"/>
      <c r="AO31" s="154"/>
      <c r="AX31" s="94"/>
      <c r="AY31" s="94"/>
      <c r="AZ31" s="94"/>
      <c r="BA31" s="94"/>
    </row>
    <row r="32" ht="15.75" spans="2:41">
      <c r="B32" s="68" t="s">
        <v>8</v>
      </c>
      <c r="C32" s="68" t="s">
        <v>69</v>
      </c>
      <c r="D32" s="68" t="s">
        <v>70</v>
      </c>
      <c r="E32" s="81" t="s">
        <v>9</v>
      </c>
      <c r="F32" s="81" t="s">
        <v>10</v>
      </c>
      <c r="G32" s="81" t="s">
        <v>11</v>
      </c>
      <c r="H32" s="81" t="s">
        <v>12</v>
      </c>
      <c r="I32" s="81" t="s">
        <v>13</v>
      </c>
      <c r="J32" s="81" t="s">
        <v>14</v>
      </c>
      <c r="K32" s="81" t="s">
        <v>15</v>
      </c>
      <c r="L32" s="90"/>
      <c r="M32" s="68" t="s">
        <v>8</v>
      </c>
      <c r="N32" s="68" t="s">
        <v>69</v>
      </c>
      <c r="O32" s="68" t="s">
        <v>70</v>
      </c>
      <c r="P32" s="81" t="s">
        <v>9</v>
      </c>
      <c r="Q32" s="81" t="s">
        <v>10</v>
      </c>
      <c r="R32" s="81" t="s">
        <v>11</v>
      </c>
      <c r="S32" s="81" t="s">
        <v>12</v>
      </c>
      <c r="T32" s="81" t="s">
        <v>13</v>
      </c>
      <c r="U32" s="81" t="s">
        <v>14</v>
      </c>
      <c r="V32" s="81" t="s">
        <v>15</v>
      </c>
      <c r="W32" s="90"/>
      <c r="X32" s="90"/>
      <c r="Y32" s="90"/>
      <c r="Z32" s="90"/>
      <c r="AA32" s="68" t="s">
        <v>8</v>
      </c>
      <c r="AB32" s="68" t="s">
        <v>69</v>
      </c>
      <c r="AC32" s="68" t="s">
        <v>70</v>
      </c>
      <c r="AD32" s="81" t="s">
        <v>9</v>
      </c>
      <c r="AE32" s="81" t="s">
        <v>10</v>
      </c>
      <c r="AF32" s="81" t="s">
        <v>11</v>
      </c>
      <c r="AG32" s="81" t="s">
        <v>12</v>
      </c>
      <c r="AH32" s="81" t="s">
        <v>13</v>
      </c>
      <c r="AI32" s="81" t="s">
        <v>14</v>
      </c>
      <c r="AJ32" s="81" t="s">
        <v>15</v>
      </c>
      <c r="AK32" s="90"/>
      <c r="AL32" s="90"/>
      <c r="AM32" s="67"/>
      <c r="AN32" s="95"/>
      <c r="AO32" s="67"/>
    </row>
    <row r="33" ht="15" spans="2:41">
      <c r="B33" s="69" t="s">
        <v>356</v>
      </c>
      <c r="C33" s="69" t="s">
        <v>73</v>
      </c>
      <c r="D33" s="69" t="s">
        <v>364</v>
      </c>
      <c r="E33" s="100">
        <v>0.1692</v>
      </c>
      <c r="F33" s="100">
        <v>0.1692</v>
      </c>
      <c r="G33" s="100">
        <v>0.1692</v>
      </c>
      <c r="H33" s="100">
        <v>0.1692</v>
      </c>
      <c r="I33" s="100">
        <v>0.1692</v>
      </c>
      <c r="J33" s="100">
        <v>0.1692</v>
      </c>
      <c r="K33" s="100">
        <v>0.1692</v>
      </c>
      <c r="L33" s="104"/>
      <c r="M33" s="69" t="s">
        <v>356</v>
      </c>
      <c r="N33" s="69" t="s">
        <v>73</v>
      </c>
      <c r="O33" s="69" t="s">
        <v>364</v>
      </c>
      <c r="P33" s="100">
        <f>C43/(C43+C44)</f>
        <v>0</v>
      </c>
      <c r="Q33" s="100">
        <f t="shared" ref="Q33:V33" si="8">D43/(D43+D44)</f>
        <v>0</v>
      </c>
      <c r="R33" s="100">
        <f t="shared" si="8"/>
        <v>0</v>
      </c>
      <c r="S33" s="100">
        <f t="shared" si="8"/>
        <v>0</v>
      </c>
      <c r="T33" s="100">
        <f t="shared" si="8"/>
        <v>0</v>
      </c>
      <c r="U33" s="100">
        <f t="shared" si="8"/>
        <v>0</v>
      </c>
      <c r="V33" s="100">
        <f t="shared" si="8"/>
        <v>0</v>
      </c>
      <c r="W33" s="104"/>
      <c r="X33" s="104"/>
      <c r="Y33" s="104"/>
      <c r="Z33" s="104"/>
      <c r="AA33" s="69" t="s">
        <v>356</v>
      </c>
      <c r="AB33" s="69" t="s">
        <v>73</v>
      </c>
      <c r="AC33" s="69" t="s">
        <v>364</v>
      </c>
      <c r="AD33" s="100">
        <f>P33</f>
        <v>0</v>
      </c>
      <c r="AE33" s="100">
        <f t="shared" ref="AE33:AJ33" si="9">Q33</f>
        <v>0</v>
      </c>
      <c r="AF33" s="100">
        <f t="shared" si="9"/>
        <v>0</v>
      </c>
      <c r="AG33" s="100">
        <f t="shared" si="9"/>
        <v>0</v>
      </c>
      <c r="AH33" s="100">
        <f t="shared" si="9"/>
        <v>0</v>
      </c>
      <c r="AI33" s="100">
        <f t="shared" si="9"/>
        <v>0</v>
      </c>
      <c r="AJ33" s="100">
        <f t="shared" si="9"/>
        <v>0</v>
      </c>
      <c r="AK33" s="112"/>
      <c r="AL33" s="112"/>
      <c r="AM33" s="67"/>
      <c r="AN33" s="172"/>
      <c r="AO33" s="67"/>
    </row>
    <row r="34" ht="15" spans="2:41">
      <c r="B34" s="69"/>
      <c r="C34" s="69" t="s">
        <v>366</v>
      </c>
      <c r="D34" s="69"/>
      <c r="E34" s="100"/>
      <c r="F34" s="100"/>
      <c r="G34" s="100"/>
      <c r="H34" s="100"/>
      <c r="I34" s="100"/>
      <c r="J34" s="100"/>
      <c r="K34" s="100"/>
      <c r="L34" s="104"/>
      <c r="M34" s="69"/>
      <c r="N34" s="69" t="s">
        <v>366</v>
      </c>
      <c r="O34" s="69"/>
      <c r="P34" s="100">
        <f>1-P33</f>
        <v>1</v>
      </c>
      <c r="Q34" s="100">
        <f t="shared" ref="Q34:V34" si="10">1-Q33</f>
        <v>1</v>
      </c>
      <c r="R34" s="100">
        <f t="shared" si="10"/>
        <v>1</v>
      </c>
      <c r="S34" s="100">
        <f t="shared" si="10"/>
        <v>1</v>
      </c>
      <c r="T34" s="100">
        <f t="shared" si="10"/>
        <v>1</v>
      </c>
      <c r="U34" s="100">
        <f t="shared" si="10"/>
        <v>1</v>
      </c>
      <c r="V34" s="100">
        <f t="shared" si="10"/>
        <v>1</v>
      </c>
      <c r="W34" s="104"/>
      <c r="X34" s="104"/>
      <c r="Y34" s="104"/>
      <c r="Z34" s="104"/>
      <c r="AA34" s="69"/>
      <c r="AB34" s="69" t="s">
        <v>366</v>
      </c>
      <c r="AC34" s="69"/>
      <c r="AD34" s="100">
        <f>(1-AD33)*80%</f>
        <v>0.8</v>
      </c>
      <c r="AE34" s="100">
        <f t="shared" ref="AE34:AJ34" si="11">(1-AE33)*80%</f>
        <v>0.8</v>
      </c>
      <c r="AF34" s="100">
        <f t="shared" si="11"/>
        <v>0.8</v>
      </c>
      <c r="AG34" s="100">
        <f t="shared" si="11"/>
        <v>0.8</v>
      </c>
      <c r="AH34" s="100">
        <f t="shared" si="11"/>
        <v>0.8</v>
      </c>
      <c r="AI34" s="100">
        <f t="shared" si="11"/>
        <v>0.8</v>
      </c>
      <c r="AJ34" s="100">
        <f t="shared" si="11"/>
        <v>0.8</v>
      </c>
      <c r="AK34" s="112"/>
      <c r="AL34" s="112"/>
      <c r="AM34" s="67"/>
      <c r="AN34" s="172"/>
      <c r="AO34" s="67"/>
    </row>
    <row r="35" ht="15" spans="2:41">
      <c r="B35" s="69"/>
      <c r="C35" s="69" t="s">
        <v>52</v>
      </c>
      <c r="D35" s="69"/>
      <c r="E35" s="100"/>
      <c r="F35" s="100"/>
      <c r="G35" s="100"/>
      <c r="H35" s="100"/>
      <c r="I35" s="100"/>
      <c r="J35" s="100"/>
      <c r="K35" s="100"/>
      <c r="L35" s="104"/>
      <c r="M35" s="69"/>
      <c r="N35" s="69" t="s">
        <v>52</v>
      </c>
      <c r="O35" s="69"/>
      <c r="P35" s="100">
        <v>0</v>
      </c>
      <c r="Q35" s="100">
        <v>0</v>
      </c>
      <c r="R35" s="100">
        <v>0</v>
      </c>
      <c r="S35" s="100">
        <v>0</v>
      </c>
      <c r="T35" s="100">
        <v>0</v>
      </c>
      <c r="U35" s="100">
        <v>0</v>
      </c>
      <c r="V35" s="100">
        <v>0</v>
      </c>
      <c r="W35" s="104"/>
      <c r="X35" s="104"/>
      <c r="Y35" s="104"/>
      <c r="Z35" s="104"/>
      <c r="AA35" s="69"/>
      <c r="AB35" s="69" t="s">
        <v>52</v>
      </c>
      <c r="AC35" s="69"/>
      <c r="AD35" s="100">
        <f>1-AD33-AD34</f>
        <v>0.2</v>
      </c>
      <c r="AE35" s="100">
        <f t="shared" ref="AE35:AJ35" si="12">1-AE33-AE34</f>
        <v>0.2</v>
      </c>
      <c r="AF35" s="100">
        <f t="shared" si="12"/>
        <v>0.2</v>
      </c>
      <c r="AG35" s="100">
        <f t="shared" si="12"/>
        <v>0.2</v>
      </c>
      <c r="AH35" s="100">
        <f t="shared" si="12"/>
        <v>0.2</v>
      </c>
      <c r="AI35" s="100">
        <f t="shared" si="12"/>
        <v>0.2</v>
      </c>
      <c r="AJ35" s="100">
        <f t="shared" si="12"/>
        <v>0.2</v>
      </c>
      <c r="AK35" s="112"/>
      <c r="AL35" s="112"/>
      <c r="AM35" s="67"/>
      <c r="AN35" s="172"/>
      <c r="AO35" s="67"/>
    </row>
    <row r="36" ht="15" spans="2:49">
      <c r="B36" s="69" t="s">
        <v>360</v>
      </c>
      <c r="C36" s="69" t="s">
        <v>73</v>
      </c>
      <c r="D36" s="69" t="s">
        <v>365</v>
      </c>
      <c r="E36" s="100">
        <v>0.6251</v>
      </c>
      <c r="F36" s="100">
        <v>0.6251</v>
      </c>
      <c r="G36" s="100">
        <v>0.6251</v>
      </c>
      <c r="H36" s="100">
        <v>0.6251</v>
      </c>
      <c r="I36" s="100">
        <v>0.6251</v>
      </c>
      <c r="J36" s="100">
        <v>0.6251</v>
      </c>
      <c r="K36" s="100">
        <v>0.6251</v>
      </c>
      <c r="L36" s="104"/>
      <c r="M36" s="69" t="s">
        <v>360</v>
      </c>
      <c r="N36" s="69" t="s">
        <v>73</v>
      </c>
      <c r="O36" s="69" t="s">
        <v>365</v>
      </c>
      <c r="P36" s="100">
        <f t="shared" ref="P36" si="13">C45/(C45+C46)</f>
        <v>0</v>
      </c>
      <c r="Q36" s="100">
        <f t="shared" ref="Q36" si="14">D45/(D45+D46)</f>
        <v>0.0130718954248366</v>
      </c>
      <c r="R36" s="100">
        <f t="shared" ref="R36" si="15">E45/(E45+E46)</f>
        <v>0.00454545454545455</v>
      </c>
      <c r="S36" s="100">
        <f t="shared" ref="S36" si="16">F45/(F45+F46)</f>
        <v>0.0597014925373134</v>
      </c>
      <c r="T36" s="100">
        <f t="shared" ref="T36" si="17">G45/(G45+G46)</f>
        <v>0.0555555555555556</v>
      </c>
      <c r="U36" s="100">
        <f t="shared" ref="U36" si="18">H45/(H45+H46)</f>
        <v>0.0205128205128205</v>
      </c>
      <c r="V36" s="100">
        <f t="shared" ref="V36" si="19">I45/(I45+I46)</f>
        <v>0.00485436893203884</v>
      </c>
      <c r="W36" s="104"/>
      <c r="X36" s="104"/>
      <c r="Y36" s="104"/>
      <c r="Z36" s="104"/>
      <c r="AA36" s="69" t="s">
        <v>360</v>
      </c>
      <c r="AB36" s="69" t="s">
        <v>73</v>
      </c>
      <c r="AC36" s="69" t="s">
        <v>365</v>
      </c>
      <c r="AD36" s="100">
        <f>P36</f>
        <v>0</v>
      </c>
      <c r="AE36" s="100">
        <f t="shared" ref="AE36" si="20">Q36</f>
        <v>0.0130718954248366</v>
      </c>
      <c r="AF36" s="100">
        <f t="shared" ref="AF36" si="21">R36</f>
        <v>0.00454545454545455</v>
      </c>
      <c r="AG36" s="100">
        <f t="shared" ref="AG36" si="22">S36</f>
        <v>0.0597014925373134</v>
      </c>
      <c r="AH36" s="100">
        <f t="shared" ref="AH36" si="23">T36</f>
        <v>0.0555555555555556</v>
      </c>
      <c r="AI36" s="100">
        <f t="shared" ref="AI36" si="24">U36</f>
        <v>0.0205128205128205</v>
      </c>
      <c r="AJ36" s="100">
        <f t="shared" ref="AJ36" si="25">V36</f>
        <v>0.00485436893203884</v>
      </c>
      <c r="AK36" s="112"/>
      <c r="AL36" s="112"/>
      <c r="AM36" s="67"/>
      <c r="AN36" s="172"/>
      <c r="AO36" s="67"/>
      <c r="AP36" s="67"/>
      <c r="AQ36" s="67"/>
      <c r="AR36" s="67"/>
      <c r="AS36" s="67"/>
      <c r="AT36" s="67"/>
      <c r="AU36" s="67"/>
      <c r="AV36" s="67"/>
      <c r="AW36" s="67"/>
    </row>
    <row r="37" ht="15" spans="2:49">
      <c r="B37" s="69"/>
      <c r="C37" s="69" t="s">
        <v>366</v>
      </c>
      <c r="D37" s="69"/>
      <c r="E37" s="100"/>
      <c r="F37" s="100"/>
      <c r="G37" s="100"/>
      <c r="H37" s="100"/>
      <c r="I37" s="100"/>
      <c r="J37" s="100"/>
      <c r="K37" s="100"/>
      <c r="L37" s="104"/>
      <c r="M37" s="69"/>
      <c r="N37" s="69" t="s">
        <v>366</v>
      </c>
      <c r="O37" s="69"/>
      <c r="P37" s="100">
        <f>1-P36</f>
        <v>1</v>
      </c>
      <c r="Q37" s="100">
        <f t="shared" ref="Q37" si="26">1-Q36</f>
        <v>0.986928104575163</v>
      </c>
      <c r="R37" s="100">
        <f t="shared" ref="R37" si="27">1-R36</f>
        <v>0.995454545454545</v>
      </c>
      <c r="S37" s="100">
        <f t="shared" ref="S37" si="28">1-S36</f>
        <v>0.940298507462687</v>
      </c>
      <c r="T37" s="100">
        <f t="shared" ref="T37" si="29">1-T36</f>
        <v>0.944444444444444</v>
      </c>
      <c r="U37" s="100">
        <f t="shared" ref="U37" si="30">1-U36</f>
        <v>0.979487179487179</v>
      </c>
      <c r="V37" s="100">
        <f t="shared" ref="V37" si="31">1-V36</f>
        <v>0.995145631067961</v>
      </c>
      <c r="W37" s="104"/>
      <c r="X37" s="104"/>
      <c r="Y37" s="104"/>
      <c r="Z37" s="104"/>
      <c r="AA37" s="69"/>
      <c r="AB37" s="69" t="s">
        <v>366</v>
      </c>
      <c r="AC37" s="69"/>
      <c r="AD37" s="100">
        <f>(1-AD36)*80%</f>
        <v>0.8</v>
      </c>
      <c r="AE37" s="100">
        <f t="shared" ref="AE37" si="32">(1-AE36)*80%</f>
        <v>0.789542483660131</v>
      </c>
      <c r="AF37" s="100">
        <f t="shared" ref="AF37" si="33">(1-AF36)*80%</f>
        <v>0.796363636363636</v>
      </c>
      <c r="AG37" s="100">
        <f t="shared" ref="AG37" si="34">(1-AG36)*80%</f>
        <v>0.752238805970149</v>
      </c>
      <c r="AH37" s="100">
        <f t="shared" ref="AH37" si="35">(1-AH36)*80%</f>
        <v>0.755555555555556</v>
      </c>
      <c r="AI37" s="100">
        <f t="shared" ref="AI37" si="36">(1-AI36)*80%</f>
        <v>0.783589743589744</v>
      </c>
      <c r="AJ37" s="100">
        <f t="shared" ref="AJ37" si="37">(1-AJ36)*80%</f>
        <v>0.796116504854369</v>
      </c>
      <c r="AK37" s="112"/>
      <c r="AL37" s="112"/>
      <c r="AM37" s="67"/>
      <c r="AN37" s="172"/>
      <c r="AO37" s="67"/>
      <c r="AP37" s="67"/>
      <c r="AQ37" s="67"/>
      <c r="AR37" s="67"/>
      <c r="AS37" s="67"/>
      <c r="AT37" s="67"/>
      <c r="AU37" s="67"/>
      <c r="AV37" s="67"/>
      <c r="AW37" s="67"/>
    </row>
    <row r="38" ht="15" spans="2:54">
      <c r="B38" s="67"/>
      <c r="C38" s="69" t="s">
        <v>52</v>
      </c>
      <c r="D38" s="67"/>
      <c r="E38" s="67"/>
      <c r="F38" s="67"/>
      <c r="G38" s="67"/>
      <c r="H38" s="67"/>
      <c r="I38" s="67"/>
      <c r="J38" s="67"/>
      <c r="K38" s="67"/>
      <c r="L38" s="67"/>
      <c r="M38" s="67"/>
      <c r="N38" s="69" t="s">
        <v>52</v>
      </c>
      <c r="O38" s="67"/>
      <c r="P38" s="100">
        <v>0</v>
      </c>
      <c r="Q38" s="100">
        <v>0</v>
      </c>
      <c r="R38" s="100">
        <v>0</v>
      </c>
      <c r="S38" s="100">
        <v>0</v>
      </c>
      <c r="T38" s="100">
        <v>0</v>
      </c>
      <c r="U38" s="100">
        <v>0</v>
      </c>
      <c r="V38" s="100">
        <v>0</v>
      </c>
      <c r="W38" s="67"/>
      <c r="X38" s="67"/>
      <c r="Y38" s="67"/>
      <c r="Z38" s="67"/>
      <c r="AA38" s="67"/>
      <c r="AB38" s="69" t="s">
        <v>52</v>
      </c>
      <c r="AC38" s="67"/>
      <c r="AD38" s="100">
        <f>1-AD36-AD37</f>
        <v>0.2</v>
      </c>
      <c r="AE38" s="100">
        <f t="shared" ref="AE38" si="38">1-AE36-AE37</f>
        <v>0.197385620915033</v>
      </c>
      <c r="AF38" s="100">
        <f t="shared" ref="AF38" si="39">1-AF36-AF37</f>
        <v>0.199090909090909</v>
      </c>
      <c r="AG38" s="100">
        <f t="shared" ref="AG38" si="40">1-AG36-AG37</f>
        <v>0.188059701492537</v>
      </c>
      <c r="AH38" s="100">
        <f t="shared" ref="AH38" si="41">1-AH36-AH37</f>
        <v>0.188888888888889</v>
      </c>
      <c r="AI38" s="100">
        <f t="shared" ref="AI38" si="42">1-AI36-AI37</f>
        <v>0.195897435897436</v>
      </c>
      <c r="AJ38" s="100">
        <f t="shared" ref="AJ38" si="43">1-AJ36-AJ37</f>
        <v>0.199029126213592</v>
      </c>
      <c r="AK38" s="85"/>
      <c r="AL38" s="85"/>
      <c r="AM38" s="85"/>
      <c r="AN38" s="85"/>
      <c r="AO38" s="136"/>
      <c r="AP38" s="67"/>
      <c r="AQ38" s="67"/>
      <c r="AR38" s="67"/>
      <c r="AS38" s="67"/>
      <c r="AT38" s="67"/>
      <c r="AU38" s="67"/>
      <c r="AV38" s="67"/>
      <c r="AW38" s="67"/>
      <c r="AX38" s="67"/>
      <c r="AY38" s="67"/>
      <c r="AZ38" s="67"/>
      <c r="BA38" s="67"/>
      <c r="BB38" s="67"/>
    </row>
    <row r="40" ht="15" spans="2:54">
      <c r="B40" s="163"/>
      <c r="M40" s="67"/>
      <c r="N40" s="67"/>
      <c r="O40" s="67"/>
      <c r="P40" s="67"/>
      <c r="Q40" s="67"/>
      <c r="R40" s="67"/>
      <c r="S40" s="67"/>
      <c r="T40" s="67"/>
      <c r="U40" s="67"/>
      <c r="V40" s="67"/>
      <c r="W40" s="67"/>
      <c r="X40" s="67"/>
      <c r="Y40" s="67"/>
      <c r="Z40" s="67"/>
      <c r="AA40" s="67"/>
      <c r="AB40" s="67"/>
      <c r="AC40" s="67"/>
      <c r="AD40" s="67"/>
      <c r="AE40" s="154"/>
      <c r="AF40" s="154"/>
      <c r="AG40" s="154"/>
      <c r="AH40" s="154"/>
      <c r="AI40" s="154"/>
      <c r="AJ40" s="154"/>
      <c r="AK40" s="154"/>
      <c r="AL40" s="154"/>
      <c r="AM40" s="154"/>
      <c r="AN40" s="154"/>
      <c r="AO40" s="154"/>
      <c r="AP40" s="154"/>
      <c r="AQ40" s="67"/>
      <c r="AR40" s="67"/>
      <c r="AS40" s="67"/>
      <c r="AT40" s="67"/>
      <c r="AU40" s="67"/>
      <c r="AV40" s="67"/>
      <c r="AW40" s="67"/>
      <c r="AX40" s="67"/>
      <c r="AY40" s="67"/>
      <c r="AZ40" s="67"/>
      <c r="BA40" s="67"/>
      <c r="BB40" s="67"/>
    </row>
    <row r="41" ht="15.75" spans="2:51">
      <c r="B41" s="164" t="s">
        <v>370</v>
      </c>
      <c r="C41" s="67"/>
      <c r="D41" s="67"/>
      <c r="E41" s="67"/>
      <c r="F41" s="67"/>
      <c r="G41" s="67"/>
      <c r="H41" s="67"/>
      <c r="I41" s="67"/>
      <c r="M41" s="81"/>
      <c r="N41" s="66"/>
      <c r="O41" s="67"/>
      <c r="P41" s="67"/>
      <c r="Q41" s="67"/>
      <c r="R41" s="67"/>
      <c r="S41" s="67"/>
      <c r="T41" s="67"/>
      <c r="U41" s="67"/>
      <c r="V41" s="81"/>
      <c r="W41" s="81"/>
      <c r="X41" s="81"/>
      <c r="Y41" s="81"/>
      <c r="Z41" s="81"/>
      <c r="AA41" s="81"/>
      <c r="AB41" s="81"/>
      <c r="AC41" s="81"/>
      <c r="AD41" s="81"/>
      <c r="AE41" s="81"/>
      <c r="AF41" s="81"/>
      <c r="AG41" s="81"/>
      <c r="AH41" s="81"/>
      <c r="AI41" s="81"/>
      <c r="AJ41" s="81"/>
      <c r="AK41" s="81"/>
      <c r="AL41" s="81"/>
      <c r="AM41" s="81"/>
      <c r="AN41" s="67"/>
      <c r="AO41" s="67"/>
      <c r="AP41" s="67"/>
      <c r="AQ41" s="67"/>
      <c r="AR41" s="67"/>
      <c r="AS41" s="67"/>
      <c r="AT41" s="67"/>
      <c r="AU41" s="67"/>
      <c r="AV41" s="67"/>
      <c r="AW41" s="67"/>
      <c r="AX41" s="67"/>
      <c r="AY41" s="67"/>
    </row>
    <row r="42" ht="15.75" spans="2:51">
      <c r="B42" s="165" t="s">
        <v>38</v>
      </c>
      <c r="C42" s="166" t="s">
        <v>9</v>
      </c>
      <c r="D42" s="166" t="s">
        <v>10</v>
      </c>
      <c r="E42" s="166" t="s">
        <v>11</v>
      </c>
      <c r="F42" s="166" t="s">
        <v>12</v>
      </c>
      <c r="G42" s="166" t="s">
        <v>13</v>
      </c>
      <c r="H42" s="166" t="s">
        <v>14</v>
      </c>
      <c r="I42" s="166" t="s">
        <v>15</v>
      </c>
      <c r="M42" s="85"/>
      <c r="N42" s="68" t="s">
        <v>38</v>
      </c>
      <c r="O42" s="81" t="s">
        <v>9</v>
      </c>
      <c r="P42" s="81" t="s">
        <v>10</v>
      </c>
      <c r="Q42" s="81" t="s">
        <v>11</v>
      </c>
      <c r="R42" s="81" t="s">
        <v>12</v>
      </c>
      <c r="S42" s="81" t="s">
        <v>13</v>
      </c>
      <c r="T42" s="81" t="s">
        <v>14</v>
      </c>
      <c r="U42" s="81" t="s">
        <v>15</v>
      </c>
      <c r="V42" s="85"/>
      <c r="W42" s="85"/>
      <c r="X42" s="85"/>
      <c r="Y42" s="85"/>
      <c r="Z42" s="85"/>
      <c r="AA42" s="85"/>
      <c r="AB42" s="85"/>
      <c r="AC42" s="85"/>
      <c r="AD42" s="85"/>
      <c r="AE42" s="136"/>
      <c r="AF42" s="136"/>
      <c r="AG42" s="136"/>
      <c r="AH42" s="136"/>
      <c r="AI42" s="136"/>
      <c r="AJ42" s="136"/>
      <c r="AK42" s="136"/>
      <c r="AL42" s="136"/>
      <c r="AM42" s="136"/>
      <c r="AN42" s="67"/>
      <c r="AO42" s="67"/>
      <c r="AP42" s="67"/>
      <c r="AQ42" s="67"/>
      <c r="AR42" s="67"/>
      <c r="AS42" s="67"/>
      <c r="AT42" s="67"/>
      <c r="AU42" s="67"/>
      <c r="AV42" s="67"/>
      <c r="AW42" s="67"/>
      <c r="AX42" s="67"/>
      <c r="AY42" s="67"/>
    </row>
    <row r="43" ht="15" spans="2:39">
      <c r="B43" s="167" t="s">
        <v>371</v>
      </c>
      <c r="C43" s="168">
        <f t="shared" ref="C43:I44" si="44">F11/1000</f>
        <v>0</v>
      </c>
      <c r="D43" s="168">
        <f t="shared" si="44"/>
        <v>0</v>
      </c>
      <c r="E43" s="168">
        <f t="shared" si="44"/>
        <v>0</v>
      </c>
      <c r="F43" s="168">
        <f t="shared" si="44"/>
        <v>0</v>
      </c>
      <c r="G43" s="168">
        <f t="shared" si="44"/>
        <v>0</v>
      </c>
      <c r="H43" s="168">
        <f t="shared" si="44"/>
        <v>0</v>
      </c>
      <c r="I43" s="168">
        <f t="shared" si="44"/>
        <v>0</v>
      </c>
      <c r="M43" s="85"/>
      <c r="N43" s="69" t="s">
        <v>371</v>
      </c>
      <c r="O43" s="85">
        <f>C43</f>
        <v>0</v>
      </c>
      <c r="P43" s="85">
        <f t="shared" ref="P43:U46" si="45">D43</f>
        <v>0</v>
      </c>
      <c r="Q43" s="85">
        <f t="shared" si="45"/>
        <v>0</v>
      </c>
      <c r="R43" s="85">
        <f t="shared" si="45"/>
        <v>0</v>
      </c>
      <c r="S43" s="85">
        <f t="shared" si="45"/>
        <v>0</v>
      </c>
      <c r="T43" s="85">
        <f t="shared" si="45"/>
        <v>0</v>
      </c>
      <c r="U43" s="85">
        <f t="shared" si="45"/>
        <v>0</v>
      </c>
      <c r="V43" s="85"/>
      <c r="W43" s="85"/>
      <c r="X43" s="85"/>
      <c r="Y43" s="85"/>
      <c r="Z43" s="85"/>
      <c r="AA43" s="85"/>
      <c r="AB43" s="85"/>
      <c r="AC43" s="85"/>
      <c r="AD43" s="85"/>
      <c r="AE43" s="136"/>
      <c r="AF43" s="136"/>
      <c r="AG43" s="136"/>
      <c r="AH43" s="136"/>
      <c r="AI43" s="136"/>
      <c r="AJ43" s="136"/>
      <c r="AK43" s="136"/>
      <c r="AL43" s="136"/>
      <c r="AM43" s="136"/>
    </row>
    <row r="44" ht="15" spans="2:39">
      <c r="B44" s="167" t="s">
        <v>372</v>
      </c>
      <c r="C44" s="168">
        <f t="shared" si="44"/>
        <v>0.06768</v>
      </c>
      <c r="D44" s="168">
        <f t="shared" si="44"/>
        <v>0.32148</v>
      </c>
      <c r="E44" s="168">
        <f t="shared" si="44"/>
        <v>0.49068</v>
      </c>
      <c r="F44" s="168">
        <f t="shared" si="44"/>
        <v>0.06768</v>
      </c>
      <c r="G44" s="168">
        <f t="shared" si="44"/>
        <v>0.01692</v>
      </c>
      <c r="H44" s="168">
        <f t="shared" si="44"/>
        <v>0.1692</v>
      </c>
      <c r="I44" s="168">
        <f t="shared" si="44"/>
        <v>0.45684</v>
      </c>
      <c r="M44" s="85"/>
      <c r="N44" s="69" t="s">
        <v>372</v>
      </c>
      <c r="O44" s="85">
        <f t="shared" ref="O44:O46" si="46">C44</f>
        <v>0.06768</v>
      </c>
      <c r="P44" s="85">
        <f t="shared" si="45"/>
        <v>0.32148</v>
      </c>
      <c r="Q44" s="85">
        <f t="shared" si="45"/>
        <v>0.49068</v>
      </c>
      <c r="R44" s="85">
        <f t="shared" si="45"/>
        <v>0.06768</v>
      </c>
      <c r="S44" s="85">
        <f t="shared" si="45"/>
        <v>0.01692</v>
      </c>
      <c r="T44" s="85">
        <f t="shared" si="45"/>
        <v>0.1692</v>
      </c>
      <c r="U44" s="85">
        <f t="shared" si="45"/>
        <v>0.45684</v>
      </c>
      <c r="V44" s="85"/>
      <c r="W44" s="85"/>
      <c r="X44" s="85"/>
      <c r="Y44" s="85"/>
      <c r="Z44" s="85"/>
      <c r="AA44" s="85"/>
      <c r="AB44" s="85"/>
      <c r="AC44" s="85"/>
      <c r="AD44" s="85"/>
      <c r="AE44" s="136"/>
      <c r="AF44" s="136"/>
      <c r="AG44" s="136"/>
      <c r="AH44" s="136"/>
      <c r="AI44" s="136"/>
      <c r="AJ44" s="136"/>
      <c r="AK44" s="136"/>
      <c r="AL44" s="136"/>
      <c r="AM44" s="136"/>
    </row>
    <row r="45" ht="15" spans="2:39">
      <c r="B45" s="167" t="s">
        <v>373</v>
      </c>
      <c r="C45" s="168">
        <f t="shared" ref="C45:I46" si="47">F14/1000</f>
        <v>0</v>
      </c>
      <c r="D45" s="168">
        <f t="shared" si="47"/>
        <v>0.25004</v>
      </c>
      <c r="E45" s="168">
        <f t="shared" si="47"/>
        <v>0.12502</v>
      </c>
      <c r="F45" s="168">
        <f t="shared" si="47"/>
        <v>0.25004</v>
      </c>
      <c r="G45" s="168">
        <f t="shared" si="47"/>
        <v>0.06251</v>
      </c>
      <c r="H45" s="168">
        <f t="shared" si="47"/>
        <v>0.25004</v>
      </c>
      <c r="I45" s="168">
        <f t="shared" si="47"/>
        <v>0.12502</v>
      </c>
      <c r="M45" s="85"/>
      <c r="N45" s="69" t="s">
        <v>373</v>
      </c>
      <c r="O45" s="85">
        <f t="shared" si="46"/>
        <v>0</v>
      </c>
      <c r="P45" s="85">
        <f t="shared" si="45"/>
        <v>0.25004</v>
      </c>
      <c r="Q45" s="85">
        <f t="shared" si="45"/>
        <v>0.12502</v>
      </c>
      <c r="R45" s="85">
        <f t="shared" si="45"/>
        <v>0.25004</v>
      </c>
      <c r="S45" s="85">
        <f t="shared" si="45"/>
        <v>0.06251</v>
      </c>
      <c r="T45" s="85">
        <f t="shared" si="45"/>
        <v>0.25004</v>
      </c>
      <c r="U45" s="85">
        <f t="shared" si="45"/>
        <v>0.12502</v>
      </c>
      <c r="V45" s="85"/>
      <c r="W45" s="85"/>
      <c r="X45" s="85"/>
      <c r="Y45" s="85"/>
      <c r="Z45" s="85"/>
      <c r="AA45" s="85"/>
      <c r="AB45" s="85"/>
      <c r="AC45" s="85"/>
      <c r="AD45" s="85"/>
      <c r="AE45" s="136"/>
      <c r="AF45" s="136"/>
      <c r="AG45" s="136"/>
      <c r="AH45" s="136"/>
      <c r="AI45" s="136"/>
      <c r="AJ45" s="136"/>
      <c r="AK45" s="136"/>
      <c r="AL45" s="136"/>
      <c r="AM45" s="136"/>
    </row>
    <row r="46" ht="15" spans="2:42">
      <c r="B46" s="167" t="s">
        <v>374</v>
      </c>
      <c r="C46" s="168">
        <f t="shared" si="47"/>
        <v>8.1263</v>
      </c>
      <c r="D46" s="168">
        <f t="shared" si="47"/>
        <v>18.87802</v>
      </c>
      <c r="E46" s="168">
        <f t="shared" si="47"/>
        <v>27.37938</v>
      </c>
      <c r="F46" s="168">
        <f t="shared" si="47"/>
        <v>3.93813</v>
      </c>
      <c r="G46" s="168">
        <f t="shared" si="47"/>
        <v>1.06267</v>
      </c>
      <c r="H46" s="168">
        <f t="shared" si="47"/>
        <v>11.93941</v>
      </c>
      <c r="I46" s="168">
        <f t="shared" si="47"/>
        <v>25.6291</v>
      </c>
      <c r="J46" s="85"/>
      <c r="K46" s="85"/>
      <c r="L46" s="85"/>
      <c r="M46" s="85"/>
      <c r="N46" s="69" t="s">
        <v>374</v>
      </c>
      <c r="O46" s="85">
        <f t="shared" si="46"/>
        <v>8.1263</v>
      </c>
      <c r="P46" s="85">
        <f t="shared" si="45"/>
        <v>18.87802</v>
      </c>
      <c r="Q46" s="85">
        <f t="shared" si="45"/>
        <v>27.37938</v>
      </c>
      <c r="R46" s="85">
        <f t="shared" si="45"/>
        <v>3.93813</v>
      </c>
      <c r="S46" s="85">
        <f t="shared" si="45"/>
        <v>1.06267</v>
      </c>
      <c r="T46" s="85">
        <f t="shared" si="45"/>
        <v>11.93941</v>
      </c>
      <c r="U46" s="85">
        <f t="shared" si="45"/>
        <v>25.6291</v>
      </c>
      <c r="V46" s="85"/>
      <c r="W46" s="85"/>
      <c r="X46" s="85"/>
      <c r="Y46" s="85"/>
      <c r="Z46" s="85"/>
      <c r="AA46" s="85"/>
      <c r="AB46" s="85"/>
      <c r="AC46" s="85"/>
      <c r="AD46" s="85"/>
      <c r="AE46" s="85"/>
      <c r="AF46" s="85"/>
      <c r="AG46" s="85"/>
      <c r="AH46" s="136"/>
      <c r="AI46" s="136"/>
      <c r="AJ46" s="136"/>
      <c r="AK46" s="136"/>
      <c r="AL46" s="136"/>
      <c r="AM46" s="136"/>
      <c r="AN46" s="136"/>
      <c r="AO46" s="136"/>
      <c r="AP46" s="136"/>
    </row>
    <row r="48" ht="15" spans="2:2">
      <c r="B48" s="95" t="s">
        <v>375</v>
      </c>
    </row>
    <row r="49" ht="15" spans="2:9">
      <c r="B49" s="66" t="s">
        <v>144</v>
      </c>
      <c r="C49" s="67"/>
      <c r="D49" s="67"/>
      <c r="E49" s="67"/>
      <c r="F49" s="67"/>
      <c r="G49" s="67"/>
      <c r="H49" s="67"/>
      <c r="I49" s="67"/>
    </row>
    <row r="50" ht="15.75" spans="2:9">
      <c r="B50" s="68" t="s">
        <v>38</v>
      </c>
      <c r="C50" s="81" t="s">
        <v>9</v>
      </c>
      <c r="D50" s="81" t="s">
        <v>10</v>
      </c>
      <c r="E50" s="81" t="s">
        <v>11</v>
      </c>
      <c r="F50" s="81" t="s">
        <v>12</v>
      </c>
      <c r="G50" s="81" t="s">
        <v>13</v>
      </c>
      <c r="H50" s="81" t="s">
        <v>14</v>
      </c>
      <c r="I50" s="81" t="s">
        <v>15</v>
      </c>
    </row>
    <row r="51" ht="15" spans="2:9">
      <c r="B51" s="69" t="s">
        <v>364</v>
      </c>
      <c r="C51" s="85">
        <f>C43+C44</f>
        <v>0.06768</v>
      </c>
      <c r="D51" s="85">
        <f t="shared" ref="D51:I51" si="48">D43+D44</f>
        <v>0.32148</v>
      </c>
      <c r="E51" s="85">
        <f t="shared" si="48"/>
        <v>0.49068</v>
      </c>
      <c r="F51" s="85">
        <f t="shared" si="48"/>
        <v>0.06768</v>
      </c>
      <c r="G51" s="85">
        <f t="shared" si="48"/>
        <v>0.01692</v>
      </c>
      <c r="H51" s="85">
        <f t="shared" si="48"/>
        <v>0.1692</v>
      </c>
      <c r="I51" s="85">
        <f t="shared" si="48"/>
        <v>0.45684</v>
      </c>
    </row>
    <row r="52" ht="15" spans="2:9">
      <c r="B52" s="69" t="s">
        <v>365</v>
      </c>
      <c r="C52" s="85">
        <f>C45+C46</f>
        <v>8.1263</v>
      </c>
      <c r="D52" s="85">
        <f t="shared" ref="D52:I52" si="49">D45+D46</f>
        <v>19.12806</v>
      </c>
      <c r="E52" s="85">
        <f t="shared" si="49"/>
        <v>27.5044</v>
      </c>
      <c r="F52" s="85">
        <f t="shared" si="49"/>
        <v>4.18817</v>
      </c>
      <c r="G52" s="85">
        <f t="shared" si="49"/>
        <v>1.12518</v>
      </c>
      <c r="H52" s="85">
        <f t="shared" si="49"/>
        <v>12.18945</v>
      </c>
      <c r="I52" s="85">
        <f t="shared" si="49"/>
        <v>25.75412</v>
      </c>
    </row>
    <row r="53" ht="15" spans="2:9">
      <c r="B53" s="69"/>
      <c r="C53" s="85"/>
      <c r="D53" s="85"/>
      <c r="E53" s="85"/>
      <c r="F53" s="85"/>
      <c r="G53" s="85"/>
      <c r="H53" s="85"/>
      <c r="I53" s="85"/>
    </row>
    <row r="54" ht="15" spans="2:9">
      <c r="B54" s="69"/>
      <c r="C54" s="85"/>
      <c r="D54" s="85"/>
      <c r="E54" s="85"/>
      <c r="F54" s="85"/>
      <c r="G54" s="85"/>
      <c r="H54" s="85"/>
      <c r="I54" s="85"/>
    </row>
    <row r="55" ht="15" spans="2:9">
      <c r="B55" s="69"/>
      <c r="C55" s="85"/>
      <c r="D55" s="85"/>
      <c r="E55" s="85"/>
      <c r="F55" s="85"/>
      <c r="G55" s="85"/>
      <c r="H55" s="85"/>
      <c r="I55" s="85"/>
    </row>
    <row r="56" ht="15" spans="2:11">
      <c r="B56" s="95" t="s">
        <v>376</v>
      </c>
      <c r="C56" s="67"/>
      <c r="D56" s="96" t="s">
        <v>377</v>
      </c>
      <c r="E56" s="97"/>
      <c r="F56" s="67"/>
      <c r="G56" s="67"/>
      <c r="H56" s="67"/>
      <c r="I56" s="67"/>
      <c r="J56" s="67"/>
      <c r="K56" s="67"/>
    </row>
    <row r="57" ht="15.75" spans="2:11">
      <c r="B57" s="68" t="s">
        <v>8</v>
      </c>
      <c r="C57" s="68" t="s">
        <v>69</v>
      </c>
      <c r="D57" s="68" t="s">
        <v>70</v>
      </c>
      <c r="E57" s="81" t="s">
        <v>9</v>
      </c>
      <c r="F57" s="81" t="s">
        <v>10</v>
      </c>
      <c r="G57" s="81" t="s">
        <v>11</v>
      </c>
      <c r="H57" s="81" t="s">
        <v>12</v>
      </c>
      <c r="I57" s="81" t="s">
        <v>13</v>
      </c>
      <c r="J57" s="81" t="s">
        <v>14</v>
      </c>
      <c r="K57" s="81" t="s">
        <v>15</v>
      </c>
    </row>
    <row r="58" ht="15" spans="2:11">
      <c r="B58" s="69" t="s">
        <v>378</v>
      </c>
      <c r="C58" s="69" t="s">
        <v>73</v>
      </c>
      <c r="D58" s="69" t="s">
        <v>371</v>
      </c>
      <c r="E58" s="98">
        <v>0.001</v>
      </c>
      <c r="F58" s="98">
        <v>0.001</v>
      </c>
      <c r="G58" s="98">
        <v>0.001</v>
      </c>
      <c r="H58" s="98">
        <v>0.001</v>
      </c>
      <c r="I58" s="98">
        <v>0.001</v>
      </c>
      <c r="J58" s="98">
        <v>0.001</v>
      </c>
      <c r="K58" s="98">
        <v>0.001</v>
      </c>
    </row>
    <row r="59" ht="15" spans="2:11">
      <c r="B59" s="69" t="s">
        <v>379</v>
      </c>
      <c r="C59" s="69" t="s">
        <v>366</v>
      </c>
      <c r="D59" s="69" t="s">
        <v>372</v>
      </c>
      <c r="E59" s="98">
        <v>0.001</v>
      </c>
      <c r="F59" s="98">
        <v>0.001</v>
      </c>
      <c r="G59" s="98">
        <v>0.001</v>
      </c>
      <c r="H59" s="98">
        <v>0.001</v>
      </c>
      <c r="I59" s="98">
        <v>0.001</v>
      </c>
      <c r="J59" s="98">
        <v>0.001</v>
      </c>
      <c r="K59" s="98">
        <v>0.001</v>
      </c>
    </row>
    <row r="60" ht="15" spans="2:11">
      <c r="B60" s="69" t="s">
        <v>380</v>
      </c>
      <c r="C60" s="69" t="s">
        <v>73</v>
      </c>
      <c r="D60" s="69" t="s">
        <v>373</v>
      </c>
      <c r="E60" s="98">
        <v>0.001</v>
      </c>
      <c r="F60" s="98">
        <v>0.001</v>
      </c>
      <c r="G60" s="98">
        <v>0.001</v>
      </c>
      <c r="H60" s="98">
        <v>0.001</v>
      </c>
      <c r="I60" s="98">
        <v>0.001</v>
      </c>
      <c r="J60" s="98">
        <v>0.001</v>
      </c>
      <c r="K60" s="98">
        <v>0.001</v>
      </c>
    </row>
    <row r="61" ht="15" spans="2:11">
      <c r="B61" s="69" t="s">
        <v>381</v>
      </c>
      <c r="C61" s="69" t="s">
        <v>366</v>
      </c>
      <c r="D61" s="69" t="s">
        <v>374</v>
      </c>
      <c r="E61" s="98">
        <v>0.001</v>
      </c>
      <c r="F61" s="98">
        <v>0.001</v>
      </c>
      <c r="G61" s="98">
        <v>0.001</v>
      </c>
      <c r="H61" s="98">
        <v>0.001</v>
      </c>
      <c r="I61" s="98">
        <v>0.001</v>
      </c>
      <c r="J61" s="98">
        <v>0.001</v>
      </c>
      <c r="K61" s="98">
        <v>0.001</v>
      </c>
    </row>
    <row r="65" ht="15" spans="2:13">
      <c r="B65" s="313" t="s">
        <v>382</v>
      </c>
      <c r="C65" s="67"/>
      <c r="D65" s="96" t="s">
        <v>383</v>
      </c>
      <c r="E65" s="99"/>
      <c r="F65" s="67"/>
      <c r="G65" s="67"/>
      <c r="H65" s="67"/>
      <c r="I65" s="67"/>
      <c r="J65" s="67"/>
      <c r="K65" s="67"/>
      <c r="M65" s="18" t="s">
        <v>384</v>
      </c>
    </row>
    <row r="66" ht="15.75" spans="2:13">
      <c r="B66" s="68" t="s">
        <v>8</v>
      </c>
      <c r="C66" s="68" t="s">
        <v>69</v>
      </c>
      <c r="D66" s="68" t="s">
        <v>70</v>
      </c>
      <c r="E66" s="81" t="s">
        <v>9</v>
      </c>
      <c r="F66" s="81" t="s">
        <v>10</v>
      </c>
      <c r="G66" s="81" t="s">
        <v>11</v>
      </c>
      <c r="H66" s="81" t="s">
        <v>12</v>
      </c>
      <c r="I66" s="81" t="s">
        <v>13</v>
      </c>
      <c r="J66" s="81" t="s">
        <v>14</v>
      </c>
      <c r="K66" s="81" t="s">
        <v>15</v>
      </c>
      <c r="M66" s="174" t="s">
        <v>385</v>
      </c>
    </row>
    <row r="67" ht="15" spans="2:11">
      <c r="B67" s="69" t="s">
        <v>378</v>
      </c>
      <c r="C67" s="69" t="s">
        <v>73</v>
      </c>
      <c r="D67" s="69" t="s">
        <v>371</v>
      </c>
      <c r="E67" s="100">
        <v>57</v>
      </c>
      <c r="F67" s="100">
        <v>57</v>
      </c>
      <c r="G67" s="100">
        <v>57</v>
      </c>
      <c r="H67" s="100">
        <v>57</v>
      </c>
      <c r="I67" s="100">
        <v>57</v>
      </c>
      <c r="J67" s="100">
        <v>57</v>
      </c>
      <c r="K67" s="100">
        <v>57</v>
      </c>
    </row>
    <row r="68" ht="15" spans="2:14">
      <c r="B68" s="69" t="s">
        <v>379</v>
      </c>
      <c r="C68" s="69" t="s">
        <v>366</v>
      </c>
      <c r="D68" s="69" t="s">
        <v>372</v>
      </c>
      <c r="E68" s="100">
        <v>57</v>
      </c>
      <c r="F68" s="100">
        <v>57</v>
      </c>
      <c r="G68" s="100">
        <v>57</v>
      </c>
      <c r="H68" s="100">
        <v>57</v>
      </c>
      <c r="I68" s="100">
        <v>57</v>
      </c>
      <c r="J68" s="100">
        <v>57</v>
      </c>
      <c r="K68" s="100">
        <v>57</v>
      </c>
      <c r="N68" s="18" t="s">
        <v>386</v>
      </c>
    </row>
    <row r="69" ht="15" spans="2:14">
      <c r="B69" s="69" t="s">
        <v>380</v>
      </c>
      <c r="C69" s="69" t="s">
        <v>73</v>
      </c>
      <c r="D69" s="69" t="s">
        <v>373</v>
      </c>
      <c r="E69" s="100">
        <v>168</v>
      </c>
      <c r="F69" s="100">
        <v>168</v>
      </c>
      <c r="G69" s="100">
        <v>168</v>
      </c>
      <c r="H69" s="100">
        <v>168</v>
      </c>
      <c r="I69" s="100">
        <v>168</v>
      </c>
      <c r="J69" s="100">
        <v>168</v>
      </c>
      <c r="K69" s="100">
        <v>168</v>
      </c>
      <c r="N69" s="18" t="s">
        <v>387</v>
      </c>
    </row>
    <row r="70" ht="15" spans="2:11">
      <c r="B70" s="69" t="s">
        <v>381</v>
      </c>
      <c r="C70" s="69" t="s">
        <v>366</v>
      </c>
      <c r="D70" s="69" t="s">
        <v>374</v>
      </c>
      <c r="E70" s="100">
        <v>168</v>
      </c>
      <c r="F70" s="100">
        <v>168</v>
      </c>
      <c r="G70" s="100">
        <v>168</v>
      </c>
      <c r="H70" s="100">
        <v>168</v>
      </c>
      <c r="I70" s="100">
        <v>168</v>
      </c>
      <c r="J70" s="100">
        <v>168</v>
      </c>
      <c r="K70" s="100">
        <v>168</v>
      </c>
    </row>
    <row r="74" ht="15" spans="2:13">
      <c r="B74" s="313" t="s">
        <v>388</v>
      </c>
      <c r="C74" s="67"/>
      <c r="D74" s="96" t="s">
        <v>389</v>
      </c>
      <c r="E74" s="99"/>
      <c r="F74" s="67"/>
      <c r="G74" s="67"/>
      <c r="H74" s="67"/>
      <c r="I74" s="67"/>
      <c r="J74" s="67"/>
      <c r="K74" s="67"/>
      <c r="M74" s="18"/>
    </row>
    <row r="75" ht="15.75" spans="2:14">
      <c r="B75" s="68" t="s">
        <v>8</v>
      </c>
      <c r="C75" s="68" t="s">
        <v>69</v>
      </c>
      <c r="D75" s="68" t="s">
        <v>70</v>
      </c>
      <c r="E75" s="81" t="s">
        <v>9</v>
      </c>
      <c r="F75" s="81" t="s">
        <v>10</v>
      </c>
      <c r="G75" s="81" t="s">
        <v>11</v>
      </c>
      <c r="H75" s="81" t="s">
        <v>12</v>
      </c>
      <c r="I75" s="81" t="s">
        <v>13</v>
      </c>
      <c r="J75" s="81" t="s">
        <v>14</v>
      </c>
      <c r="K75" s="81" t="s">
        <v>15</v>
      </c>
      <c r="M75" s="174"/>
      <c r="N75" s="174" t="s">
        <v>390</v>
      </c>
    </row>
    <row r="76" ht="15" spans="2:14">
      <c r="B76" s="69" t="s">
        <v>378</v>
      </c>
      <c r="C76" s="69" t="s">
        <v>73</v>
      </c>
      <c r="D76" s="69" t="s">
        <v>371</v>
      </c>
      <c r="E76" s="84">
        <f>E78</f>
        <v>223.748035799686</v>
      </c>
      <c r="F76" s="84">
        <f t="shared" ref="F76:K76" si="50">F78</f>
        <v>223.748035799686</v>
      </c>
      <c r="G76" s="84">
        <f t="shared" si="50"/>
        <v>223.748035799686</v>
      </c>
      <c r="H76" s="84">
        <f t="shared" si="50"/>
        <v>223.748035799686</v>
      </c>
      <c r="I76" s="84">
        <f t="shared" si="50"/>
        <v>223.748035799686</v>
      </c>
      <c r="J76" s="84">
        <f t="shared" si="50"/>
        <v>223.748035799686</v>
      </c>
      <c r="K76" s="84">
        <f t="shared" si="50"/>
        <v>223.748035799686</v>
      </c>
      <c r="N76" s="18" t="s">
        <v>391</v>
      </c>
    </row>
    <row r="77" ht="15" spans="2:14">
      <c r="B77" s="69" t="s">
        <v>379</v>
      </c>
      <c r="C77" s="69" t="s">
        <v>366</v>
      </c>
      <c r="D77" s="69" t="s">
        <v>372</v>
      </c>
      <c r="E77" s="84">
        <f>E79</f>
        <v>223.748035799686</v>
      </c>
      <c r="F77" s="84">
        <f t="shared" ref="F77:K77" si="51">F79</f>
        <v>223.748035799686</v>
      </c>
      <c r="G77" s="84">
        <f t="shared" si="51"/>
        <v>223.748035799686</v>
      </c>
      <c r="H77" s="84">
        <f t="shared" si="51"/>
        <v>223.748035799686</v>
      </c>
      <c r="I77" s="84">
        <f t="shared" si="51"/>
        <v>223.748035799686</v>
      </c>
      <c r="J77" s="84">
        <f t="shared" si="51"/>
        <v>223.748035799686</v>
      </c>
      <c r="K77" s="84">
        <f t="shared" si="51"/>
        <v>223.748035799686</v>
      </c>
      <c r="N77" s="18"/>
    </row>
    <row r="78" ht="15" spans="2:14">
      <c r="B78" s="69" t="s">
        <v>380</v>
      </c>
      <c r="C78" s="69" t="s">
        <v>73</v>
      </c>
      <c r="D78" s="69" t="s">
        <v>373</v>
      </c>
      <c r="E78" s="100">
        <f>52.4*10^9/1394/E69/1000</f>
        <v>223.748035799686</v>
      </c>
      <c r="F78" s="100">
        <f t="shared" ref="F78:K78" si="52">52.4*10^9/1394/F69/1000</f>
        <v>223.748035799686</v>
      </c>
      <c r="G78" s="100">
        <f t="shared" si="52"/>
        <v>223.748035799686</v>
      </c>
      <c r="H78" s="100">
        <f t="shared" si="52"/>
        <v>223.748035799686</v>
      </c>
      <c r="I78" s="100">
        <f t="shared" si="52"/>
        <v>223.748035799686</v>
      </c>
      <c r="J78" s="100">
        <f t="shared" si="52"/>
        <v>223.748035799686</v>
      </c>
      <c r="K78" s="100">
        <f t="shared" si="52"/>
        <v>223.748035799686</v>
      </c>
      <c r="N78" s="18" t="s">
        <v>392</v>
      </c>
    </row>
    <row r="79" ht="15" spans="2:14">
      <c r="B79" s="69" t="s">
        <v>381</v>
      </c>
      <c r="C79" s="69" t="s">
        <v>366</v>
      </c>
      <c r="D79" s="69" t="s">
        <v>374</v>
      </c>
      <c r="E79" s="100">
        <f>52.4*10^9/1394/E70/1000</f>
        <v>223.748035799686</v>
      </c>
      <c r="F79" s="100">
        <f t="shared" ref="F79:K79" si="53">52.4*10^9/1394/F70/1000</f>
        <v>223.748035799686</v>
      </c>
      <c r="G79" s="100">
        <f t="shared" si="53"/>
        <v>223.748035799686</v>
      </c>
      <c r="H79" s="100">
        <f t="shared" si="53"/>
        <v>223.748035799686</v>
      </c>
      <c r="I79" s="100">
        <f t="shared" si="53"/>
        <v>223.748035799686</v>
      </c>
      <c r="J79" s="100">
        <f t="shared" si="53"/>
        <v>223.748035799686</v>
      </c>
      <c r="K79" s="100">
        <f t="shared" si="53"/>
        <v>223.748035799686</v>
      </c>
      <c r="N79" s="18" t="s">
        <v>393</v>
      </c>
    </row>
    <row r="80" spans="14:14">
      <c r="N80" s="125" t="s">
        <v>394</v>
      </c>
    </row>
    <row r="83" ht="15" spans="2:11">
      <c r="B83" s="95" t="s">
        <v>165</v>
      </c>
      <c r="C83" s="67"/>
      <c r="D83" s="96" t="s">
        <v>395</v>
      </c>
      <c r="E83" s="99"/>
      <c r="F83" s="67"/>
      <c r="G83" s="67"/>
      <c r="H83" s="67"/>
      <c r="I83" s="67"/>
      <c r="J83" s="67"/>
      <c r="K83" s="67"/>
    </row>
    <row r="84" ht="15.75" spans="2:14">
      <c r="B84" s="68" t="s">
        <v>8</v>
      </c>
      <c r="C84" s="68" t="s">
        <v>69</v>
      </c>
      <c r="D84" s="68" t="s">
        <v>70</v>
      </c>
      <c r="E84" s="81" t="s">
        <v>9</v>
      </c>
      <c r="F84" s="81" t="s">
        <v>10</v>
      </c>
      <c r="G84" s="81" t="s">
        <v>11</v>
      </c>
      <c r="H84" s="81" t="s">
        <v>12</v>
      </c>
      <c r="I84" s="81" t="s">
        <v>13</v>
      </c>
      <c r="J84" s="81" t="s">
        <v>14</v>
      </c>
      <c r="K84" s="81" t="s">
        <v>15</v>
      </c>
      <c r="N84" s="174" t="s">
        <v>396</v>
      </c>
    </row>
    <row r="85" ht="15" spans="2:11">
      <c r="B85" s="69" t="s">
        <v>378</v>
      </c>
      <c r="C85" s="69" t="s">
        <v>73</v>
      </c>
      <c r="D85" s="69" t="s">
        <v>371</v>
      </c>
      <c r="E85" s="115">
        <f t="shared" ref="E85:K88" si="54">C43/E58/E67/E76*1000</f>
        <v>0</v>
      </c>
      <c r="F85" s="115">
        <f t="shared" si="54"/>
        <v>0</v>
      </c>
      <c r="G85" s="115">
        <f t="shared" si="54"/>
        <v>0</v>
      </c>
      <c r="H85" s="115">
        <f t="shared" si="54"/>
        <v>0</v>
      </c>
      <c r="I85" s="115">
        <f t="shared" si="54"/>
        <v>0</v>
      </c>
      <c r="J85" s="115">
        <f t="shared" si="54"/>
        <v>0</v>
      </c>
      <c r="K85" s="115">
        <f t="shared" si="54"/>
        <v>0</v>
      </c>
    </row>
    <row r="86" ht="15" spans="2:11">
      <c r="B86" s="69" t="s">
        <v>379</v>
      </c>
      <c r="C86" s="69" t="s">
        <v>366</v>
      </c>
      <c r="D86" s="69" t="s">
        <v>372</v>
      </c>
      <c r="E86" s="115">
        <f t="shared" si="54"/>
        <v>5.30672109280836</v>
      </c>
      <c r="F86" s="115">
        <f t="shared" si="54"/>
        <v>25.2069251908397</v>
      </c>
      <c r="G86" s="115">
        <f t="shared" si="54"/>
        <v>38.4737279228606</v>
      </c>
      <c r="H86" s="115">
        <f t="shared" si="54"/>
        <v>5.30672109280836</v>
      </c>
      <c r="I86" s="115">
        <f t="shared" si="54"/>
        <v>1.32668027320209</v>
      </c>
      <c r="J86" s="115">
        <f t="shared" si="54"/>
        <v>13.2668027320209</v>
      </c>
      <c r="K86" s="115">
        <f t="shared" si="54"/>
        <v>35.8203673764564</v>
      </c>
    </row>
    <row r="87" ht="15" spans="2:11">
      <c r="B87" s="69" t="s">
        <v>380</v>
      </c>
      <c r="C87" s="69" t="s">
        <v>73</v>
      </c>
      <c r="D87" s="69" t="s">
        <v>373</v>
      </c>
      <c r="E87" s="115">
        <f t="shared" si="54"/>
        <v>0</v>
      </c>
      <c r="F87" s="115">
        <f t="shared" si="54"/>
        <v>6.65182748091603</v>
      </c>
      <c r="G87" s="115">
        <f t="shared" si="54"/>
        <v>3.32591374045802</v>
      </c>
      <c r="H87" s="115">
        <f t="shared" si="54"/>
        <v>6.65182748091603</v>
      </c>
      <c r="I87" s="115">
        <f t="shared" si="54"/>
        <v>1.66295687022901</v>
      </c>
      <c r="J87" s="115">
        <f t="shared" si="54"/>
        <v>6.65182748091603</v>
      </c>
      <c r="K87" s="115">
        <f t="shared" si="54"/>
        <v>3.32591374045802</v>
      </c>
    </row>
    <row r="88" ht="15" spans="2:11">
      <c r="B88" s="69" t="s">
        <v>381</v>
      </c>
      <c r="C88" s="69" t="s">
        <v>366</v>
      </c>
      <c r="D88" s="69" t="s">
        <v>374</v>
      </c>
      <c r="E88" s="115">
        <f t="shared" si="54"/>
        <v>216.184393129771</v>
      </c>
      <c r="F88" s="115">
        <f t="shared" si="54"/>
        <v>502.21297480916</v>
      </c>
      <c r="G88" s="115">
        <f t="shared" si="54"/>
        <v>728.375109160305</v>
      </c>
      <c r="H88" s="115">
        <f t="shared" si="54"/>
        <v>104.766282824427</v>
      </c>
      <c r="I88" s="115">
        <f t="shared" si="54"/>
        <v>28.2702667938931</v>
      </c>
      <c r="J88" s="115">
        <f t="shared" si="54"/>
        <v>317.624762213741</v>
      </c>
      <c r="K88" s="115">
        <f t="shared" si="54"/>
        <v>681.812316793893</v>
      </c>
    </row>
    <row r="94" ht="15" spans="2:11">
      <c r="B94" s="95"/>
      <c r="C94" s="67"/>
      <c r="D94" s="96" t="s">
        <v>397</v>
      </c>
      <c r="E94" s="99"/>
      <c r="F94" s="67"/>
      <c r="G94" s="67"/>
      <c r="H94" s="67"/>
      <c r="I94" s="67"/>
      <c r="J94" s="67"/>
      <c r="K94" s="67"/>
    </row>
    <row r="95" ht="15.75" spans="2:11">
      <c r="B95" s="68" t="s">
        <v>8</v>
      </c>
      <c r="C95" s="68" t="s">
        <v>69</v>
      </c>
      <c r="D95" s="68" t="s">
        <v>70</v>
      </c>
      <c r="E95" s="81" t="s">
        <v>9</v>
      </c>
      <c r="F95" s="81" t="s">
        <v>10</v>
      </c>
      <c r="G95" s="81" t="s">
        <v>11</v>
      </c>
      <c r="H95" s="81" t="s">
        <v>12</v>
      </c>
      <c r="I95" s="81" t="s">
        <v>13</v>
      </c>
      <c r="J95" s="81" t="s">
        <v>14</v>
      </c>
      <c r="K95" s="81" t="s">
        <v>15</v>
      </c>
    </row>
    <row r="96" ht="15" spans="2:11">
      <c r="B96" s="69" t="s">
        <v>378</v>
      </c>
      <c r="C96" s="69" t="s">
        <v>73</v>
      </c>
      <c r="D96" s="69" t="s">
        <v>371</v>
      </c>
      <c r="E96" s="100">
        <v>30</v>
      </c>
      <c r="F96" s="100">
        <v>30</v>
      </c>
      <c r="G96" s="100">
        <v>30</v>
      </c>
      <c r="H96" s="100">
        <v>30</v>
      </c>
      <c r="I96" s="100">
        <v>30</v>
      </c>
      <c r="J96" s="100">
        <v>30</v>
      </c>
      <c r="K96" s="100">
        <v>30</v>
      </c>
    </row>
    <row r="97" ht="15" spans="2:11">
      <c r="B97" s="69" t="s">
        <v>379</v>
      </c>
      <c r="C97" s="69" t="s">
        <v>366</v>
      </c>
      <c r="D97" s="69" t="s">
        <v>372</v>
      </c>
      <c r="E97" s="100">
        <v>30</v>
      </c>
      <c r="F97" s="100">
        <v>30</v>
      </c>
      <c r="G97" s="100">
        <v>30</v>
      </c>
      <c r="H97" s="100">
        <v>30</v>
      </c>
      <c r="I97" s="100">
        <v>30</v>
      </c>
      <c r="J97" s="100">
        <v>30</v>
      </c>
      <c r="K97" s="100">
        <v>30</v>
      </c>
    </row>
    <row r="98" ht="15" spans="2:11">
      <c r="B98" s="69" t="s">
        <v>380</v>
      </c>
      <c r="C98" s="69" t="s">
        <v>73</v>
      </c>
      <c r="D98" s="69" t="s">
        <v>373</v>
      </c>
      <c r="E98" s="100">
        <v>30</v>
      </c>
      <c r="F98" s="100">
        <v>30</v>
      </c>
      <c r="G98" s="100">
        <v>30</v>
      </c>
      <c r="H98" s="100">
        <v>30</v>
      </c>
      <c r="I98" s="100">
        <v>30</v>
      </c>
      <c r="J98" s="100">
        <v>30</v>
      </c>
      <c r="K98" s="100">
        <v>30</v>
      </c>
    </row>
    <row r="99" ht="15" spans="2:11">
      <c r="B99" s="69" t="s">
        <v>381</v>
      </c>
      <c r="C99" s="69" t="s">
        <v>366</v>
      </c>
      <c r="D99" s="69" t="s">
        <v>374</v>
      </c>
      <c r="E99" s="100">
        <v>30</v>
      </c>
      <c r="F99" s="100">
        <v>30</v>
      </c>
      <c r="G99" s="100">
        <v>30</v>
      </c>
      <c r="H99" s="100">
        <v>30</v>
      </c>
      <c r="I99" s="100">
        <v>30</v>
      </c>
      <c r="J99" s="100">
        <v>30</v>
      </c>
      <c r="K99" s="100">
        <v>30</v>
      </c>
    </row>
    <row r="106" ht="15" spans="2:11">
      <c r="B106" s="95" t="s">
        <v>398</v>
      </c>
      <c r="C106" s="67"/>
      <c r="D106" s="96" t="s">
        <v>399</v>
      </c>
      <c r="E106" s="99"/>
      <c r="F106" s="67"/>
      <c r="G106" s="67"/>
      <c r="H106" s="67"/>
      <c r="I106" s="67"/>
      <c r="J106" s="67"/>
      <c r="K106" s="67"/>
    </row>
    <row r="107" ht="15.75" spans="2:11">
      <c r="B107" s="68" t="s">
        <v>8</v>
      </c>
      <c r="C107" s="68" t="s">
        <v>69</v>
      </c>
      <c r="D107" s="68" t="s">
        <v>70</v>
      </c>
      <c r="E107" s="81" t="s">
        <v>9</v>
      </c>
      <c r="F107" s="81" t="s">
        <v>10</v>
      </c>
      <c r="G107" s="81" t="s">
        <v>11</v>
      </c>
      <c r="H107" s="81" t="s">
        <v>12</v>
      </c>
      <c r="I107" s="81" t="s">
        <v>13</v>
      </c>
      <c r="J107" s="81" t="s">
        <v>14</v>
      </c>
      <c r="K107" s="81" t="s">
        <v>15</v>
      </c>
    </row>
    <row r="108" ht="15" spans="2:14">
      <c r="B108" s="69" t="s">
        <v>378</v>
      </c>
      <c r="C108" s="69" t="s">
        <v>73</v>
      </c>
      <c r="D108" s="69" t="s">
        <v>371</v>
      </c>
      <c r="E108" s="173">
        <f>(15.1*10^9/1394*1000)*(100-15.9)/100/1000000/1000</f>
        <v>9.10982783357245</v>
      </c>
      <c r="F108" s="173">
        <f t="shared" ref="F108:K108" si="55">(15.1*10^9/1394*1000)*(100-15.9)/100/1000000/1000</f>
        <v>9.10982783357245</v>
      </c>
      <c r="G108" s="173">
        <f t="shared" si="55"/>
        <v>9.10982783357245</v>
      </c>
      <c r="H108" s="173">
        <f t="shared" si="55"/>
        <v>9.10982783357245</v>
      </c>
      <c r="I108" s="173">
        <f t="shared" si="55"/>
        <v>9.10982783357245</v>
      </c>
      <c r="J108" s="173">
        <f t="shared" si="55"/>
        <v>9.10982783357245</v>
      </c>
      <c r="K108" s="173">
        <f t="shared" si="55"/>
        <v>9.10982783357245</v>
      </c>
      <c r="N108" s="18" t="s">
        <v>400</v>
      </c>
    </row>
    <row r="109" ht="15" spans="2:14">
      <c r="B109" s="69" t="s">
        <v>379</v>
      </c>
      <c r="C109" s="69" t="s">
        <v>366</v>
      </c>
      <c r="D109" s="69" t="s">
        <v>372</v>
      </c>
      <c r="E109" s="173">
        <f t="shared" ref="E109:K111" si="56">(15.1*10^9/1394*1000)*(100-15.9)/100/1000000/1000</f>
        <v>9.10982783357245</v>
      </c>
      <c r="F109" s="173">
        <f t="shared" si="56"/>
        <v>9.10982783357245</v>
      </c>
      <c r="G109" s="173">
        <f t="shared" si="56"/>
        <v>9.10982783357245</v>
      </c>
      <c r="H109" s="173">
        <f t="shared" si="56"/>
        <v>9.10982783357245</v>
      </c>
      <c r="I109" s="173">
        <f t="shared" si="56"/>
        <v>9.10982783357245</v>
      </c>
      <c r="J109" s="173">
        <f t="shared" si="56"/>
        <v>9.10982783357245</v>
      </c>
      <c r="K109" s="173">
        <f t="shared" si="56"/>
        <v>9.10982783357245</v>
      </c>
      <c r="N109" s="124" t="s">
        <v>401</v>
      </c>
    </row>
    <row r="110" ht="15" spans="2:11">
      <c r="B110" s="69" t="s">
        <v>380</v>
      </c>
      <c r="C110" s="69" t="s">
        <v>73</v>
      </c>
      <c r="D110" s="69" t="s">
        <v>373</v>
      </c>
      <c r="E110" s="173">
        <f t="shared" si="56"/>
        <v>9.10982783357245</v>
      </c>
      <c r="F110" s="173">
        <f t="shared" si="56"/>
        <v>9.10982783357245</v>
      </c>
      <c r="G110" s="173">
        <f t="shared" si="56"/>
        <v>9.10982783357245</v>
      </c>
      <c r="H110" s="173">
        <f t="shared" si="56"/>
        <v>9.10982783357245</v>
      </c>
      <c r="I110" s="173">
        <f t="shared" si="56"/>
        <v>9.10982783357245</v>
      </c>
      <c r="J110" s="173">
        <f t="shared" si="56"/>
        <v>9.10982783357245</v>
      </c>
      <c r="K110" s="173">
        <f t="shared" si="56"/>
        <v>9.10982783357245</v>
      </c>
    </row>
    <row r="111" ht="15" spans="2:11">
      <c r="B111" s="69" t="s">
        <v>381</v>
      </c>
      <c r="C111" s="69" t="s">
        <v>366</v>
      </c>
      <c r="D111" s="69" t="s">
        <v>374</v>
      </c>
      <c r="E111" s="173">
        <f t="shared" si="56"/>
        <v>9.10982783357245</v>
      </c>
      <c r="F111" s="173">
        <f t="shared" si="56"/>
        <v>9.10982783357245</v>
      </c>
      <c r="G111" s="173">
        <f t="shared" si="56"/>
        <v>9.10982783357245</v>
      </c>
      <c r="H111" s="173">
        <f t="shared" si="56"/>
        <v>9.10982783357245</v>
      </c>
      <c r="I111" s="173">
        <f t="shared" si="56"/>
        <v>9.10982783357245</v>
      </c>
      <c r="J111" s="173">
        <f t="shared" si="56"/>
        <v>9.10982783357245</v>
      </c>
      <c r="K111" s="173">
        <f t="shared" si="56"/>
        <v>9.10982783357245</v>
      </c>
    </row>
    <row r="119" spans="2:6">
      <c r="B119" s="116"/>
      <c r="C119" s="116"/>
      <c r="D119" s="117" t="s">
        <v>161</v>
      </c>
      <c r="E119" s="116"/>
      <c r="F119" s="116"/>
    </row>
    <row r="120" spans="2:6">
      <c r="B120" s="118" t="s">
        <v>162</v>
      </c>
      <c r="C120" s="118" t="s">
        <v>38</v>
      </c>
      <c r="D120" s="118" t="s">
        <v>163</v>
      </c>
      <c r="E120" s="118">
        <v>2020</v>
      </c>
      <c r="F120" s="119" t="s">
        <v>44</v>
      </c>
    </row>
    <row r="121" spans="2:6">
      <c r="B121" s="120" t="s">
        <v>30</v>
      </c>
      <c r="C121" s="120" t="s">
        <v>164</v>
      </c>
      <c r="D121" s="120"/>
      <c r="E121" s="120"/>
      <c r="F121" s="116"/>
    </row>
    <row r="122" ht="13.5" spans="2:6">
      <c r="B122" s="121" t="s">
        <v>165</v>
      </c>
      <c r="C122" s="121"/>
      <c r="D122" s="121"/>
      <c r="E122" s="121"/>
      <c r="F122" s="116"/>
    </row>
    <row r="123" ht="15" spans="2:6">
      <c r="B123" s="116" t="s">
        <v>166</v>
      </c>
      <c r="C123" s="69" t="s">
        <v>364</v>
      </c>
      <c r="D123" s="122" t="s">
        <v>167</v>
      </c>
      <c r="E123" s="122">
        <v>0.0941780821917808</v>
      </c>
      <c r="F123" s="116" t="s">
        <v>146</v>
      </c>
    </row>
    <row r="124" ht="15" spans="2:6">
      <c r="B124" s="116" t="s">
        <v>166</v>
      </c>
      <c r="C124" s="69" t="s">
        <v>364</v>
      </c>
      <c r="D124" s="122" t="s">
        <v>168</v>
      </c>
      <c r="E124" s="122">
        <v>0.102739726027397</v>
      </c>
      <c r="F124" s="116" t="s">
        <v>146</v>
      </c>
    </row>
    <row r="125" ht="15" spans="2:6">
      <c r="B125" s="116" t="s">
        <v>166</v>
      </c>
      <c r="C125" s="69" t="s">
        <v>364</v>
      </c>
      <c r="D125" s="122" t="s">
        <v>169</v>
      </c>
      <c r="E125" s="122">
        <v>0.00856164383561644</v>
      </c>
      <c r="F125" s="116" t="s">
        <v>146</v>
      </c>
    </row>
    <row r="126" ht="15" spans="2:6">
      <c r="B126" s="123" t="s">
        <v>166</v>
      </c>
      <c r="C126" s="69" t="s">
        <v>364</v>
      </c>
      <c r="D126" s="122" t="s">
        <v>170</v>
      </c>
      <c r="E126" s="122">
        <v>0.126826484018265</v>
      </c>
      <c r="F126" s="116" t="s">
        <v>146</v>
      </c>
    </row>
    <row r="127" ht="15" spans="2:6">
      <c r="B127" s="116" t="s">
        <v>166</v>
      </c>
      <c r="C127" s="69" t="s">
        <v>364</v>
      </c>
      <c r="D127" s="122" t="s">
        <v>171</v>
      </c>
      <c r="E127" s="122">
        <v>0.138356164383562</v>
      </c>
      <c r="F127" s="116" t="s">
        <v>146</v>
      </c>
    </row>
    <row r="128" ht="15" spans="2:6">
      <c r="B128" s="116" t="s">
        <v>166</v>
      </c>
      <c r="C128" s="69" t="s">
        <v>364</v>
      </c>
      <c r="D128" s="122" t="s">
        <v>172</v>
      </c>
      <c r="E128" s="122">
        <v>0.0115296803652968</v>
      </c>
      <c r="F128" s="116" t="s">
        <v>146</v>
      </c>
    </row>
    <row r="129" ht="15" spans="2:6">
      <c r="B129" s="116" t="s">
        <v>166</v>
      </c>
      <c r="C129" s="69" t="s">
        <v>364</v>
      </c>
      <c r="D129" s="122" t="s">
        <v>173</v>
      </c>
      <c r="E129" s="122">
        <v>0.0992009132420091</v>
      </c>
      <c r="F129" s="116" t="s">
        <v>146</v>
      </c>
    </row>
    <row r="130" ht="15" spans="2:6">
      <c r="B130" s="123" t="s">
        <v>166</v>
      </c>
      <c r="C130" s="69" t="s">
        <v>364</v>
      </c>
      <c r="D130" s="122" t="s">
        <v>174</v>
      </c>
      <c r="E130" s="122">
        <v>0.108219178082192</v>
      </c>
      <c r="F130" s="116" t="s">
        <v>146</v>
      </c>
    </row>
    <row r="131" ht="15" spans="2:6">
      <c r="B131" s="116" t="s">
        <v>166</v>
      </c>
      <c r="C131" s="69" t="s">
        <v>364</v>
      </c>
      <c r="D131" s="122" t="s">
        <v>175</v>
      </c>
      <c r="E131" s="122">
        <v>0.00901826484018265</v>
      </c>
      <c r="F131" s="116" t="s">
        <v>146</v>
      </c>
    </row>
    <row r="132" ht="15" spans="2:6">
      <c r="B132" s="116" t="s">
        <v>166</v>
      </c>
      <c r="C132" s="69" t="s">
        <v>364</v>
      </c>
      <c r="D132" s="122" t="s">
        <v>176</v>
      </c>
      <c r="E132" s="122">
        <v>0.138127853881279</v>
      </c>
      <c r="F132" s="116" t="s">
        <v>146</v>
      </c>
    </row>
    <row r="133" ht="15" spans="2:6">
      <c r="B133" s="116" t="s">
        <v>166</v>
      </c>
      <c r="C133" s="69" t="s">
        <v>364</v>
      </c>
      <c r="D133" s="122" t="s">
        <v>177</v>
      </c>
      <c r="E133" s="122">
        <v>0.150684931506849</v>
      </c>
      <c r="F133" s="116" t="s">
        <v>146</v>
      </c>
    </row>
    <row r="134" ht="15" spans="2:6">
      <c r="B134" s="126" t="s">
        <v>166</v>
      </c>
      <c r="C134" s="69" t="s">
        <v>364</v>
      </c>
      <c r="D134" s="127" t="s">
        <v>178</v>
      </c>
      <c r="E134" s="127">
        <v>0.0125570776255708</v>
      </c>
      <c r="F134" s="128" t="s">
        <v>146</v>
      </c>
    </row>
    <row r="135" ht="15" spans="2:6">
      <c r="B135" s="116" t="s">
        <v>166</v>
      </c>
      <c r="C135" s="69" t="s">
        <v>365</v>
      </c>
      <c r="D135" s="122" t="s">
        <v>167</v>
      </c>
      <c r="E135" s="122">
        <v>0.0941780821917808</v>
      </c>
      <c r="F135" s="116" t="s">
        <v>146</v>
      </c>
    </row>
    <row r="136" ht="15" spans="2:6">
      <c r="B136" s="116" t="s">
        <v>166</v>
      </c>
      <c r="C136" s="69" t="s">
        <v>365</v>
      </c>
      <c r="D136" s="122" t="s">
        <v>168</v>
      </c>
      <c r="E136" s="122">
        <v>0.102739726027397</v>
      </c>
      <c r="F136" s="116" t="s">
        <v>146</v>
      </c>
    </row>
    <row r="137" ht="15" spans="2:6">
      <c r="B137" s="116" t="s">
        <v>166</v>
      </c>
      <c r="C137" s="69" t="s">
        <v>365</v>
      </c>
      <c r="D137" s="122" t="s">
        <v>169</v>
      </c>
      <c r="E137" s="122">
        <v>0.00856164383561644</v>
      </c>
      <c r="F137" s="116" t="s">
        <v>146</v>
      </c>
    </row>
    <row r="138" ht="15" spans="2:6">
      <c r="B138" s="123" t="s">
        <v>166</v>
      </c>
      <c r="C138" s="69" t="s">
        <v>365</v>
      </c>
      <c r="D138" s="122" t="s">
        <v>170</v>
      </c>
      <c r="E138" s="122">
        <v>0.126826484018265</v>
      </c>
      <c r="F138" s="116" t="s">
        <v>146</v>
      </c>
    </row>
    <row r="139" ht="15" spans="2:6">
      <c r="B139" s="116" t="s">
        <v>166</v>
      </c>
      <c r="C139" s="69" t="s">
        <v>365</v>
      </c>
      <c r="D139" s="122" t="s">
        <v>171</v>
      </c>
      <c r="E139" s="122">
        <v>0.138356164383562</v>
      </c>
      <c r="F139" s="116" t="s">
        <v>146</v>
      </c>
    </row>
    <row r="140" ht="15" spans="2:6">
      <c r="B140" s="116" t="s">
        <v>166</v>
      </c>
      <c r="C140" s="69" t="s">
        <v>365</v>
      </c>
      <c r="D140" s="122" t="s">
        <v>172</v>
      </c>
      <c r="E140" s="122">
        <v>0.0115296803652968</v>
      </c>
      <c r="F140" s="116" t="s">
        <v>146</v>
      </c>
    </row>
    <row r="141" ht="15" spans="2:6">
      <c r="B141" s="116" t="s">
        <v>166</v>
      </c>
      <c r="C141" s="69" t="s">
        <v>365</v>
      </c>
      <c r="D141" s="122" t="s">
        <v>173</v>
      </c>
      <c r="E141" s="122">
        <v>0.0992009132420091</v>
      </c>
      <c r="F141" s="116" t="s">
        <v>146</v>
      </c>
    </row>
    <row r="142" ht="15" spans="2:6">
      <c r="B142" s="123" t="s">
        <v>166</v>
      </c>
      <c r="C142" s="69" t="s">
        <v>365</v>
      </c>
      <c r="D142" s="122" t="s">
        <v>174</v>
      </c>
      <c r="E142" s="122">
        <v>0.108219178082192</v>
      </c>
      <c r="F142" s="116" t="s">
        <v>146</v>
      </c>
    </row>
    <row r="143" ht="15" spans="2:6">
      <c r="B143" s="116" t="s">
        <v>166</v>
      </c>
      <c r="C143" s="69" t="s">
        <v>365</v>
      </c>
      <c r="D143" s="122" t="s">
        <v>175</v>
      </c>
      <c r="E143" s="122">
        <v>0.00901826484018265</v>
      </c>
      <c r="F143" s="116" t="s">
        <v>146</v>
      </c>
    </row>
    <row r="144" ht="15" spans="2:6">
      <c r="B144" s="116" t="s">
        <v>166</v>
      </c>
      <c r="C144" s="69" t="s">
        <v>365</v>
      </c>
      <c r="D144" s="122" t="s">
        <v>176</v>
      </c>
      <c r="E144" s="122">
        <v>0.138127853881279</v>
      </c>
      <c r="F144" s="116" t="s">
        <v>146</v>
      </c>
    </row>
    <row r="145" ht="15" spans="2:6">
      <c r="B145" s="116" t="s">
        <v>166</v>
      </c>
      <c r="C145" s="69" t="s">
        <v>365</v>
      </c>
      <c r="D145" s="122" t="s">
        <v>177</v>
      </c>
      <c r="E145" s="122">
        <v>0.150684931506849</v>
      </c>
      <c r="F145" s="116" t="s">
        <v>146</v>
      </c>
    </row>
    <row r="146" ht="15" spans="2:6">
      <c r="B146" s="126" t="s">
        <v>166</v>
      </c>
      <c r="C146" s="69" t="s">
        <v>365</v>
      </c>
      <c r="D146" s="127" t="s">
        <v>178</v>
      </c>
      <c r="E146" s="127">
        <v>0.0125570776255708</v>
      </c>
      <c r="F146" s="128" t="s">
        <v>146</v>
      </c>
    </row>
  </sheetData>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34"/>
  <sheetViews>
    <sheetView topLeftCell="CS12" workbookViewId="0">
      <selection activeCell="FN16" sqref="FN16"/>
    </sheetView>
  </sheetViews>
  <sheetFormatPr defaultColWidth="9" defaultRowHeight="12.75"/>
  <cols>
    <col min="2" max="2" width="44.8571428571429" customWidth="1"/>
    <col min="4" max="22" width="9" hidden="1" customWidth="1"/>
    <col min="28" max="46" width="9" hidden="1" customWidth="1"/>
    <col min="52" max="70" width="9" hidden="1" customWidth="1"/>
    <col min="76" max="94" width="9" hidden="1" customWidth="1"/>
    <col min="100" max="118" width="9" hidden="1" customWidth="1"/>
    <col min="122" max="122" width="44.8571428571429" customWidth="1"/>
    <col min="124" max="142" width="9" hidden="1" customWidth="1"/>
    <col min="146" max="146" width="44.8571428571429" customWidth="1"/>
    <col min="148" max="166" width="9" hidden="1" customWidth="1"/>
  </cols>
  <sheetData>
    <row r="1" ht="1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row>
    <row r="6" ht="15" spans="1:167">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row>
    <row r="7" ht="15.75" spans="1:167">
      <c r="A7" s="4" t="s">
        <v>402</v>
      </c>
      <c r="B7" s="4"/>
      <c r="C7" s="3"/>
      <c r="D7" s="3"/>
      <c r="E7" s="3"/>
      <c r="F7" s="3"/>
      <c r="G7" s="3"/>
      <c r="H7" s="3"/>
      <c r="I7" s="3"/>
      <c r="J7" s="3"/>
      <c r="K7" s="3"/>
      <c r="L7" s="3"/>
      <c r="M7" s="3"/>
      <c r="N7" s="3"/>
      <c r="O7" s="3"/>
      <c r="P7" s="3"/>
      <c r="Q7" s="3"/>
      <c r="R7" s="3"/>
      <c r="S7" s="3"/>
      <c r="T7" s="3"/>
      <c r="U7" s="3"/>
      <c r="V7" s="3"/>
      <c r="W7" s="3"/>
      <c r="Y7" s="4" t="s">
        <v>185</v>
      </c>
      <c r="Z7" s="4"/>
      <c r="AA7" s="3"/>
      <c r="AB7" s="3"/>
      <c r="AC7" s="3"/>
      <c r="AD7" s="3"/>
      <c r="AE7" s="3"/>
      <c r="AF7" s="3"/>
      <c r="AG7" s="3"/>
      <c r="AH7" s="3"/>
      <c r="AI7" s="3"/>
      <c r="AJ7" s="3"/>
      <c r="AK7" s="3"/>
      <c r="AL7" s="3"/>
      <c r="AM7" s="3"/>
      <c r="AN7" s="3"/>
      <c r="AO7" s="3"/>
      <c r="AP7" s="3"/>
      <c r="AQ7" s="3"/>
      <c r="AR7" s="3"/>
      <c r="AS7" s="3"/>
      <c r="AT7" s="3"/>
      <c r="AU7" s="3"/>
      <c r="AW7" s="4" t="s">
        <v>186</v>
      </c>
      <c r="AX7" s="4"/>
      <c r="AY7" s="3"/>
      <c r="AZ7" s="3"/>
      <c r="BA7" s="3"/>
      <c r="BB7" s="3"/>
      <c r="BC7" s="3"/>
      <c r="BD7" s="3"/>
      <c r="BE7" s="3"/>
      <c r="BF7" s="3"/>
      <c r="BG7" s="3"/>
      <c r="BH7" s="3"/>
      <c r="BI7" s="3"/>
      <c r="BJ7" s="3"/>
      <c r="BK7" s="3"/>
      <c r="BL7" s="3"/>
      <c r="BM7" s="3"/>
      <c r="BN7" s="3"/>
      <c r="BO7" s="3"/>
      <c r="BP7" s="3"/>
      <c r="BQ7" s="3"/>
      <c r="BR7" s="3"/>
      <c r="BS7" s="3"/>
      <c r="BU7" s="4" t="s">
        <v>187</v>
      </c>
      <c r="BV7" s="4"/>
      <c r="BW7" s="3"/>
      <c r="BX7" s="3"/>
      <c r="BY7" s="3"/>
      <c r="BZ7" s="3"/>
      <c r="CA7" s="3"/>
      <c r="CB7" s="3"/>
      <c r="CC7" s="3"/>
      <c r="CD7" s="3"/>
      <c r="CE7" s="3"/>
      <c r="CF7" s="3"/>
      <c r="CG7" s="3"/>
      <c r="CH7" s="3"/>
      <c r="CI7" s="3"/>
      <c r="CJ7" s="3"/>
      <c r="CK7" s="3"/>
      <c r="CL7" s="3"/>
      <c r="CM7" s="3"/>
      <c r="CN7" s="3"/>
      <c r="CO7" s="3"/>
      <c r="CP7" s="3"/>
      <c r="CQ7" s="3"/>
      <c r="CS7" s="4" t="s">
        <v>188</v>
      </c>
      <c r="CT7" s="4"/>
      <c r="CU7" s="3"/>
      <c r="CV7" s="3"/>
      <c r="CW7" s="3"/>
      <c r="CX7" s="3"/>
      <c r="CY7" s="3"/>
      <c r="CZ7" s="3"/>
      <c r="DA7" s="3"/>
      <c r="DB7" s="3"/>
      <c r="DC7" s="3"/>
      <c r="DD7" s="3"/>
      <c r="DE7" s="3"/>
      <c r="DF7" s="3"/>
      <c r="DG7" s="3"/>
      <c r="DH7" s="3"/>
      <c r="DI7" s="3"/>
      <c r="DJ7" s="3"/>
      <c r="DK7" s="3"/>
      <c r="DL7" s="3"/>
      <c r="DM7" s="3"/>
      <c r="DN7" s="3"/>
      <c r="DO7" s="3"/>
      <c r="DQ7" s="4" t="s">
        <v>189</v>
      </c>
      <c r="DR7" s="4"/>
      <c r="DS7" s="3"/>
      <c r="DT7" s="3"/>
      <c r="DU7" s="3"/>
      <c r="DV7" s="3"/>
      <c r="DW7" s="3"/>
      <c r="DX7" s="3"/>
      <c r="DY7" s="3"/>
      <c r="DZ7" s="3"/>
      <c r="EA7" s="3"/>
      <c r="EB7" s="3"/>
      <c r="EC7" s="3"/>
      <c r="ED7" s="3"/>
      <c r="EE7" s="3"/>
      <c r="EF7" s="3"/>
      <c r="EG7" s="3"/>
      <c r="EH7" s="3"/>
      <c r="EI7" s="3"/>
      <c r="EJ7" s="3"/>
      <c r="EK7" s="3"/>
      <c r="EL7" s="3"/>
      <c r="EM7" s="3"/>
      <c r="EO7" s="4" t="s">
        <v>190</v>
      </c>
      <c r="EP7" s="4"/>
      <c r="EQ7" s="3"/>
      <c r="ER7" s="3"/>
      <c r="ES7" s="3"/>
      <c r="ET7" s="3"/>
      <c r="EU7" s="3"/>
      <c r="EV7" s="3"/>
      <c r="EW7" s="3"/>
      <c r="EX7" s="3"/>
      <c r="EY7" s="3"/>
      <c r="EZ7" s="3"/>
      <c r="FA7" s="3"/>
      <c r="FB7" s="3"/>
      <c r="FC7" s="3"/>
      <c r="FD7" s="3"/>
      <c r="FE7" s="3"/>
      <c r="FF7" s="3"/>
      <c r="FG7" s="3"/>
      <c r="FH7" s="3"/>
      <c r="FI7" s="3"/>
      <c r="FJ7" s="3"/>
      <c r="FK7" s="3"/>
    </row>
    <row r="8" ht="15.75" spans="1:167">
      <c r="A8" s="4" t="s">
        <v>403</v>
      </c>
      <c r="B8" s="4"/>
      <c r="C8" s="5"/>
      <c r="D8" s="5"/>
      <c r="E8" s="5"/>
      <c r="F8" s="5"/>
      <c r="G8" s="5"/>
      <c r="H8" s="5"/>
      <c r="I8" s="5"/>
      <c r="J8" s="5"/>
      <c r="K8" s="5"/>
      <c r="L8" s="5"/>
      <c r="M8" s="5"/>
      <c r="N8" s="5"/>
      <c r="O8" s="5"/>
      <c r="P8" s="5"/>
      <c r="Q8" s="5"/>
      <c r="R8" s="5"/>
      <c r="S8" s="5"/>
      <c r="T8" s="5"/>
      <c r="U8" s="5"/>
      <c r="V8" s="5"/>
      <c r="W8" s="5"/>
      <c r="Y8" s="4" t="s">
        <v>403</v>
      </c>
      <c r="Z8" s="4"/>
      <c r="AA8" s="5"/>
      <c r="AB8" s="5"/>
      <c r="AC8" s="5"/>
      <c r="AD8" s="5"/>
      <c r="AE8" s="5"/>
      <c r="AF8" s="5"/>
      <c r="AG8" s="5"/>
      <c r="AH8" s="5"/>
      <c r="AI8" s="5"/>
      <c r="AJ8" s="5"/>
      <c r="AK8" s="5"/>
      <c r="AL8" s="5"/>
      <c r="AM8" s="5"/>
      <c r="AN8" s="5"/>
      <c r="AO8" s="5"/>
      <c r="AP8" s="5"/>
      <c r="AQ8" s="5"/>
      <c r="AR8" s="5"/>
      <c r="AS8" s="5"/>
      <c r="AT8" s="5"/>
      <c r="AU8" s="5"/>
      <c r="AW8" s="4" t="s">
        <v>403</v>
      </c>
      <c r="AX8" s="4"/>
      <c r="AY8" s="5"/>
      <c r="AZ8" s="5"/>
      <c r="BA8" s="5"/>
      <c r="BB8" s="5"/>
      <c r="BC8" s="5"/>
      <c r="BD8" s="5"/>
      <c r="BE8" s="5"/>
      <c r="BF8" s="5"/>
      <c r="BG8" s="5"/>
      <c r="BH8" s="5"/>
      <c r="BI8" s="5"/>
      <c r="BJ8" s="5"/>
      <c r="BK8" s="5"/>
      <c r="BL8" s="5"/>
      <c r="BM8" s="5"/>
      <c r="BN8" s="5"/>
      <c r="BO8" s="5"/>
      <c r="BP8" s="5"/>
      <c r="BQ8" s="5"/>
      <c r="BR8" s="5"/>
      <c r="BS8" s="5"/>
      <c r="BU8" s="4" t="s">
        <v>403</v>
      </c>
      <c r="BV8" s="4"/>
      <c r="BW8" s="5"/>
      <c r="BX8" s="5"/>
      <c r="BY8" s="5"/>
      <c r="BZ8" s="5"/>
      <c r="CA8" s="5"/>
      <c r="CB8" s="5"/>
      <c r="CC8" s="5"/>
      <c r="CD8" s="5"/>
      <c r="CE8" s="5"/>
      <c r="CF8" s="5"/>
      <c r="CG8" s="5"/>
      <c r="CH8" s="5"/>
      <c r="CI8" s="5"/>
      <c r="CJ8" s="5"/>
      <c r="CK8" s="5"/>
      <c r="CL8" s="5"/>
      <c r="CM8" s="5"/>
      <c r="CN8" s="5"/>
      <c r="CO8" s="5"/>
      <c r="CP8" s="5"/>
      <c r="CQ8" s="5"/>
      <c r="CS8" s="4" t="s">
        <v>403</v>
      </c>
      <c r="CT8" s="4"/>
      <c r="CU8" s="5"/>
      <c r="CV8" s="5"/>
      <c r="CW8" s="5"/>
      <c r="CX8" s="5"/>
      <c r="CY8" s="5"/>
      <c r="CZ8" s="5"/>
      <c r="DA8" s="5"/>
      <c r="DB8" s="5"/>
      <c r="DC8" s="5"/>
      <c r="DD8" s="5"/>
      <c r="DE8" s="5"/>
      <c r="DF8" s="5"/>
      <c r="DG8" s="5"/>
      <c r="DH8" s="5"/>
      <c r="DI8" s="5"/>
      <c r="DJ8" s="5"/>
      <c r="DK8" s="5"/>
      <c r="DL8" s="5"/>
      <c r="DM8" s="5"/>
      <c r="DN8" s="5"/>
      <c r="DO8" s="5"/>
      <c r="DQ8" s="4" t="s">
        <v>403</v>
      </c>
      <c r="DR8" s="4"/>
      <c r="DS8" s="5"/>
      <c r="DT8" s="5"/>
      <c r="DU8" s="5"/>
      <c r="DV8" s="5"/>
      <c r="DW8" s="5"/>
      <c r="DX8" s="5"/>
      <c r="DY8" s="5"/>
      <c r="DZ8" s="5"/>
      <c r="EA8" s="5"/>
      <c r="EB8" s="5"/>
      <c r="EC8" s="5"/>
      <c r="ED8" s="5"/>
      <c r="EE8" s="5"/>
      <c r="EF8" s="5"/>
      <c r="EG8" s="5"/>
      <c r="EH8" s="5"/>
      <c r="EI8" s="5"/>
      <c r="EJ8" s="5"/>
      <c r="EK8" s="5"/>
      <c r="EL8" s="5"/>
      <c r="EM8" s="5"/>
      <c r="EO8" s="4" t="s">
        <v>403</v>
      </c>
      <c r="EP8" s="4"/>
      <c r="EQ8" s="5"/>
      <c r="ER8" s="5"/>
      <c r="ES8" s="5"/>
      <c r="ET8" s="5"/>
      <c r="EU8" s="5"/>
      <c r="EV8" s="5"/>
      <c r="EW8" s="5"/>
      <c r="EX8" s="5"/>
      <c r="EY8" s="5"/>
      <c r="EZ8" s="5"/>
      <c r="FA8" s="5"/>
      <c r="FB8" s="5"/>
      <c r="FC8" s="5"/>
      <c r="FD8" s="5"/>
      <c r="FE8" s="5"/>
      <c r="FF8" s="5"/>
      <c r="FG8" s="5"/>
      <c r="FH8" s="5"/>
      <c r="FI8" s="5"/>
      <c r="FJ8" s="5"/>
      <c r="FK8" s="5"/>
    </row>
    <row r="9" ht="15" spans="1:167">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row>
    <row r="10" ht="1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5" spans="1:167">
      <c r="A12" s="13"/>
      <c r="B12" s="13"/>
      <c r="C12" s="1"/>
      <c r="D12" s="1"/>
      <c r="E12" s="1"/>
      <c r="F12" s="1"/>
      <c r="G12" s="1"/>
      <c r="H12" s="1"/>
      <c r="I12" s="1"/>
      <c r="J12" s="1"/>
      <c r="K12" s="1"/>
      <c r="L12" s="1"/>
      <c r="M12" s="1"/>
      <c r="N12" s="1"/>
      <c r="O12" s="1"/>
      <c r="P12" s="1"/>
      <c r="Q12" s="1"/>
      <c r="R12" s="1"/>
      <c r="S12" s="1"/>
      <c r="T12" s="1"/>
      <c r="U12" s="1"/>
      <c r="V12" s="1"/>
      <c r="W12" s="1"/>
      <c r="Y12" s="13"/>
      <c r="Z12" s="13"/>
      <c r="AA12" s="1"/>
      <c r="AB12" s="1"/>
      <c r="AC12" s="1"/>
      <c r="AD12" s="1"/>
      <c r="AE12" s="1"/>
      <c r="AF12" s="1"/>
      <c r="AG12" s="1"/>
      <c r="AH12" s="1"/>
      <c r="AI12" s="1"/>
      <c r="AJ12" s="1"/>
      <c r="AK12" s="1"/>
      <c r="AL12" s="1"/>
      <c r="AM12" s="1"/>
      <c r="AN12" s="1"/>
      <c r="AO12" s="1"/>
      <c r="AP12" s="1"/>
      <c r="AQ12" s="1"/>
      <c r="AR12" s="1"/>
      <c r="AS12" s="1"/>
      <c r="AT12" s="1"/>
      <c r="AU12" s="1"/>
      <c r="AW12" s="13"/>
      <c r="AX12" s="13"/>
      <c r="AY12" s="1"/>
      <c r="AZ12" s="1"/>
      <c r="BA12" s="1"/>
      <c r="BB12" s="1"/>
      <c r="BC12" s="1"/>
      <c r="BD12" s="1"/>
      <c r="BE12" s="1"/>
      <c r="BF12" s="1"/>
      <c r="BG12" s="1"/>
      <c r="BH12" s="1"/>
      <c r="BI12" s="1"/>
      <c r="BJ12" s="1"/>
      <c r="BK12" s="1"/>
      <c r="BL12" s="1"/>
      <c r="BM12" s="1"/>
      <c r="BN12" s="1"/>
      <c r="BO12" s="1"/>
      <c r="BP12" s="1"/>
      <c r="BQ12" s="1"/>
      <c r="BR12" s="1"/>
      <c r="BS12" s="1"/>
      <c r="BU12" s="13"/>
      <c r="BV12" s="13"/>
      <c r="BW12" s="1"/>
      <c r="BX12" s="1"/>
      <c r="BY12" s="1"/>
      <c r="BZ12" s="1"/>
      <c r="CA12" s="1"/>
      <c r="CB12" s="1"/>
      <c r="CC12" s="1"/>
      <c r="CD12" s="1"/>
      <c r="CE12" s="1"/>
      <c r="CF12" s="1"/>
      <c r="CG12" s="1"/>
      <c r="CH12" s="1"/>
      <c r="CI12" s="1"/>
      <c r="CJ12" s="1"/>
      <c r="CK12" s="1"/>
      <c r="CL12" s="1"/>
      <c r="CM12" s="1"/>
      <c r="CN12" s="1"/>
      <c r="CO12" s="1"/>
      <c r="CP12" s="1"/>
      <c r="CQ12" s="1"/>
      <c r="CS12" s="13"/>
      <c r="CT12" s="13"/>
      <c r="CU12" s="1"/>
      <c r="CV12" s="1"/>
      <c r="CW12" s="1"/>
      <c r="CX12" s="1"/>
      <c r="CY12" s="1"/>
      <c r="CZ12" s="1"/>
      <c r="DA12" s="1"/>
      <c r="DB12" s="1"/>
      <c r="DC12" s="1"/>
      <c r="DD12" s="1"/>
      <c r="DE12" s="1"/>
      <c r="DF12" s="1"/>
      <c r="DG12" s="1"/>
      <c r="DH12" s="1"/>
      <c r="DI12" s="1"/>
      <c r="DJ12" s="1"/>
      <c r="DK12" s="1"/>
      <c r="DL12" s="1"/>
      <c r="DM12" s="1"/>
      <c r="DN12" s="1"/>
      <c r="DO12" s="1"/>
      <c r="DQ12" s="13"/>
      <c r="DR12" s="13"/>
      <c r="DS12" s="1"/>
      <c r="DT12" s="1"/>
      <c r="DU12" s="1"/>
      <c r="DV12" s="1"/>
      <c r="DW12" s="1"/>
      <c r="DX12" s="1"/>
      <c r="DY12" s="1"/>
      <c r="DZ12" s="1"/>
      <c r="EA12" s="1"/>
      <c r="EB12" s="1"/>
      <c r="EC12" s="1"/>
      <c r="ED12" s="1"/>
      <c r="EE12" s="1"/>
      <c r="EF12" s="1"/>
      <c r="EG12" s="1"/>
      <c r="EH12" s="1"/>
      <c r="EI12" s="1"/>
      <c r="EJ12" s="1"/>
      <c r="EK12" s="1"/>
      <c r="EL12" s="1"/>
      <c r="EM12" s="1"/>
      <c r="EO12" s="13"/>
      <c r="EP12" s="13"/>
      <c r="EQ12" s="1"/>
      <c r="ER12" s="1"/>
      <c r="ES12" s="1"/>
      <c r="ET12" s="1"/>
      <c r="EU12" s="1"/>
      <c r="EV12" s="1"/>
      <c r="EW12" s="1"/>
      <c r="EX12" s="1"/>
      <c r="EY12" s="1"/>
      <c r="EZ12" s="1"/>
      <c r="FA12" s="1"/>
      <c r="FB12" s="1"/>
      <c r="FC12" s="1"/>
      <c r="FD12" s="1"/>
      <c r="FE12" s="1"/>
      <c r="FF12" s="1"/>
      <c r="FG12" s="1"/>
      <c r="FH12" s="1"/>
      <c r="FI12" s="1"/>
      <c r="FJ12" s="1"/>
      <c r="FK12" s="1"/>
    </row>
    <row r="13" ht="15" spans="1:167">
      <c r="A13" s="1"/>
      <c r="B13" s="8" t="s">
        <v>404</v>
      </c>
      <c r="C13" s="13">
        <v>0.5</v>
      </c>
      <c r="D13" s="13">
        <v>0.4</v>
      </c>
      <c r="E13" s="13">
        <v>0.4</v>
      </c>
      <c r="F13" s="13">
        <v>0.5</v>
      </c>
      <c r="G13" s="13">
        <v>0.6</v>
      </c>
      <c r="H13" s="13">
        <v>0.7</v>
      </c>
      <c r="I13" s="13">
        <v>0.5</v>
      </c>
      <c r="J13" s="13">
        <v>0.3</v>
      </c>
      <c r="K13" s="13">
        <v>0.3</v>
      </c>
      <c r="L13" s="13">
        <v>0.4</v>
      </c>
      <c r="M13" s="13">
        <v>0.4</v>
      </c>
      <c r="N13" s="13">
        <v>0.4</v>
      </c>
      <c r="O13" s="13">
        <v>0.1</v>
      </c>
      <c r="P13" s="13">
        <v>0.2</v>
      </c>
      <c r="Q13" s="13">
        <v>0.4</v>
      </c>
      <c r="R13" s="13">
        <v>0.3</v>
      </c>
      <c r="S13" s="13">
        <v>0.4</v>
      </c>
      <c r="T13" s="13">
        <v>0.4</v>
      </c>
      <c r="U13" s="13">
        <v>0.4</v>
      </c>
      <c r="V13" s="13">
        <v>0.4</v>
      </c>
      <c r="W13" s="13">
        <v>0.4</v>
      </c>
      <c r="Y13" s="1"/>
      <c r="Z13" s="8" t="s">
        <v>404</v>
      </c>
      <c r="AA13" s="13">
        <v>1.4</v>
      </c>
      <c r="AB13" s="13">
        <v>1.5</v>
      </c>
      <c r="AC13" s="13">
        <v>2.1</v>
      </c>
      <c r="AD13" s="13">
        <v>1.7</v>
      </c>
      <c r="AE13" s="13">
        <v>1.6</v>
      </c>
      <c r="AF13" s="13">
        <v>1.2</v>
      </c>
      <c r="AG13" s="13">
        <v>1.9</v>
      </c>
      <c r="AH13" s="13">
        <v>1.6</v>
      </c>
      <c r="AI13" s="13">
        <v>0.9</v>
      </c>
      <c r="AJ13" s="13">
        <v>0.6</v>
      </c>
      <c r="AK13" s="13">
        <v>0.8</v>
      </c>
      <c r="AL13" s="13">
        <v>0.9</v>
      </c>
      <c r="AM13" s="13">
        <v>1.8</v>
      </c>
      <c r="AN13" s="13">
        <v>1.8</v>
      </c>
      <c r="AO13" s="13">
        <v>1.7</v>
      </c>
      <c r="AP13" s="13">
        <v>1.7</v>
      </c>
      <c r="AQ13" s="13">
        <v>1.8</v>
      </c>
      <c r="AR13" s="13">
        <v>1.8</v>
      </c>
      <c r="AS13" s="13">
        <v>1.9</v>
      </c>
      <c r="AT13" s="13">
        <v>2</v>
      </c>
      <c r="AU13" s="13">
        <v>1.9</v>
      </c>
      <c r="AW13" s="1"/>
      <c r="AX13" s="8" t="s">
        <v>404</v>
      </c>
      <c r="AY13" s="13">
        <v>2.5</v>
      </c>
      <c r="AZ13" s="13">
        <v>2</v>
      </c>
      <c r="BA13" s="13">
        <v>1.6</v>
      </c>
      <c r="BB13" s="13">
        <v>1.7</v>
      </c>
      <c r="BC13" s="13">
        <v>2.1</v>
      </c>
      <c r="BD13" s="13">
        <v>2.9</v>
      </c>
      <c r="BE13" s="13">
        <v>1.8</v>
      </c>
      <c r="BF13" s="13">
        <v>1.3</v>
      </c>
      <c r="BG13" s="13">
        <v>1.3</v>
      </c>
      <c r="BH13" s="13">
        <v>1.3</v>
      </c>
      <c r="BI13" s="13">
        <v>1.4</v>
      </c>
      <c r="BJ13" s="13">
        <v>1.4</v>
      </c>
      <c r="BK13" s="13">
        <v>1.6</v>
      </c>
      <c r="BL13" s="13">
        <v>1.7</v>
      </c>
      <c r="BM13" s="13">
        <v>1.7</v>
      </c>
      <c r="BN13" s="13">
        <v>1.6</v>
      </c>
      <c r="BO13" s="13">
        <v>1.8</v>
      </c>
      <c r="BP13" s="13">
        <v>2.3</v>
      </c>
      <c r="BQ13" s="13">
        <v>2.5</v>
      </c>
      <c r="BR13" s="13">
        <v>2.3</v>
      </c>
      <c r="BS13" s="13">
        <v>2.9</v>
      </c>
      <c r="BU13" s="1"/>
      <c r="BV13" s="8" t="s">
        <v>404</v>
      </c>
      <c r="BW13" s="13">
        <v>0.3</v>
      </c>
      <c r="BX13" s="13">
        <v>0.2</v>
      </c>
      <c r="BY13" s="13">
        <v>0.2</v>
      </c>
      <c r="BZ13" s="13">
        <v>0.2</v>
      </c>
      <c r="CA13" s="13">
        <v>0.2</v>
      </c>
      <c r="CB13" s="13">
        <v>0.2</v>
      </c>
      <c r="CC13" s="13">
        <v>0.2</v>
      </c>
      <c r="CD13" s="13">
        <v>0.2</v>
      </c>
      <c r="CE13" s="13">
        <v>0.2</v>
      </c>
      <c r="CF13" s="13">
        <v>0.2</v>
      </c>
      <c r="CG13" s="13">
        <v>0.2</v>
      </c>
      <c r="CH13" s="13">
        <v>0.2</v>
      </c>
      <c r="CI13" s="13">
        <v>0.2</v>
      </c>
      <c r="CJ13" s="13">
        <v>0.2</v>
      </c>
      <c r="CK13" s="13">
        <v>0.1</v>
      </c>
      <c r="CL13" s="13">
        <v>0.1</v>
      </c>
      <c r="CM13" s="13">
        <v>0.1</v>
      </c>
      <c r="CN13" s="13">
        <v>0.2</v>
      </c>
      <c r="CO13" s="13">
        <v>0.2</v>
      </c>
      <c r="CP13" s="13">
        <v>0.2</v>
      </c>
      <c r="CQ13" s="13">
        <v>0.4</v>
      </c>
      <c r="CS13" s="1"/>
      <c r="CT13" s="8" t="s">
        <v>404</v>
      </c>
      <c r="CU13" s="13">
        <v>0.1</v>
      </c>
      <c r="CV13" s="13">
        <v>0.1</v>
      </c>
      <c r="CW13" s="13">
        <v>0.1</v>
      </c>
      <c r="CX13" s="13">
        <v>0.1</v>
      </c>
      <c r="CY13" s="13">
        <v>0</v>
      </c>
      <c r="CZ13" s="13">
        <v>0.1</v>
      </c>
      <c r="DA13" s="13">
        <v>0.1</v>
      </c>
      <c r="DB13" s="13">
        <v>0.1</v>
      </c>
      <c r="DC13" s="13">
        <v>0.1</v>
      </c>
      <c r="DD13" s="13">
        <v>0.1</v>
      </c>
      <c r="DE13" s="13">
        <v>0.1</v>
      </c>
      <c r="DF13" s="13">
        <v>0.1</v>
      </c>
      <c r="DG13" s="13">
        <v>0.1</v>
      </c>
      <c r="DH13" s="13">
        <v>0.1</v>
      </c>
      <c r="DI13" s="13">
        <v>0.1</v>
      </c>
      <c r="DJ13" s="13">
        <v>0.1</v>
      </c>
      <c r="DK13" s="13">
        <v>0.1</v>
      </c>
      <c r="DL13" s="13">
        <v>0.1</v>
      </c>
      <c r="DM13" s="13">
        <v>0.1</v>
      </c>
      <c r="DN13" s="13">
        <v>0.1</v>
      </c>
      <c r="DO13" s="13">
        <v>0.1</v>
      </c>
      <c r="DQ13" s="1"/>
      <c r="DR13" s="8" t="s">
        <v>404</v>
      </c>
      <c r="DS13" s="13">
        <v>1</v>
      </c>
      <c r="DT13" s="13">
        <v>0.9</v>
      </c>
      <c r="DU13" s="13">
        <v>0.8</v>
      </c>
      <c r="DV13" s="13">
        <v>0.9</v>
      </c>
      <c r="DW13" s="13">
        <v>0.8</v>
      </c>
      <c r="DX13" s="13">
        <v>0.9</v>
      </c>
      <c r="DY13" s="13">
        <v>0.9</v>
      </c>
      <c r="DZ13" s="13">
        <v>0.8</v>
      </c>
      <c r="EA13" s="13">
        <v>0.7</v>
      </c>
      <c r="EB13" s="13">
        <v>0.7</v>
      </c>
      <c r="EC13" s="13">
        <v>0.8</v>
      </c>
      <c r="ED13" s="13">
        <v>0.7</v>
      </c>
      <c r="EE13" s="13">
        <v>0.8</v>
      </c>
      <c r="EF13" s="13">
        <v>0.8</v>
      </c>
      <c r="EG13" s="13">
        <v>0.9</v>
      </c>
      <c r="EH13" s="13">
        <v>0.8</v>
      </c>
      <c r="EI13" s="13">
        <v>0.8</v>
      </c>
      <c r="EJ13" s="13">
        <v>0.9</v>
      </c>
      <c r="EK13" s="13">
        <v>0.9</v>
      </c>
      <c r="EL13" s="13">
        <v>0.9</v>
      </c>
      <c r="EM13" s="13">
        <v>1</v>
      </c>
      <c r="EO13" s="1"/>
      <c r="EP13" s="8" t="s">
        <v>404</v>
      </c>
      <c r="EQ13" s="13">
        <v>2.3</v>
      </c>
      <c r="ER13" s="13">
        <v>1.8</v>
      </c>
      <c r="ES13" s="13">
        <v>2.2</v>
      </c>
      <c r="ET13" s="13">
        <v>1.9</v>
      </c>
      <c r="EU13" s="13">
        <v>1.9</v>
      </c>
      <c r="EV13" s="13">
        <v>2</v>
      </c>
      <c r="EW13" s="13">
        <v>1.9</v>
      </c>
      <c r="EX13" s="13">
        <v>1.6</v>
      </c>
      <c r="EY13" s="13">
        <v>1.5</v>
      </c>
      <c r="EZ13" s="13">
        <v>1.3</v>
      </c>
      <c r="FA13" s="13">
        <v>1.6</v>
      </c>
      <c r="FB13" s="13">
        <v>1.7</v>
      </c>
      <c r="FC13" s="13">
        <v>1.5</v>
      </c>
      <c r="FD13" s="13">
        <v>1.5</v>
      </c>
      <c r="FE13" s="13">
        <v>1.4</v>
      </c>
      <c r="FF13" s="13">
        <v>1</v>
      </c>
      <c r="FG13" s="13">
        <v>1</v>
      </c>
      <c r="FH13" s="13">
        <v>1.4</v>
      </c>
      <c r="FI13" s="13">
        <v>1.9</v>
      </c>
      <c r="FJ13" s="13">
        <v>1.9</v>
      </c>
      <c r="FK13" s="13">
        <v>2.7</v>
      </c>
    </row>
    <row r="14" ht="15" spans="1:167">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1"/>
      <c r="AX14" s="21" t="s">
        <v>296</v>
      </c>
      <c r="AY14" s="1"/>
      <c r="AZ14" s="1"/>
      <c r="BA14" s="1"/>
      <c r="BB14" s="1"/>
      <c r="BC14" s="1"/>
      <c r="BD14" s="1"/>
      <c r="BE14" s="1"/>
      <c r="BF14" s="1"/>
      <c r="BG14" s="1"/>
      <c r="BH14" s="1"/>
      <c r="BI14" s="1"/>
      <c r="BJ14" s="1"/>
      <c r="BK14" s="1"/>
      <c r="BL14" s="1"/>
      <c r="BM14" s="1"/>
      <c r="BN14" s="1"/>
      <c r="BO14" s="1"/>
      <c r="BP14" s="1"/>
      <c r="BQ14" s="1"/>
      <c r="BR14" s="1"/>
      <c r="BS14" s="1"/>
      <c r="BU14" s="1"/>
      <c r="BV14" s="21" t="s">
        <v>296</v>
      </c>
      <c r="BW14" s="1"/>
      <c r="BX14" s="1"/>
      <c r="BY14" s="1"/>
      <c r="BZ14" s="1"/>
      <c r="CA14" s="1"/>
      <c r="CB14" s="1"/>
      <c r="CC14" s="1"/>
      <c r="CD14" s="1"/>
      <c r="CE14" s="1"/>
      <c r="CF14" s="1"/>
      <c r="CG14" s="1"/>
      <c r="CH14" s="1"/>
      <c r="CI14" s="1"/>
      <c r="CJ14" s="1"/>
      <c r="CK14" s="1"/>
      <c r="CL14" s="1"/>
      <c r="CM14" s="1"/>
      <c r="CN14" s="1"/>
      <c r="CO14" s="1"/>
      <c r="CP14" s="1"/>
      <c r="CQ14" s="1"/>
      <c r="CS14" s="1"/>
      <c r="CT14" s="21" t="s">
        <v>296</v>
      </c>
      <c r="CU14" s="1"/>
      <c r="CV14" s="1"/>
      <c r="CW14" s="1"/>
      <c r="CX14" s="1"/>
      <c r="CY14" s="1"/>
      <c r="CZ14" s="1"/>
      <c r="DA14" s="1"/>
      <c r="DB14" s="1"/>
      <c r="DC14" s="1"/>
      <c r="DD14" s="1"/>
      <c r="DE14" s="1"/>
      <c r="DF14" s="1"/>
      <c r="DG14" s="1"/>
      <c r="DH14" s="1"/>
      <c r="DI14" s="1"/>
      <c r="DJ14" s="1"/>
      <c r="DK14" s="1"/>
      <c r="DL14" s="1"/>
      <c r="DM14" s="1"/>
      <c r="DN14" s="1"/>
      <c r="DO14" s="1"/>
      <c r="DQ14" s="1"/>
      <c r="DR14" s="21" t="s">
        <v>296</v>
      </c>
      <c r="DS14" s="1"/>
      <c r="DT14" s="1"/>
      <c r="DU14" s="1"/>
      <c r="DV14" s="1"/>
      <c r="DW14" s="1"/>
      <c r="DX14" s="1"/>
      <c r="DY14" s="1"/>
      <c r="DZ14" s="1"/>
      <c r="EA14" s="1"/>
      <c r="EB14" s="1"/>
      <c r="EC14" s="1"/>
      <c r="ED14" s="1"/>
      <c r="EE14" s="1"/>
      <c r="EF14" s="1"/>
      <c r="EG14" s="1"/>
      <c r="EH14" s="1"/>
      <c r="EI14" s="1"/>
      <c r="EJ14" s="1"/>
      <c r="EK14" s="1"/>
      <c r="EL14" s="1"/>
      <c r="EM14" s="1"/>
      <c r="EO14" s="1"/>
      <c r="EP14" s="21" t="s">
        <v>296</v>
      </c>
      <c r="EQ14" s="1"/>
      <c r="ER14" s="1"/>
      <c r="ES14" s="1"/>
      <c r="ET14" s="1"/>
      <c r="EU14" s="1"/>
      <c r="EV14" s="1"/>
      <c r="EW14" s="1"/>
      <c r="EX14" s="1"/>
      <c r="EY14" s="1"/>
      <c r="EZ14" s="1"/>
      <c r="FA14" s="1"/>
      <c r="FB14" s="1"/>
      <c r="FC14" s="1"/>
      <c r="FD14" s="1"/>
      <c r="FE14" s="1"/>
      <c r="FF14" s="1"/>
      <c r="FG14" s="1"/>
      <c r="FH14" s="1"/>
      <c r="FI14" s="1"/>
      <c r="FJ14" s="1"/>
      <c r="FK14" s="1"/>
    </row>
    <row r="15" ht="15" spans="1:167">
      <c r="A15" s="1"/>
      <c r="B15" s="9" t="s">
        <v>405</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405</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
      <c r="AX15" s="9" t="s">
        <v>405</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U15" s="1"/>
      <c r="BV15" s="9" t="s">
        <v>405</v>
      </c>
      <c r="BW15" s="1">
        <v>0</v>
      </c>
      <c r="BX15" s="1">
        <v>0</v>
      </c>
      <c r="BY15" s="1">
        <v>0</v>
      </c>
      <c r="BZ15" s="1">
        <v>0</v>
      </c>
      <c r="CA15" s="1">
        <v>0</v>
      </c>
      <c r="CB15" s="1">
        <v>0</v>
      </c>
      <c r="CC15" s="1">
        <v>0</v>
      </c>
      <c r="CD15" s="1">
        <v>0</v>
      </c>
      <c r="CE15" s="1">
        <v>0</v>
      </c>
      <c r="CF15" s="1">
        <v>0</v>
      </c>
      <c r="CG15" s="1">
        <v>0</v>
      </c>
      <c r="CH15" s="1">
        <v>0</v>
      </c>
      <c r="CI15" s="1">
        <v>0</v>
      </c>
      <c r="CJ15" s="1">
        <v>0</v>
      </c>
      <c r="CK15" s="1">
        <v>0</v>
      </c>
      <c r="CL15" s="1">
        <v>0</v>
      </c>
      <c r="CM15" s="1">
        <v>0</v>
      </c>
      <c r="CN15" s="1">
        <v>0</v>
      </c>
      <c r="CO15" s="1">
        <v>0</v>
      </c>
      <c r="CP15" s="1">
        <v>0</v>
      </c>
      <c r="CQ15" s="1">
        <v>0</v>
      </c>
      <c r="CS15" s="1"/>
      <c r="CT15" s="9" t="s">
        <v>405</v>
      </c>
      <c r="CU15" s="1">
        <v>0</v>
      </c>
      <c r="CV15" s="1">
        <v>0</v>
      </c>
      <c r="CW15" s="1">
        <v>0</v>
      </c>
      <c r="CX15" s="1">
        <v>0</v>
      </c>
      <c r="CY15" s="1">
        <v>0</v>
      </c>
      <c r="CZ15" s="1">
        <v>0</v>
      </c>
      <c r="DA15" s="1">
        <v>0</v>
      </c>
      <c r="DB15" s="1">
        <v>0</v>
      </c>
      <c r="DC15" s="1">
        <v>0</v>
      </c>
      <c r="DD15" s="1">
        <v>0</v>
      </c>
      <c r="DE15" s="1">
        <v>0</v>
      </c>
      <c r="DF15" s="1">
        <v>0</v>
      </c>
      <c r="DG15" s="1">
        <v>0</v>
      </c>
      <c r="DH15" s="1">
        <v>0</v>
      </c>
      <c r="DI15" s="1">
        <v>0</v>
      </c>
      <c r="DJ15" s="1">
        <v>0</v>
      </c>
      <c r="DK15" s="1">
        <v>0</v>
      </c>
      <c r="DL15" s="1">
        <v>0</v>
      </c>
      <c r="DM15" s="1">
        <v>0</v>
      </c>
      <c r="DN15" s="1">
        <v>0</v>
      </c>
      <c r="DO15" s="1">
        <v>0</v>
      </c>
      <c r="DQ15" s="1"/>
      <c r="DR15" s="9" t="s">
        <v>405</v>
      </c>
      <c r="DS15" s="1">
        <v>0</v>
      </c>
      <c r="DT15" s="1">
        <v>0</v>
      </c>
      <c r="DU15" s="1">
        <v>0</v>
      </c>
      <c r="DV15" s="1">
        <v>0</v>
      </c>
      <c r="DW15" s="1">
        <v>0</v>
      </c>
      <c r="DX15" s="1">
        <v>0</v>
      </c>
      <c r="DY15" s="1">
        <v>0</v>
      </c>
      <c r="DZ15" s="1">
        <v>0</v>
      </c>
      <c r="EA15" s="1">
        <v>0</v>
      </c>
      <c r="EB15" s="1">
        <v>0</v>
      </c>
      <c r="EC15" s="1">
        <v>0</v>
      </c>
      <c r="ED15" s="1">
        <v>0</v>
      </c>
      <c r="EE15" s="1">
        <v>0</v>
      </c>
      <c r="EF15" s="1">
        <v>0</v>
      </c>
      <c r="EG15" s="1">
        <v>0</v>
      </c>
      <c r="EH15" s="1">
        <v>0</v>
      </c>
      <c r="EI15" s="1">
        <v>0</v>
      </c>
      <c r="EJ15" s="1">
        <v>0</v>
      </c>
      <c r="EK15" s="1">
        <v>0</v>
      </c>
      <c r="EL15" s="1">
        <v>0</v>
      </c>
      <c r="EM15" s="1">
        <v>0</v>
      </c>
      <c r="EO15" s="1"/>
      <c r="EP15" s="9" t="s">
        <v>405</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row>
    <row r="16" ht="15" spans="1:167">
      <c r="A16" s="1"/>
      <c r="B16" s="9" t="s">
        <v>406</v>
      </c>
      <c r="C16" s="1">
        <v>0.5</v>
      </c>
      <c r="D16" s="1">
        <v>0.4</v>
      </c>
      <c r="E16" s="1">
        <v>0.4</v>
      </c>
      <c r="F16" s="1">
        <v>0.5</v>
      </c>
      <c r="G16" s="1">
        <v>0.6</v>
      </c>
      <c r="H16" s="1">
        <v>0.7</v>
      </c>
      <c r="I16" s="1">
        <v>0.5</v>
      </c>
      <c r="J16" s="1">
        <v>0.3</v>
      </c>
      <c r="K16" s="1">
        <v>0.3</v>
      </c>
      <c r="L16" s="1">
        <v>0.4</v>
      </c>
      <c r="M16" s="1">
        <v>0.4</v>
      </c>
      <c r="N16" s="1">
        <v>0.4</v>
      </c>
      <c r="O16" s="1">
        <v>0.1</v>
      </c>
      <c r="P16" s="1">
        <v>0.2</v>
      </c>
      <c r="Q16" s="1">
        <v>0.4</v>
      </c>
      <c r="R16" s="1">
        <v>0.3</v>
      </c>
      <c r="S16" s="1">
        <v>0.4</v>
      </c>
      <c r="T16" s="1">
        <v>0.4</v>
      </c>
      <c r="U16" s="1">
        <v>0.4</v>
      </c>
      <c r="V16" s="1">
        <v>0.4</v>
      </c>
      <c r="W16" s="1">
        <v>0.4</v>
      </c>
      <c r="Y16" s="1"/>
      <c r="Z16" s="9" t="s">
        <v>406</v>
      </c>
      <c r="AA16" s="1">
        <v>1.4</v>
      </c>
      <c r="AB16" s="1">
        <v>1.5</v>
      </c>
      <c r="AC16" s="1">
        <v>2.1</v>
      </c>
      <c r="AD16" s="1">
        <v>1.6</v>
      </c>
      <c r="AE16" s="1">
        <v>1.6</v>
      </c>
      <c r="AF16" s="1">
        <v>1.2</v>
      </c>
      <c r="AG16" s="1">
        <v>1.9</v>
      </c>
      <c r="AH16" s="1">
        <v>1.6</v>
      </c>
      <c r="AI16" s="1">
        <v>0.8</v>
      </c>
      <c r="AJ16" s="1">
        <v>0.6</v>
      </c>
      <c r="AK16" s="1">
        <v>0.7</v>
      </c>
      <c r="AL16" s="1">
        <v>0.9</v>
      </c>
      <c r="AM16" s="1">
        <v>1.8</v>
      </c>
      <c r="AN16" s="1">
        <v>1.8</v>
      </c>
      <c r="AO16" s="1">
        <v>1.6</v>
      </c>
      <c r="AP16" s="1">
        <v>1.6</v>
      </c>
      <c r="AQ16" s="1">
        <v>1.8</v>
      </c>
      <c r="AR16" s="1">
        <v>1.8</v>
      </c>
      <c r="AS16" s="1">
        <v>1.9</v>
      </c>
      <c r="AT16" s="1">
        <v>2</v>
      </c>
      <c r="AU16" s="1">
        <v>1.9</v>
      </c>
      <c r="AW16" s="1"/>
      <c r="AX16" s="9" t="s">
        <v>406</v>
      </c>
      <c r="AY16" s="1">
        <v>2.5</v>
      </c>
      <c r="AZ16" s="1">
        <v>2</v>
      </c>
      <c r="BA16" s="1">
        <v>1.5</v>
      </c>
      <c r="BB16" s="1">
        <v>1.7</v>
      </c>
      <c r="BC16" s="1">
        <v>2.1</v>
      </c>
      <c r="BD16" s="1">
        <v>2.9</v>
      </c>
      <c r="BE16" s="1">
        <v>1.8</v>
      </c>
      <c r="BF16" s="1">
        <v>1.3</v>
      </c>
      <c r="BG16" s="1">
        <v>1.3</v>
      </c>
      <c r="BH16" s="1">
        <v>1.3</v>
      </c>
      <c r="BI16" s="1">
        <v>1.4</v>
      </c>
      <c r="BJ16" s="1">
        <v>1.4</v>
      </c>
      <c r="BK16" s="1">
        <v>1.6</v>
      </c>
      <c r="BL16" s="1">
        <v>1.7</v>
      </c>
      <c r="BM16" s="1">
        <v>1.7</v>
      </c>
      <c r="BN16" s="1">
        <v>1.6</v>
      </c>
      <c r="BO16" s="1">
        <v>1.8</v>
      </c>
      <c r="BP16" s="1">
        <v>2.3</v>
      </c>
      <c r="BQ16" s="1">
        <v>2.5</v>
      </c>
      <c r="BR16" s="1">
        <v>2.3</v>
      </c>
      <c r="BS16" s="1">
        <v>2.9</v>
      </c>
      <c r="BU16" s="1"/>
      <c r="BV16" s="9" t="s">
        <v>406</v>
      </c>
      <c r="BW16" s="1">
        <v>0.3</v>
      </c>
      <c r="BX16" s="1">
        <v>0.2</v>
      </c>
      <c r="BY16" s="1">
        <v>0.2</v>
      </c>
      <c r="BZ16" s="1">
        <v>0.2</v>
      </c>
      <c r="CA16" s="1">
        <v>0.2</v>
      </c>
      <c r="CB16" s="1">
        <v>0.2</v>
      </c>
      <c r="CC16" s="1">
        <v>0.2</v>
      </c>
      <c r="CD16" s="1">
        <v>0.2</v>
      </c>
      <c r="CE16" s="1">
        <v>0.2</v>
      </c>
      <c r="CF16" s="1">
        <v>0.2</v>
      </c>
      <c r="CG16" s="1">
        <v>0.2</v>
      </c>
      <c r="CH16" s="1">
        <v>0.2</v>
      </c>
      <c r="CI16" s="1">
        <v>0.2</v>
      </c>
      <c r="CJ16" s="1">
        <v>0.2</v>
      </c>
      <c r="CK16" s="1">
        <v>0.1</v>
      </c>
      <c r="CL16" s="1">
        <v>0.1</v>
      </c>
      <c r="CM16" s="1">
        <v>0.1</v>
      </c>
      <c r="CN16" s="1">
        <v>0.2</v>
      </c>
      <c r="CO16" s="1">
        <v>0.2</v>
      </c>
      <c r="CP16" s="1">
        <v>0.2</v>
      </c>
      <c r="CQ16" s="1">
        <v>0.4</v>
      </c>
      <c r="CS16" s="1"/>
      <c r="CT16" s="9" t="s">
        <v>406</v>
      </c>
      <c r="CU16" s="1">
        <v>0.1</v>
      </c>
      <c r="CV16" s="1">
        <v>0.1</v>
      </c>
      <c r="CW16" s="1">
        <v>0.1</v>
      </c>
      <c r="CX16" s="1">
        <v>0.1</v>
      </c>
      <c r="CY16" s="1">
        <v>0</v>
      </c>
      <c r="CZ16" s="1">
        <v>0.1</v>
      </c>
      <c r="DA16" s="1">
        <v>0.1</v>
      </c>
      <c r="DB16" s="1">
        <v>0.1</v>
      </c>
      <c r="DC16" s="1">
        <v>0.1</v>
      </c>
      <c r="DD16" s="1">
        <v>0.1</v>
      </c>
      <c r="DE16" s="1">
        <v>0.1</v>
      </c>
      <c r="DF16" s="1">
        <v>0.1</v>
      </c>
      <c r="DG16" s="1">
        <v>0.1</v>
      </c>
      <c r="DH16" s="1">
        <v>0.1</v>
      </c>
      <c r="DI16" s="1">
        <v>0.1</v>
      </c>
      <c r="DJ16" s="1">
        <v>0.1</v>
      </c>
      <c r="DK16" s="1">
        <v>0.1</v>
      </c>
      <c r="DL16" s="1">
        <v>0.1</v>
      </c>
      <c r="DM16" s="1">
        <v>0.1</v>
      </c>
      <c r="DN16" s="1">
        <v>0.1</v>
      </c>
      <c r="DO16" s="1">
        <v>0.1</v>
      </c>
      <c r="DQ16" s="1"/>
      <c r="DR16" s="9" t="s">
        <v>406</v>
      </c>
      <c r="DS16" s="1">
        <v>1</v>
      </c>
      <c r="DT16" s="1">
        <v>0.9</v>
      </c>
      <c r="DU16" s="1">
        <v>0.8</v>
      </c>
      <c r="DV16" s="1">
        <v>0.9</v>
      </c>
      <c r="DW16" s="1">
        <v>0.8</v>
      </c>
      <c r="DX16" s="1">
        <v>0.9</v>
      </c>
      <c r="DY16" s="1">
        <v>0.9</v>
      </c>
      <c r="DZ16" s="1">
        <v>0.8</v>
      </c>
      <c r="EA16" s="1">
        <v>0.7</v>
      </c>
      <c r="EB16" s="1">
        <v>0.7</v>
      </c>
      <c r="EC16" s="1">
        <v>0.8</v>
      </c>
      <c r="ED16" s="1">
        <v>0.7</v>
      </c>
      <c r="EE16" s="1">
        <v>0.8</v>
      </c>
      <c r="EF16" s="1">
        <v>0.8</v>
      </c>
      <c r="EG16" s="1">
        <v>0.9</v>
      </c>
      <c r="EH16" s="1">
        <v>0.8</v>
      </c>
      <c r="EI16" s="1">
        <v>0.8</v>
      </c>
      <c r="EJ16" s="1">
        <v>0.9</v>
      </c>
      <c r="EK16" s="1">
        <v>0.9</v>
      </c>
      <c r="EL16" s="1">
        <v>0.9</v>
      </c>
      <c r="EM16" s="1">
        <v>1</v>
      </c>
      <c r="EO16" s="1"/>
      <c r="EP16" s="9" t="s">
        <v>406</v>
      </c>
      <c r="EQ16" s="1">
        <v>2.3</v>
      </c>
      <c r="ER16" s="1">
        <v>1.7</v>
      </c>
      <c r="ES16" s="1">
        <v>2.2</v>
      </c>
      <c r="ET16" s="1">
        <v>1.8</v>
      </c>
      <c r="EU16" s="1">
        <v>1.9</v>
      </c>
      <c r="EV16" s="1">
        <v>2</v>
      </c>
      <c r="EW16" s="1">
        <v>1.8</v>
      </c>
      <c r="EX16" s="1">
        <v>1.6</v>
      </c>
      <c r="EY16" s="1">
        <v>1.4</v>
      </c>
      <c r="EZ16" s="1">
        <v>1.3</v>
      </c>
      <c r="FA16" s="1">
        <v>1.6</v>
      </c>
      <c r="FB16" s="1">
        <v>1.7</v>
      </c>
      <c r="FC16" s="1">
        <v>1.5</v>
      </c>
      <c r="FD16" s="1">
        <v>1.5</v>
      </c>
      <c r="FE16" s="1">
        <v>1.4</v>
      </c>
      <c r="FF16" s="1">
        <v>1</v>
      </c>
      <c r="FG16" s="1">
        <v>1</v>
      </c>
      <c r="FH16" s="1">
        <v>1.4</v>
      </c>
      <c r="FI16" s="1">
        <v>1.9</v>
      </c>
      <c r="FJ16" s="1">
        <v>1.9</v>
      </c>
      <c r="FK16" s="1">
        <v>2.7</v>
      </c>
    </row>
    <row r="17" ht="15" spans="1:167">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row>
    <row r="18" ht="15" spans="1:167">
      <c r="A18" s="1"/>
      <c r="B18" s="21" t="s">
        <v>197</v>
      </c>
      <c r="C18" s="1"/>
      <c r="D18" s="1"/>
      <c r="E18" s="1"/>
      <c r="F18" s="1"/>
      <c r="G18" s="1"/>
      <c r="H18" s="1"/>
      <c r="I18" s="1"/>
      <c r="J18" s="1"/>
      <c r="K18" s="1"/>
      <c r="L18" s="1"/>
      <c r="M18" s="1"/>
      <c r="N18" s="1"/>
      <c r="O18" s="1"/>
      <c r="P18" s="1"/>
      <c r="Q18" s="1"/>
      <c r="R18" s="1"/>
      <c r="S18" s="1"/>
      <c r="T18" s="1"/>
      <c r="U18" s="1"/>
      <c r="V18" s="1"/>
      <c r="W18" s="1"/>
      <c r="Y18" s="1"/>
      <c r="Z18" s="21" t="s">
        <v>197</v>
      </c>
      <c r="AA18" s="1"/>
      <c r="AB18" s="1"/>
      <c r="AC18" s="1"/>
      <c r="AD18" s="1"/>
      <c r="AE18" s="1"/>
      <c r="AF18" s="1"/>
      <c r="AG18" s="1"/>
      <c r="AH18" s="1"/>
      <c r="AI18" s="1"/>
      <c r="AJ18" s="1"/>
      <c r="AK18" s="1"/>
      <c r="AL18" s="1"/>
      <c r="AM18" s="1"/>
      <c r="AN18" s="1"/>
      <c r="AO18" s="1"/>
      <c r="AP18" s="1"/>
      <c r="AQ18" s="1"/>
      <c r="AR18" s="1"/>
      <c r="AS18" s="1"/>
      <c r="AT18" s="1"/>
      <c r="AU18" s="1"/>
      <c r="AW18" s="1"/>
      <c r="AX18" s="21" t="s">
        <v>197</v>
      </c>
      <c r="AY18" s="1"/>
      <c r="AZ18" s="1"/>
      <c r="BA18" s="1"/>
      <c r="BB18" s="1"/>
      <c r="BC18" s="1"/>
      <c r="BD18" s="1"/>
      <c r="BE18" s="1"/>
      <c r="BF18" s="1"/>
      <c r="BG18" s="1"/>
      <c r="BH18" s="1"/>
      <c r="BI18" s="1"/>
      <c r="BJ18" s="1"/>
      <c r="BK18" s="1"/>
      <c r="BL18" s="1"/>
      <c r="BM18" s="1"/>
      <c r="BN18" s="1"/>
      <c r="BO18" s="1"/>
      <c r="BP18" s="1"/>
      <c r="BQ18" s="1"/>
      <c r="BR18" s="1"/>
      <c r="BS18" s="1"/>
      <c r="BU18" s="1"/>
      <c r="BV18" s="21" t="s">
        <v>197</v>
      </c>
      <c r="BW18" s="1"/>
      <c r="BX18" s="1"/>
      <c r="BY18" s="1"/>
      <c r="BZ18" s="1"/>
      <c r="CA18" s="1"/>
      <c r="CB18" s="1"/>
      <c r="CC18" s="1"/>
      <c r="CD18" s="1"/>
      <c r="CE18" s="1"/>
      <c r="CF18" s="1"/>
      <c r="CG18" s="1"/>
      <c r="CH18" s="1"/>
      <c r="CI18" s="1"/>
      <c r="CJ18" s="1"/>
      <c r="CK18" s="1"/>
      <c r="CL18" s="1"/>
      <c r="CM18" s="1"/>
      <c r="CN18" s="1"/>
      <c r="CO18" s="1"/>
      <c r="CP18" s="1"/>
      <c r="CQ18" s="1"/>
      <c r="CS18" s="1"/>
      <c r="CT18" s="21" t="s">
        <v>197</v>
      </c>
      <c r="CU18" s="1"/>
      <c r="CV18" s="1"/>
      <c r="CW18" s="1"/>
      <c r="CX18" s="1"/>
      <c r="CY18" s="1"/>
      <c r="CZ18" s="1"/>
      <c r="DA18" s="1"/>
      <c r="DB18" s="1"/>
      <c r="DC18" s="1"/>
      <c r="DD18" s="1"/>
      <c r="DE18" s="1"/>
      <c r="DF18" s="1"/>
      <c r="DG18" s="1"/>
      <c r="DH18" s="1"/>
      <c r="DI18" s="1"/>
      <c r="DJ18" s="1"/>
      <c r="DK18" s="1"/>
      <c r="DL18" s="1"/>
      <c r="DM18" s="1"/>
      <c r="DN18" s="1"/>
      <c r="DO18" s="1"/>
      <c r="DQ18" s="1"/>
      <c r="DR18" s="21" t="s">
        <v>197</v>
      </c>
      <c r="DS18" s="1"/>
      <c r="DT18" s="1"/>
      <c r="DU18" s="1"/>
      <c r="DV18" s="1"/>
      <c r="DW18" s="1"/>
      <c r="DX18" s="1"/>
      <c r="DY18" s="1"/>
      <c r="DZ18" s="1"/>
      <c r="EA18" s="1"/>
      <c r="EB18" s="1"/>
      <c r="EC18" s="1"/>
      <c r="ED18" s="1"/>
      <c r="EE18" s="1"/>
      <c r="EF18" s="1"/>
      <c r="EG18" s="1"/>
      <c r="EH18" s="1"/>
      <c r="EI18" s="1"/>
      <c r="EJ18" s="1"/>
      <c r="EK18" s="1"/>
      <c r="EL18" s="1"/>
      <c r="EM18" s="1"/>
      <c r="EO18" s="1"/>
      <c r="EP18" s="21" t="s">
        <v>197</v>
      </c>
      <c r="EQ18" s="1"/>
      <c r="ER18" s="1"/>
      <c r="ES18" s="1"/>
      <c r="ET18" s="1"/>
      <c r="EU18" s="1"/>
      <c r="EV18" s="1"/>
      <c r="EW18" s="1"/>
      <c r="EX18" s="1"/>
      <c r="EY18" s="1"/>
      <c r="EZ18" s="1"/>
      <c r="FA18" s="1"/>
      <c r="FB18" s="1"/>
      <c r="FC18" s="1"/>
      <c r="FD18" s="1"/>
      <c r="FE18" s="1"/>
      <c r="FF18" s="1"/>
      <c r="FG18" s="1"/>
      <c r="FH18" s="1"/>
      <c r="FI18" s="1"/>
      <c r="FJ18" s="1"/>
      <c r="FK18" s="1"/>
    </row>
    <row r="19" ht="15" spans="1:167">
      <c r="A19" s="1"/>
      <c r="B19" s="9" t="s">
        <v>405</v>
      </c>
      <c r="C19" s="1">
        <v>0.6</v>
      </c>
      <c r="D19" s="1">
        <v>0.6</v>
      </c>
      <c r="E19" s="1">
        <v>0.8</v>
      </c>
      <c r="F19" s="1">
        <v>0.5</v>
      </c>
      <c r="G19" s="1">
        <v>0.4</v>
      </c>
      <c r="H19" s="1">
        <v>0.3</v>
      </c>
      <c r="I19" s="1">
        <v>0.4</v>
      </c>
      <c r="J19" s="1">
        <v>0.7</v>
      </c>
      <c r="K19" s="1">
        <v>0.7</v>
      </c>
      <c r="L19" s="1">
        <v>0.6</v>
      </c>
      <c r="M19" s="1">
        <v>0.5</v>
      </c>
      <c r="N19" s="1">
        <v>0.4</v>
      </c>
      <c r="O19" s="1">
        <v>1</v>
      </c>
      <c r="P19" s="1">
        <v>0.7</v>
      </c>
      <c r="Q19" s="1">
        <v>0.1</v>
      </c>
      <c r="R19" s="1">
        <v>0</v>
      </c>
      <c r="S19" s="1">
        <v>0</v>
      </c>
      <c r="T19" s="1">
        <v>0</v>
      </c>
      <c r="U19" s="1">
        <v>0</v>
      </c>
      <c r="V19" s="1">
        <v>0</v>
      </c>
      <c r="W19" s="1">
        <v>0</v>
      </c>
      <c r="Y19" s="1"/>
      <c r="Z19" s="9" t="s">
        <v>405</v>
      </c>
      <c r="AA19" s="1">
        <v>0.2</v>
      </c>
      <c r="AB19" s="1">
        <v>0.3</v>
      </c>
      <c r="AC19" s="1">
        <v>0.2</v>
      </c>
      <c r="AD19" s="1">
        <v>0.3</v>
      </c>
      <c r="AE19" s="1">
        <v>0.4</v>
      </c>
      <c r="AF19" s="1">
        <v>0.5</v>
      </c>
      <c r="AG19" s="1">
        <v>0.3</v>
      </c>
      <c r="AH19" s="1">
        <v>0.5</v>
      </c>
      <c r="AI19" s="1">
        <v>0.9</v>
      </c>
      <c r="AJ19" s="1">
        <v>1.4</v>
      </c>
      <c r="AK19" s="1">
        <v>1.2</v>
      </c>
      <c r="AL19" s="1">
        <v>0.7</v>
      </c>
      <c r="AM19" s="1">
        <v>0.5</v>
      </c>
      <c r="AN19" s="1">
        <v>0.3</v>
      </c>
      <c r="AO19" s="1">
        <v>0.7</v>
      </c>
      <c r="AP19" s="1">
        <v>0.6</v>
      </c>
      <c r="AQ19" s="1">
        <v>0.6</v>
      </c>
      <c r="AR19" s="1">
        <v>0.6</v>
      </c>
      <c r="AS19" s="1">
        <v>0.3</v>
      </c>
      <c r="AT19" s="1">
        <v>0.6</v>
      </c>
      <c r="AU19" s="1">
        <v>1.4</v>
      </c>
      <c r="AW19" s="1"/>
      <c r="AX19" s="9" t="s">
        <v>405</v>
      </c>
      <c r="AY19" s="1">
        <v>0.1</v>
      </c>
      <c r="AZ19" s="1">
        <v>0.2</v>
      </c>
      <c r="BA19" s="1">
        <v>0.3</v>
      </c>
      <c r="BB19" s="1">
        <v>0.3</v>
      </c>
      <c r="BC19" s="1">
        <v>0.2</v>
      </c>
      <c r="BD19" s="1">
        <v>0.3</v>
      </c>
      <c r="BE19" s="1">
        <v>0.4</v>
      </c>
      <c r="BF19" s="1">
        <v>0.4</v>
      </c>
      <c r="BG19" s="1">
        <v>0.3</v>
      </c>
      <c r="BH19" s="1">
        <v>0.3</v>
      </c>
      <c r="BI19" s="1">
        <v>0.1</v>
      </c>
      <c r="BJ19" s="1">
        <v>0.2</v>
      </c>
      <c r="BK19" s="1">
        <v>0.1</v>
      </c>
      <c r="BL19" s="1">
        <v>0.1</v>
      </c>
      <c r="BM19" s="1">
        <v>0.3</v>
      </c>
      <c r="BN19" s="1">
        <v>0.4</v>
      </c>
      <c r="BO19" s="1">
        <v>0.4</v>
      </c>
      <c r="BP19" s="1">
        <v>0.3</v>
      </c>
      <c r="BQ19" s="1">
        <v>0.2</v>
      </c>
      <c r="BR19" s="1">
        <v>0.4</v>
      </c>
      <c r="BS19" s="1">
        <v>0.5</v>
      </c>
      <c r="BU19" s="1"/>
      <c r="BV19" s="9" t="s">
        <v>405</v>
      </c>
      <c r="BW19" s="1">
        <v>1.4</v>
      </c>
      <c r="BX19" s="1">
        <v>1.6</v>
      </c>
      <c r="BY19" s="1">
        <v>1.8</v>
      </c>
      <c r="BZ19" s="1">
        <v>1.8</v>
      </c>
      <c r="CA19" s="1">
        <v>1.4</v>
      </c>
      <c r="CB19" s="1">
        <v>1.2</v>
      </c>
      <c r="CC19" s="1">
        <v>1.8</v>
      </c>
      <c r="CD19" s="1">
        <v>3</v>
      </c>
      <c r="CE19" s="1">
        <v>2.6</v>
      </c>
      <c r="CF19" s="1">
        <v>1.6</v>
      </c>
      <c r="CG19" s="1">
        <v>1.6</v>
      </c>
      <c r="CH19" s="1">
        <v>2.1</v>
      </c>
      <c r="CI19" s="1">
        <v>3.6</v>
      </c>
      <c r="CJ19" s="1">
        <v>3.4</v>
      </c>
      <c r="CK19" s="1">
        <v>4.7</v>
      </c>
      <c r="CL19" s="1">
        <v>7.7</v>
      </c>
      <c r="CM19" s="1">
        <v>7.9</v>
      </c>
      <c r="CN19" s="1">
        <v>7.8</v>
      </c>
      <c r="CO19" s="1">
        <v>5.8</v>
      </c>
      <c r="CP19" s="1">
        <v>4.8</v>
      </c>
      <c r="CQ19" s="1">
        <v>6.2</v>
      </c>
      <c r="CS19" s="1"/>
      <c r="CT19" s="9" t="s">
        <v>405</v>
      </c>
      <c r="CU19" s="1">
        <v>2.7</v>
      </c>
      <c r="CV19" s="1">
        <v>4.5</v>
      </c>
      <c r="CW19" s="1">
        <v>6.6</v>
      </c>
      <c r="CX19" s="1">
        <v>3.9</v>
      </c>
      <c r="CY19" s="1">
        <v>3.9</v>
      </c>
      <c r="CZ19" s="1">
        <v>4.1</v>
      </c>
      <c r="DA19" s="1">
        <v>4.1</v>
      </c>
      <c r="DB19" s="1">
        <v>3</v>
      </c>
      <c r="DC19" s="1">
        <v>2.5</v>
      </c>
      <c r="DD19" s="1">
        <v>1.9</v>
      </c>
      <c r="DE19" s="1">
        <v>1.7</v>
      </c>
      <c r="DF19" s="1">
        <v>1.5</v>
      </c>
      <c r="DG19" s="1">
        <v>2</v>
      </c>
      <c r="DH19" s="1">
        <v>0.7</v>
      </c>
      <c r="DI19" s="1">
        <v>0.2</v>
      </c>
      <c r="DJ19" s="1">
        <v>0.3</v>
      </c>
      <c r="DK19" s="1">
        <v>0.2</v>
      </c>
      <c r="DL19" s="1">
        <v>0.4</v>
      </c>
      <c r="DM19" s="1">
        <v>0.2</v>
      </c>
      <c r="DN19" s="1">
        <v>0</v>
      </c>
      <c r="DO19" s="1">
        <v>0.1</v>
      </c>
      <c r="DQ19" s="1"/>
      <c r="DR19" s="9" t="s">
        <v>405</v>
      </c>
      <c r="DS19" s="1">
        <v>0.4</v>
      </c>
      <c r="DT19" s="1">
        <v>0.6</v>
      </c>
      <c r="DU19" s="1">
        <v>0.7</v>
      </c>
      <c r="DV19" s="1">
        <v>0.9</v>
      </c>
      <c r="DW19" s="1">
        <v>0.7</v>
      </c>
      <c r="DX19" s="1">
        <v>0.6</v>
      </c>
      <c r="DY19" s="1">
        <v>0.4</v>
      </c>
      <c r="DZ19" s="1">
        <v>0.6</v>
      </c>
      <c r="EA19" s="1">
        <v>0.6</v>
      </c>
      <c r="EB19" s="1">
        <v>0.4</v>
      </c>
      <c r="EC19" s="1">
        <v>0.5</v>
      </c>
      <c r="ED19" s="1">
        <v>1.1</v>
      </c>
      <c r="EE19" s="1">
        <v>1.5</v>
      </c>
      <c r="EF19" s="1">
        <v>0.7</v>
      </c>
      <c r="EG19" s="1">
        <v>0.9</v>
      </c>
      <c r="EH19" s="1">
        <v>1.1</v>
      </c>
      <c r="EI19" s="1">
        <v>1.1</v>
      </c>
      <c r="EJ19" s="1">
        <v>1.6</v>
      </c>
      <c r="EK19" s="1">
        <v>1.5</v>
      </c>
      <c r="EL19" s="1">
        <v>1.2</v>
      </c>
      <c r="EM19" s="1">
        <v>1.6</v>
      </c>
      <c r="EO19" s="1"/>
      <c r="EP19" s="9" t="s">
        <v>405</v>
      </c>
      <c r="EQ19" s="1">
        <v>0.5</v>
      </c>
      <c r="ER19" s="1">
        <v>0.6</v>
      </c>
      <c r="ES19" s="1">
        <v>0.4</v>
      </c>
      <c r="ET19" s="1">
        <v>0.4</v>
      </c>
      <c r="EU19" s="1">
        <v>0.5</v>
      </c>
      <c r="EV19" s="1">
        <v>0.5</v>
      </c>
      <c r="EW19" s="1">
        <v>0.4</v>
      </c>
      <c r="EX19" s="1">
        <v>0.6</v>
      </c>
      <c r="EY19" s="1">
        <v>0.5</v>
      </c>
      <c r="EZ19" s="1">
        <v>0.4</v>
      </c>
      <c r="FA19" s="1">
        <v>0.3</v>
      </c>
      <c r="FB19" s="1">
        <v>0.3</v>
      </c>
      <c r="FC19" s="1">
        <v>0.3</v>
      </c>
      <c r="FD19" s="1">
        <v>0.2</v>
      </c>
      <c r="FE19" s="1">
        <v>0.3</v>
      </c>
      <c r="FF19" s="1">
        <v>0.4</v>
      </c>
      <c r="FG19" s="1">
        <v>0.4</v>
      </c>
      <c r="FH19" s="1">
        <v>0.3</v>
      </c>
      <c r="FI19" s="1">
        <v>0.2</v>
      </c>
      <c r="FJ19" s="1">
        <v>0.4</v>
      </c>
      <c r="FK19" s="1">
        <v>0.4</v>
      </c>
    </row>
    <row r="20" ht="15" spans="1:167">
      <c r="A20" s="1"/>
      <c r="B20" s="9" t="s">
        <v>406</v>
      </c>
      <c r="C20" s="1">
        <v>99.4</v>
      </c>
      <c r="D20" s="1">
        <v>99.4</v>
      </c>
      <c r="E20" s="1">
        <v>99.2</v>
      </c>
      <c r="F20" s="1">
        <v>99.5</v>
      </c>
      <c r="G20" s="1">
        <v>99.6</v>
      </c>
      <c r="H20" s="1">
        <v>99.7</v>
      </c>
      <c r="I20" s="1">
        <v>99.6</v>
      </c>
      <c r="J20" s="1">
        <v>99.3</v>
      </c>
      <c r="K20" s="1">
        <v>99.3</v>
      </c>
      <c r="L20" s="1">
        <v>99.4</v>
      </c>
      <c r="M20" s="1">
        <v>99.5</v>
      </c>
      <c r="N20" s="1">
        <v>99.6</v>
      </c>
      <c r="O20" s="1">
        <v>99</v>
      </c>
      <c r="P20" s="1">
        <v>99.3</v>
      </c>
      <c r="Q20" s="1">
        <v>99.9</v>
      </c>
      <c r="R20" s="1">
        <v>100</v>
      </c>
      <c r="S20" s="1">
        <v>100</v>
      </c>
      <c r="T20" s="1">
        <v>100</v>
      </c>
      <c r="U20" s="1">
        <v>100</v>
      </c>
      <c r="V20" s="1">
        <v>100</v>
      </c>
      <c r="W20" s="1">
        <v>100</v>
      </c>
      <c r="Y20" s="1"/>
      <c r="Z20" s="9" t="s">
        <v>406</v>
      </c>
      <c r="AA20" s="1">
        <v>99.8</v>
      </c>
      <c r="AB20" s="1">
        <v>99.7</v>
      </c>
      <c r="AC20" s="1">
        <v>99.8</v>
      </c>
      <c r="AD20" s="1">
        <v>99.7</v>
      </c>
      <c r="AE20" s="1">
        <v>99.6</v>
      </c>
      <c r="AF20" s="1">
        <v>99.5</v>
      </c>
      <c r="AG20" s="1">
        <v>99.7</v>
      </c>
      <c r="AH20" s="1">
        <v>99.5</v>
      </c>
      <c r="AI20" s="1">
        <v>99.1</v>
      </c>
      <c r="AJ20" s="1">
        <v>98.6</v>
      </c>
      <c r="AK20" s="1">
        <v>98.8</v>
      </c>
      <c r="AL20" s="1">
        <v>99.3</v>
      </c>
      <c r="AM20" s="1">
        <v>99.5</v>
      </c>
      <c r="AN20" s="1">
        <v>99.7</v>
      </c>
      <c r="AO20" s="1">
        <v>99.3</v>
      </c>
      <c r="AP20" s="1">
        <v>99.4</v>
      </c>
      <c r="AQ20" s="1">
        <v>99.4</v>
      </c>
      <c r="AR20" s="1">
        <v>99.4</v>
      </c>
      <c r="AS20" s="1">
        <v>99.7</v>
      </c>
      <c r="AT20" s="1">
        <v>99.4</v>
      </c>
      <c r="AU20" s="1">
        <v>98.6</v>
      </c>
      <c r="AW20" s="1"/>
      <c r="AX20" s="9" t="s">
        <v>406</v>
      </c>
      <c r="AY20" s="1">
        <v>99.9</v>
      </c>
      <c r="AZ20" s="1">
        <v>99.8</v>
      </c>
      <c r="BA20" s="1">
        <v>99.7</v>
      </c>
      <c r="BB20" s="1">
        <v>99.7</v>
      </c>
      <c r="BC20" s="1">
        <v>99.8</v>
      </c>
      <c r="BD20" s="1">
        <v>99.7</v>
      </c>
      <c r="BE20" s="1">
        <v>99.6</v>
      </c>
      <c r="BF20" s="1">
        <v>99.6</v>
      </c>
      <c r="BG20" s="1">
        <v>99.7</v>
      </c>
      <c r="BH20" s="1">
        <v>99.7</v>
      </c>
      <c r="BI20" s="1">
        <v>99.9</v>
      </c>
      <c r="BJ20" s="1">
        <v>99.8</v>
      </c>
      <c r="BK20" s="1">
        <v>99.9</v>
      </c>
      <c r="BL20" s="1">
        <v>99.9</v>
      </c>
      <c r="BM20" s="1">
        <v>99.7</v>
      </c>
      <c r="BN20" s="1">
        <v>99.6</v>
      </c>
      <c r="BO20" s="1">
        <v>99.6</v>
      </c>
      <c r="BP20" s="1">
        <v>99.7</v>
      </c>
      <c r="BQ20" s="1">
        <v>99.8</v>
      </c>
      <c r="BR20" s="1">
        <v>99.6</v>
      </c>
      <c r="BS20" s="1">
        <v>99.5</v>
      </c>
      <c r="BU20" s="1"/>
      <c r="BV20" s="9" t="s">
        <v>406</v>
      </c>
      <c r="BW20" s="1">
        <v>98.6</v>
      </c>
      <c r="BX20" s="1">
        <v>98.4</v>
      </c>
      <c r="BY20" s="1">
        <v>98.2</v>
      </c>
      <c r="BZ20" s="1">
        <v>98.2</v>
      </c>
      <c r="CA20" s="1">
        <v>98.6</v>
      </c>
      <c r="CB20" s="1">
        <v>98.8</v>
      </c>
      <c r="CC20" s="1">
        <v>98.2</v>
      </c>
      <c r="CD20" s="1">
        <v>97</v>
      </c>
      <c r="CE20" s="1">
        <v>97.4</v>
      </c>
      <c r="CF20" s="1">
        <v>98.4</v>
      </c>
      <c r="CG20" s="1">
        <v>98.4</v>
      </c>
      <c r="CH20" s="1">
        <v>97.9</v>
      </c>
      <c r="CI20" s="1">
        <v>96.4</v>
      </c>
      <c r="CJ20" s="1">
        <v>96.6</v>
      </c>
      <c r="CK20" s="1">
        <v>95.3</v>
      </c>
      <c r="CL20" s="1">
        <v>92.3</v>
      </c>
      <c r="CM20" s="1">
        <v>92.1</v>
      </c>
      <c r="CN20" s="1">
        <v>92.2</v>
      </c>
      <c r="CO20" s="1">
        <v>94.2</v>
      </c>
      <c r="CP20" s="1">
        <v>95.2</v>
      </c>
      <c r="CQ20" s="1">
        <v>93.8</v>
      </c>
      <c r="CS20" s="1"/>
      <c r="CT20" s="9" t="s">
        <v>406</v>
      </c>
      <c r="CU20" s="1">
        <v>97.3</v>
      </c>
      <c r="CV20" s="1">
        <v>95.5</v>
      </c>
      <c r="CW20" s="1">
        <v>93.4</v>
      </c>
      <c r="CX20" s="1">
        <v>96.1</v>
      </c>
      <c r="CY20" s="1">
        <v>96.1</v>
      </c>
      <c r="CZ20" s="1">
        <v>95.9</v>
      </c>
      <c r="DA20" s="1">
        <v>95.9</v>
      </c>
      <c r="DB20" s="1">
        <v>97</v>
      </c>
      <c r="DC20" s="1">
        <v>97.5</v>
      </c>
      <c r="DD20" s="1">
        <v>98.1</v>
      </c>
      <c r="DE20" s="1">
        <v>98.3</v>
      </c>
      <c r="DF20" s="1">
        <v>98.5</v>
      </c>
      <c r="DG20" s="1">
        <v>98</v>
      </c>
      <c r="DH20" s="1">
        <v>99.3</v>
      </c>
      <c r="DI20" s="1">
        <v>99.8</v>
      </c>
      <c r="DJ20" s="1">
        <v>99.7</v>
      </c>
      <c r="DK20" s="1">
        <v>99.8</v>
      </c>
      <c r="DL20" s="1">
        <v>99.6</v>
      </c>
      <c r="DM20" s="1">
        <v>99.8</v>
      </c>
      <c r="DN20" s="1">
        <v>100</v>
      </c>
      <c r="DO20" s="1">
        <v>99.9</v>
      </c>
      <c r="DQ20" s="1"/>
      <c r="DR20" s="9" t="s">
        <v>406</v>
      </c>
      <c r="DS20" s="1">
        <v>99.6</v>
      </c>
      <c r="DT20" s="1">
        <v>99.4</v>
      </c>
      <c r="DU20" s="1">
        <v>99.3</v>
      </c>
      <c r="DV20" s="1">
        <v>99.1</v>
      </c>
      <c r="DW20" s="1">
        <v>99.3</v>
      </c>
      <c r="DX20" s="1">
        <v>99.4</v>
      </c>
      <c r="DY20" s="1">
        <v>99.6</v>
      </c>
      <c r="DZ20" s="1">
        <v>99.4</v>
      </c>
      <c r="EA20" s="1">
        <v>99.4</v>
      </c>
      <c r="EB20" s="1">
        <v>99.6</v>
      </c>
      <c r="EC20" s="1">
        <v>99.5</v>
      </c>
      <c r="ED20" s="1">
        <v>98.9</v>
      </c>
      <c r="EE20" s="1">
        <v>98.5</v>
      </c>
      <c r="EF20" s="1">
        <v>99.3</v>
      </c>
      <c r="EG20" s="1">
        <v>99.1</v>
      </c>
      <c r="EH20" s="1">
        <v>98.9</v>
      </c>
      <c r="EI20" s="1">
        <v>98.9</v>
      </c>
      <c r="EJ20" s="1">
        <v>98.4</v>
      </c>
      <c r="EK20" s="1">
        <v>98.5</v>
      </c>
      <c r="EL20" s="1">
        <v>98.8</v>
      </c>
      <c r="EM20" s="1">
        <v>98.4</v>
      </c>
      <c r="EO20" s="1"/>
      <c r="EP20" s="9" t="s">
        <v>406</v>
      </c>
      <c r="EQ20" s="1">
        <v>99.5</v>
      </c>
      <c r="ER20" s="1">
        <v>99.4</v>
      </c>
      <c r="ES20" s="1">
        <v>99.6</v>
      </c>
      <c r="ET20" s="1">
        <v>99.6</v>
      </c>
      <c r="EU20" s="1">
        <v>99.5</v>
      </c>
      <c r="EV20" s="1">
        <v>99.5</v>
      </c>
      <c r="EW20" s="1">
        <v>99.6</v>
      </c>
      <c r="EX20" s="1">
        <v>99.4</v>
      </c>
      <c r="EY20" s="1">
        <v>99.5</v>
      </c>
      <c r="EZ20" s="1">
        <v>99.6</v>
      </c>
      <c r="FA20" s="1">
        <v>99.7</v>
      </c>
      <c r="FB20" s="1">
        <v>99.7</v>
      </c>
      <c r="FC20" s="1">
        <v>99.7</v>
      </c>
      <c r="FD20" s="1">
        <v>99.8</v>
      </c>
      <c r="FE20" s="1">
        <v>99.7</v>
      </c>
      <c r="FF20" s="1">
        <v>99.6</v>
      </c>
      <c r="FG20" s="1">
        <v>99.6</v>
      </c>
      <c r="FH20" s="1">
        <v>99.7</v>
      </c>
      <c r="FI20" s="1">
        <v>99.8</v>
      </c>
      <c r="FJ20" s="1">
        <v>99.6</v>
      </c>
      <c r="FK20" s="1">
        <v>99.6</v>
      </c>
    </row>
    <row r="21" ht="15" spans="1:167">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
      <c r="BV21" s="1"/>
      <c r="BW21" s="1"/>
      <c r="BX21" s="1"/>
      <c r="BY21" s="1"/>
      <c r="BZ21" s="1"/>
      <c r="CA21" s="1"/>
      <c r="CB21" s="1"/>
      <c r="CC21" s="1"/>
      <c r="CD21" s="1"/>
      <c r="CE21" s="1"/>
      <c r="CF21" s="1"/>
      <c r="CG21" s="1"/>
      <c r="CH21" s="1"/>
      <c r="CI21" s="1"/>
      <c r="CJ21" s="1"/>
      <c r="CK21" s="1"/>
      <c r="CL21" s="1"/>
      <c r="CM21" s="1"/>
      <c r="CN21" s="1"/>
      <c r="CO21" s="1"/>
      <c r="CP21" s="1"/>
      <c r="CQ21" s="1"/>
      <c r="CS21" s="1"/>
      <c r="CT21" s="1"/>
      <c r="CU21" s="1"/>
      <c r="CV21" s="1"/>
      <c r="CW21" s="1"/>
      <c r="CX21" s="1"/>
      <c r="CY21" s="1"/>
      <c r="CZ21" s="1"/>
      <c r="DA21" s="1"/>
      <c r="DB21" s="1"/>
      <c r="DC21" s="1"/>
      <c r="DD21" s="1"/>
      <c r="DE21" s="1"/>
      <c r="DF21" s="1"/>
      <c r="DG21" s="1"/>
      <c r="DH21" s="1"/>
      <c r="DI21" s="1"/>
      <c r="DJ21" s="1"/>
      <c r="DK21" s="1"/>
      <c r="DL21" s="1"/>
      <c r="DM21" s="1"/>
      <c r="DN21" s="1"/>
      <c r="DO21" s="1"/>
      <c r="DQ21" s="1"/>
      <c r="DR21" s="1"/>
      <c r="DS21" s="1"/>
      <c r="DT21" s="1"/>
      <c r="DU21" s="1"/>
      <c r="DV21" s="1"/>
      <c r="DW21" s="1"/>
      <c r="DX21" s="1"/>
      <c r="DY21" s="1"/>
      <c r="DZ21" s="1"/>
      <c r="EA21" s="1"/>
      <c r="EB21" s="1"/>
      <c r="EC21" s="1"/>
      <c r="ED21" s="1"/>
      <c r="EE21" s="1"/>
      <c r="EF21" s="1"/>
      <c r="EG21" s="1"/>
      <c r="EH21" s="1"/>
      <c r="EI21" s="1"/>
      <c r="EJ21" s="1"/>
      <c r="EK21" s="1"/>
      <c r="EL21" s="1"/>
      <c r="EM21" s="1"/>
      <c r="EO21" s="1"/>
      <c r="EP21" s="1"/>
      <c r="EQ21" s="1"/>
      <c r="ER21" s="1"/>
      <c r="ES21" s="1"/>
      <c r="ET21" s="1"/>
      <c r="EU21" s="1"/>
      <c r="EV21" s="1"/>
      <c r="EW21" s="1"/>
      <c r="EX21" s="1"/>
      <c r="EY21" s="1"/>
      <c r="EZ21" s="1"/>
      <c r="FA21" s="1"/>
      <c r="FB21" s="1"/>
      <c r="FC21" s="1"/>
      <c r="FD21" s="1"/>
      <c r="FE21" s="1"/>
      <c r="FF21" s="1"/>
      <c r="FG21" s="1"/>
      <c r="FH21" s="1"/>
      <c r="FI21" s="1"/>
      <c r="FJ21" s="1"/>
      <c r="FK21" s="1"/>
    </row>
    <row r="22" ht="15" spans="1:167">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row>
    <row r="23" ht="105.75" spans="1:167">
      <c r="A23" s="13"/>
      <c r="B23" s="47" t="s">
        <v>407</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Y23" s="13"/>
      <c r="Z23" s="47" t="s">
        <v>407</v>
      </c>
      <c r="AA23" s="13">
        <v>0.1</v>
      </c>
      <c r="AB23" s="13">
        <v>0.1</v>
      </c>
      <c r="AC23" s="13">
        <v>0.1</v>
      </c>
      <c r="AD23" s="13">
        <v>0.1</v>
      </c>
      <c r="AE23" s="13">
        <v>0.1</v>
      </c>
      <c r="AF23" s="13">
        <v>0.1</v>
      </c>
      <c r="AG23" s="13">
        <v>0.1</v>
      </c>
      <c r="AH23" s="13">
        <v>0.1</v>
      </c>
      <c r="AI23" s="13">
        <v>0.1</v>
      </c>
      <c r="AJ23" s="13">
        <v>0</v>
      </c>
      <c r="AK23" s="13">
        <v>0.1</v>
      </c>
      <c r="AL23" s="13">
        <v>0.1</v>
      </c>
      <c r="AM23" s="13">
        <v>0.1</v>
      </c>
      <c r="AN23" s="13">
        <v>0.1</v>
      </c>
      <c r="AO23" s="13">
        <v>0.1</v>
      </c>
      <c r="AP23" s="13">
        <v>0.1</v>
      </c>
      <c r="AQ23" s="13">
        <v>0.1</v>
      </c>
      <c r="AR23" s="13">
        <v>0.1</v>
      </c>
      <c r="AS23" s="13">
        <v>0.1</v>
      </c>
      <c r="AT23" s="13">
        <v>0.1</v>
      </c>
      <c r="AU23" s="13">
        <v>0.1</v>
      </c>
      <c r="AW23" s="13"/>
      <c r="AX23" s="47" t="s">
        <v>407</v>
      </c>
      <c r="AY23" s="13">
        <v>0.2</v>
      </c>
      <c r="AZ23" s="13">
        <v>0.1</v>
      </c>
      <c r="BA23" s="13">
        <v>0.1</v>
      </c>
      <c r="BB23" s="13">
        <v>0.1</v>
      </c>
      <c r="BC23" s="13">
        <v>0.1</v>
      </c>
      <c r="BD23" s="13">
        <v>0.2</v>
      </c>
      <c r="BE23" s="13">
        <v>0.1</v>
      </c>
      <c r="BF23" s="13">
        <v>0.1</v>
      </c>
      <c r="BG23" s="13">
        <v>0.1</v>
      </c>
      <c r="BH23" s="13">
        <v>0.1</v>
      </c>
      <c r="BI23" s="13">
        <v>0.1</v>
      </c>
      <c r="BJ23" s="13">
        <v>0.1</v>
      </c>
      <c r="BK23" s="13">
        <v>0.1</v>
      </c>
      <c r="BL23" s="13">
        <v>0.1</v>
      </c>
      <c r="BM23" s="13">
        <v>0.1</v>
      </c>
      <c r="BN23" s="13">
        <v>0.1</v>
      </c>
      <c r="BO23" s="13">
        <v>0.1</v>
      </c>
      <c r="BP23" s="13">
        <v>0.2</v>
      </c>
      <c r="BQ23" s="13">
        <v>0.2</v>
      </c>
      <c r="BR23" s="13">
        <v>0.2</v>
      </c>
      <c r="BS23" s="13">
        <v>0.2</v>
      </c>
      <c r="BU23" s="13"/>
      <c r="BV23" s="47" t="s">
        <v>407</v>
      </c>
      <c r="BW23" s="13">
        <v>0</v>
      </c>
      <c r="BX23" s="13">
        <v>0</v>
      </c>
      <c r="BY23" s="13">
        <v>0</v>
      </c>
      <c r="BZ23" s="13">
        <v>0</v>
      </c>
      <c r="CA23" s="13">
        <v>0</v>
      </c>
      <c r="CB23" s="13">
        <v>0</v>
      </c>
      <c r="CC23" s="13">
        <v>0</v>
      </c>
      <c r="CD23" s="13">
        <v>0</v>
      </c>
      <c r="CE23" s="13">
        <v>0</v>
      </c>
      <c r="CF23" s="13">
        <v>0</v>
      </c>
      <c r="CG23" s="13">
        <v>0</v>
      </c>
      <c r="CH23" s="13">
        <v>0</v>
      </c>
      <c r="CI23" s="13">
        <v>0</v>
      </c>
      <c r="CJ23" s="13">
        <v>0</v>
      </c>
      <c r="CK23" s="13">
        <v>0</v>
      </c>
      <c r="CL23" s="13">
        <v>0</v>
      </c>
      <c r="CM23" s="13">
        <v>0</v>
      </c>
      <c r="CN23" s="13">
        <v>0</v>
      </c>
      <c r="CO23" s="13">
        <v>0</v>
      </c>
      <c r="CP23" s="13">
        <v>0</v>
      </c>
      <c r="CQ23" s="13">
        <v>0</v>
      </c>
      <c r="CS23" s="13"/>
      <c r="CT23" s="47" t="s">
        <v>407</v>
      </c>
      <c r="CU23" s="13">
        <v>0</v>
      </c>
      <c r="CV23" s="13">
        <v>0</v>
      </c>
      <c r="CW23" s="13">
        <v>0</v>
      </c>
      <c r="CX23" s="13">
        <v>0</v>
      </c>
      <c r="CY23" s="13">
        <v>0</v>
      </c>
      <c r="CZ23" s="13">
        <v>0</v>
      </c>
      <c r="DA23" s="13">
        <v>0</v>
      </c>
      <c r="DB23" s="13">
        <v>0</v>
      </c>
      <c r="DC23" s="13">
        <v>0</v>
      </c>
      <c r="DD23" s="13">
        <v>0</v>
      </c>
      <c r="DE23" s="13">
        <v>0</v>
      </c>
      <c r="DF23" s="13">
        <v>0</v>
      </c>
      <c r="DG23" s="13">
        <v>0</v>
      </c>
      <c r="DH23" s="13">
        <v>0</v>
      </c>
      <c r="DI23" s="13">
        <v>0</v>
      </c>
      <c r="DJ23" s="13">
        <v>0</v>
      </c>
      <c r="DK23" s="13">
        <v>0</v>
      </c>
      <c r="DL23" s="13">
        <v>0</v>
      </c>
      <c r="DM23" s="13">
        <v>0</v>
      </c>
      <c r="DN23" s="13">
        <v>0</v>
      </c>
      <c r="DO23" s="13">
        <v>0</v>
      </c>
      <c r="DQ23" s="13"/>
      <c r="DR23" s="47" t="s">
        <v>407</v>
      </c>
      <c r="DS23" s="13">
        <v>0.1</v>
      </c>
      <c r="DT23" s="13">
        <v>0.1</v>
      </c>
      <c r="DU23" s="13">
        <v>0.1</v>
      </c>
      <c r="DV23" s="13">
        <v>0.1</v>
      </c>
      <c r="DW23" s="13">
        <v>0.1</v>
      </c>
      <c r="DX23" s="13">
        <v>0.1</v>
      </c>
      <c r="DY23" s="13">
        <v>0.1</v>
      </c>
      <c r="DZ23" s="13">
        <v>0.1</v>
      </c>
      <c r="EA23" s="13">
        <v>0</v>
      </c>
      <c r="EB23" s="13">
        <v>0</v>
      </c>
      <c r="EC23" s="13">
        <v>0.1</v>
      </c>
      <c r="ED23" s="13">
        <v>0</v>
      </c>
      <c r="EE23" s="13">
        <v>0.1</v>
      </c>
      <c r="EF23" s="13">
        <v>0.1</v>
      </c>
      <c r="EG23" s="13">
        <v>0.1</v>
      </c>
      <c r="EH23" s="13">
        <v>0.1</v>
      </c>
      <c r="EI23" s="13">
        <v>0.1</v>
      </c>
      <c r="EJ23" s="13">
        <v>0.1</v>
      </c>
      <c r="EK23" s="13">
        <v>0.1</v>
      </c>
      <c r="EL23" s="13">
        <v>0.1</v>
      </c>
      <c r="EM23" s="13">
        <v>0.1</v>
      </c>
      <c r="EO23" s="13"/>
      <c r="EP23" s="47" t="s">
        <v>407</v>
      </c>
      <c r="EQ23" s="13">
        <v>0.2</v>
      </c>
      <c r="ER23" s="13">
        <v>0.1</v>
      </c>
      <c r="ES23" s="13">
        <v>0.2</v>
      </c>
      <c r="ET23" s="13">
        <v>0.1</v>
      </c>
      <c r="EU23" s="13">
        <v>0.1</v>
      </c>
      <c r="EV23" s="13">
        <v>0.1</v>
      </c>
      <c r="EW23" s="13">
        <v>0.1</v>
      </c>
      <c r="EX23" s="13">
        <v>0.1</v>
      </c>
      <c r="EY23" s="13">
        <v>0.1</v>
      </c>
      <c r="EZ23" s="13">
        <v>0.1</v>
      </c>
      <c r="FA23" s="13">
        <v>0.1</v>
      </c>
      <c r="FB23" s="13">
        <v>0.1</v>
      </c>
      <c r="FC23" s="13">
        <v>0.1</v>
      </c>
      <c r="FD23" s="13">
        <v>0.1</v>
      </c>
      <c r="FE23" s="13">
        <v>0.1</v>
      </c>
      <c r="FF23" s="13">
        <v>0.1</v>
      </c>
      <c r="FG23" s="13">
        <v>0.1</v>
      </c>
      <c r="FH23" s="13">
        <v>0.1</v>
      </c>
      <c r="FI23" s="13">
        <v>0.1</v>
      </c>
      <c r="FJ23" s="13">
        <v>0.1</v>
      </c>
      <c r="FK23" s="13">
        <v>0.2</v>
      </c>
    </row>
    <row r="24" ht="16.5" spans="1:167">
      <c r="A24" s="1"/>
      <c r="B24" s="21" t="s">
        <v>320</v>
      </c>
      <c r="C24" s="1"/>
      <c r="D24" s="1"/>
      <c r="E24" s="1"/>
      <c r="F24" s="1"/>
      <c r="G24" s="1"/>
      <c r="H24" s="1"/>
      <c r="I24" s="1"/>
      <c r="J24" s="1"/>
      <c r="K24" s="1"/>
      <c r="L24" s="1"/>
      <c r="M24" s="1"/>
      <c r="N24" s="1"/>
      <c r="O24" s="1"/>
      <c r="P24" s="1"/>
      <c r="Q24" s="1"/>
      <c r="R24" s="1"/>
      <c r="S24" s="1"/>
      <c r="T24" s="1"/>
      <c r="U24" s="1"/>
      <c r="V24" s="1"/>
      <c r="W24" s="1"/>
      <c r="Y24" s="1"/>
      <c r="Z24" s="21" t="s">
        <v>320</v>
      </c>
      <c r="AA24" s="1"/>
      <c r="AB24" s="1"/>
      <c r="AC24" s="1"/>
      <c r="AD24" s="1"/>
      <c r="AE24" s="1"/>
      <c r="AF24" s="1"/>
      <c r="AG24" s="1"/>
      <c r="AH24" s="1"/>
      <c r="AI24" s="1"/>
      <c r="AJ24" s="1"/>
      <c r="AK24" s="1"/>
      <c r="AL24" s="1"/>
      <c r="AM24" s="1"/>
      <c r="AN24" s="1"/>
      <c r="AO24" s="1"/>
      <c r="AP24" s="1"/>
      <c r="AQ24" s="1"/>
      <c r="AR24" s="1"/>
      <c r="AS24" s="1"/>
      <c r="AT24" s="1"/>
      <c r="AU24" s="1"/>
      <c r="AW24" s="1"/>
      <c r="AX24" s="21" t="s">
        <v>320</v>
      </c>
      <c r="AY24" s="1"/>
      <c r="AZ24" s="1"/>
      <c r="BA24" s="1"/>
      <c r="BB24" s="1"/>
      <c r="BC24" s="1"/>
      <c r="BD24" s="1"/>
      <c r="BE24" s="1"/>
      <c r="BF24" s="1"/>
      <c r="BG24" s="1"/>
      <c r="BH24" s="1"/>
      <c r="BI24" s="1"/>
      <c r="BJ24" s="1"/>
      <c r="BK24" s="1"/>
      <c r="BL24" s="1"/>
      <c r="BM24" s="1"/>
      <c r="BN24" s="1"/>
      <c r="BO24" s="1"/>
      <c r="BP24" s="1"/>
      <c r="BQ24" s="1"/>
      <c r="BR24" s="1"/>
      <c r="BS24" s="1"/>
      <c r="BU24" s="1"/>
      <c r="BV24" s="21" t="s">
        <v>320</v>
      </c>
      <c r="BW24" s="1"/>
      <c r="BX24" s="1"/>
      <c r="BY24" s="1"/>
      <c r="BZ24" s="1"/>
      <c r="CA24" s="1"/>
      <c r="CB24" s="1"/>
      <c r="CC24" s="1"/>
      <c r="CD24" s="1"/>
      <c r="CE24" s="1"/>
      <c r="CF24" s="1"/>
      <c r="CG24" s="1"/>
      <c r="CH24" s="1"/>
      <c r="CI24" s="1"/>
      <c r="CJ24" s="1"/>
      <c r="CK24" s="1"/>
      <c r="CL24" s="1"/>
      <c r="CM24" s="1"/>
      <c r="CN24" s="1"/>
      <c r="CO24" s="1"/>
      <c r="CP24" s="1"/>
      <c r="CQ24" s="1"/>
      <c r="CS24" s="1"/>
      <c r="CT24" s="21" t="s">
        <v>320</v>
      </c>
      <c r="CU24" s="1"/>
      <c r="CV24" s="1"/>
      <c r="CW24" s="1"/>
      <c r="CX24" s="1"/>
      <c r="CY24" s="1"/>
      <c r="CZ24" s="1"/>
      <c r="DA24" s="1"/>
      <c r="DB24" s="1"/>
      <c r="DC24" s="1"/>
      <c r="DD24" s="1"/>
      <c r="DE24" s="1"/>
      <c r="DF24" s="1"/>
      <c r="DG24" s="1"/>
      <c r="DH24" s="1"/>
      <c r="DI24" s="1"/>
      <c r="DJ24" s="1"/>
      <c r="DK24" s="1"/>
      <c r="DL24" s="1"/>
      <c r="DM24" s="1"/>
      <c r="DN24" s="1"/>
      <c r="DO24" s="1"/>
      <c r="DQ24" s="1"/>
      <c r="DR24" s="21" t="s">
        <v>320</v>
      </c>
      <c r="DS24" s="1"/>
      <c r="DT24" s="1"/>
      <c r="DU24" s="1"/>
      <c r="DV24" s="1"/>
      <c r="DW24" s="1"/>
      <c r="DX24" s="1"/>
      <c r="DY24" s="1"/>
      <c r="DZ24" s="1"/>
      <c r="EA24" s="1"/>
      <c r="EB24" s="1"/>
      <c r="EC24" s="1"/>
      <c r="ED24" s="1"/>
      <c r="EE24" s="1"/>
      <c r="EF24" s="1"/>
      <c r="EG24" s="1"/>
      <c r="EH24" s="1"/>
      <c r="EI24" s="1"/>
      <c r="EJ24" s="1"/>
      <c r="EK24" s="1"/>
      <c r="EL24" s="1"/>
      <c r="EM24" s="1"/>
      <c r="EO24" s="1"/>
      <c r="EP24" s="21" t="s">
        <v>320</v>
      </c>
      <c r="EQ24" s="1"/>
      <c r="ER24" s="1"/>
      <c r="ES24" s="1"/>
      <c r="ET24" s="1"/>
      <c r="EU24" s="1"/>
      <c r="EV24" s="1"/>
      <c r="EW24" s="1"/>
      <c r="EX24" s="1"/>
      <c r="EY24" s="1"/>
      <c r="EZ24" s="1"/>
      <c r="FA24" s="1"/>
      <c r="FB24" s="1"/>
      <c r="FC24" s="1"/>
      <c r="FD24" s="1"/>
      <c r="FE24" s="1"/>
      <c r="FF24" s="1"/>
      <c r="FG24" s="1"/>
      <c r="FH24" s="1"/>
      <c r="FI24" s="1"/>
      <c r="FJ24" s="1"/>
      <c r="FK24" s="1"/>
    </row>
    <row r="25" ht="15" spans="1:167">
      <c r="A25" s="1"/>
      <c r="B25" s="9" t="s">
        <v>405</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9" t="s">
        <v>405</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W25" s="1"/>
      <c r="AX25" s="9" t="s">
        <v>405</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c r="BS25" s="1">
        <v>0</v>
      </c>
      <c r="BU25" s="1"/>
      <c r="BV25" s="9" t="s">
        <v>405</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0</v>
      </c>
      <c r="CO25" s="1">
        <v>0</v>
      </c>
      <c r="CP25" s="1">
        <v>0</v>
      </c>
      <c r="CQ25" s="1">
        <v>0</v>
      </c>
      <c r="CS25" s="1"/>
      <c r="CT25" s="9" t="s">
        <v>405</v>
      </c>
      <c r="CU25" s="1">
        <v>0</v>
      </c>
      <c r="CV25" s="1">
        <v>0</v>
      </c>
      <c r="CW25" s="1">
        <v>0</v>
      </c>
      <c r="CX25" s="1">
        <v>0</v>
      </c>
      <c r="CY25" s="1">
        <v>0</v>
      </c>
      <c r="CZ25" s="1">
        <v>0</v>
      </c>
      <c r="DA25" s="1">
        <v>0</v>
      </c>
      <c r="DB25" s="1">
        <v>0</v>
      </c>
      <c r="DC25" s="1">
        <v>0</v>
      </c>
      <c r="DD25" s="1">
        <v>0</v>
      </c>
      <c r="DE25" s="1">
        <v>0</v>
      </c>
      <c r="DF25" s="1">
        <v>0</v>
      </c>
      <c r="DG25" s="1">
        <v>0</v>
      </c>
      <c r="DH25" s="1">
        <v>0</v>
      </c>
      <c r="DI25" s="1">
        <v>0</v>
      </c>
      <c r="DJ25" s="1">
        <v>0</v>
      </c>
      <c r="DK25" s="1">
        <v>0</v>
      </c>
      <c r="DL25" s="1">
        <v>0</v>
      </c>
      <c r="DM25" s="1">
        <v>0</v>
      </c>
      <c r="DN25" s="1">
        <v>0</v>
      </c>
      <c r="DO25" s="1">
        <v>0</v>
      </c>
      <c r="DQ25" s="1"/>
      <c r="DR25" s="9" t="s">
        <v>405</v>
      </c>
      <c r="DS25" s="1">
        <v>0</v>
      </c>
      <c r="DT25" s="1">
        <v>0</v>
      </c>
      <c r="DU25" s="1">
        <v>0</v>
      </c>
      <c r="DV25" s="1">
        <v>0</v>
      </c>
      <c r="DW25" s="1">
        <v>0</v>
      </c>
      <c r="DX25" s="1">
        <v>0</v>
      </c>
      <c r="DY25" s="1">
        <v>0</v>
      </c>
      <c r="DZ25" s="1">
        <v>0</v>
      </c>
      <c r="EA25" s="1">
        <v>0</v>
      </c>
      <c r="EB25" s="1">
        <v>0</v>
      </c>
      <c r="EC25" s="1">
        <v>0</v>
      </c>
      <c r="ED25" s="1">
        <v>0</v>
      </c>
      <c r="EE25" s="1">
        <v>0</v>
      </c>
      <c r="EF25" s="1">
        <v>0</v>
      </c>
      <c r="EG25" s="1">
        <v>0</v>
      </c>
      <c r="EH25" s="1">
        <v>0</v>
      </c>
      <c r="EI25" s="1">
        <v>0</v>
      </c>
      <c r="EJ25" s="1">
        <v>0</v>
      </c>
      <c r="EK25" s="1">
        <v>0</v>
      </c>
      <c r="EL25" s="1">
        <v>0</v>
      </c>
      <c r="EM25" s="1">
        <v>0</v>
      </c>
      <c r="EO25" s="1"/>
      <c r="EP25" s="9" t="s">
        <v>405</v>
      </c>
      <c r="EQ25" s="1">
        <v>0</v>
      </c>
      <c r="ER25" s="1">
        <v>0</v>
      </c>
      <c r="ES25" s="1">
        <v>0</v>
      </c>
      <c r="ET25" s="1">
        <v>0</v>
      </c>
      <c r="EU25" s="1">
        <v>0</v>
      </c>
      <c r="EV25" s="1">
        <v>0</v>
      </c>
      <c r="EW25" s="1">
        <v>0</v>
      </c>
      <c r="EX25" s="1">
        <v>0</v>
      </c>
      <c r="EY25" s="1">
        <v>0</v>
      </c>
      <c r="EZ25" s="1">
        <v>0</v>
      </c>
      <c r="FA25" s="1">
        <v>0</v>
      </c>
      <c r="FB25" s="1">
        <v>0</v>
      </c>
      <c r="FC25" s="1">
        <v>0</v>
      </c>
      <c r="FD25" s="1">
        <v>0</v>
      </c>
      <c r="FE25" s="1">
        <v>0</v>
      </c>
      <c r="FF25" s="1">
        <v>0</v>
      </c>
      <c r="FG25" s="1">
        <v>0</v>
      </c>
      <c r="FH25" s="1">
        <v>0</v>
      </c>
      <c r="FI25" s="1">
        <v>0</v>
      </c>
      <c r="FJ25" s="1">
        <v>0</v>
      </c>
      <c r="FK25" s="1">
        <v>0</v>
      </c>
    </row>
    <row r="26" ht="15" spans="1:167">
      <c r="A26" s="1"/>
      <c r="B26" s="9" t="s">
        <v>406</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Y26" s="1"/>
      <c r="Z26" s="9" t="s">
        <v>406</v>
      </c>
      <c r="AA26" s="1">
        <v>0.1</v>
      </c>
      <c r="AB26" s="1">
        <v>0.1</v>
      </c>
      <c r="AC26" s="1">
        <v>0.1</v>
      </c>
      <c r="AD26" s="1">
        <v>0.1</v>
      </c>
      <c r="AE26" s="1">
        <v>0.1</v>
      </c>
      <c r="AF26" s="1">
        <v>0.1</v>
      </c>
      <c r="AG26" s="1">
        <v>0.1</v>
      </c>
      <c r="AH26" s="1">
        <v>0.1</v>
      </c>
      <c r="AI26" s="1">
        <v>0.1</v>
      </c>
      <c r="AJ26" s="1">
        <v>0</v>
      </c>
      <c r="AK26" s="1">
        <v>0.1</v>
      </c>
      <c r="AL26" s="1">
        <v>0.1</v>
      </c>
      <c r="AM26" s="1">
        <v>0.1</v>
      </c>
      <c r="AN26" s="1">
        <v>0.1</v>
      </c>
      <c r="AO26" s="1">
        <v>0.1</v>
      </c>
      <c r="AP26" s="1">
        <v>0.1</v>
      </c>
      <c r="AQ26" s="1">
        <v>0.1</v>
      </c>
      <c r="AR26" s="1">
        <v>0.1</v>
      </c>
      <c r="AS26" s="1">
        <v>0.1</v>
      </c>
      <c r="AT26" s="1">
        <v>0.1</v>
      </c>
      <c r="AU26" s="1">
        <v>0.1</v>
      </c>
      <c r="AW26" s="1"/>
      <c r="AX26" s="9" t="s">
        <v>406</v>
      </c>
      <c r="AY26" s="1">
        <v>0.2</v>
      </c>
      <c r="AZ26" s="1">
        <v>0.1</v>
      </c>
      <c r="BA26" s="1">
        <v>0.1</v>
      </c>
      <c r="BB26" s="1">
        <v>0.1</v>
      </c>
      <c r="BC26" s="1">
        <v>0.1</v>
      </c>
      <c r="BD26" s="1">
        <v>0.2</v>
      </c>
      <c r="BE26" s="1">
        <v>0.1</v>
      </c>
      <c r="BF26" s="1">
        <v>0.1</v>
      </c>
      <c r="BG26" s="1">
        <v>0.1</v>
      </c>
      <c r="BH26" s="1">
        <v>0.1</v>
      </c>
      <c r="BI26" s="1">
        <v>0.1</v>
      </c>
      <c r="BJ26" s="1">
        <v>0.1</v>
      </c>
      <c r="BK26" s="1">
        <v>0.1</v>
      </c>
      <c r="BL26" s="1">
        <v>0.1</v>
      </c>
      <c r="BM26" s="1">
        <v>0.1</v>
      </c>
      <c r="BN26" s="1">
        <v>0.1</v>
      </c>
      <c r="BO26" s="1">
        <v>0.1</v>
      </c>
      <c r="BP26" s="1">
        <v>0.2</v>
      </c>
      <c r="BQ26" s="1">
        <v>0.2</v>
      </c>
      <c r="BR26" s="1">
        <v>0.2</v>
      </c>
      <c r="BS26" s="1">
        <v>0.2</v>
      </c>
      <c r="BU26" s="1"/>
      <c r="BV26" s="9" t="s">
        <v>406</v>
      </c>
      <c r="BW26" s="1">
        <v>0</v>
      </c>
      <c r="BX26" s="1">
        <v>0</v>
      </c>
      <c r="BY26" s="1">
        <v>0</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S26" s="1"/>
      <c r="CT26" s="9" t="s">
        <v>406</v>
      </c>
      <c r="CU26" s="1">
        <v>0</v>
      </c>
      <c r="CV26" s="1">
        <v>0</v>
      </c>
      <c r="CW26" s="1">
        <v>0</v>
      </c>
      <c r="CX26" s="1">
        <v>0</v>
      </c>
      <c r="CY26" s="1">
        <v>0</v>
      </c>
      <c r="CZ26" s="1">
        <v>0</v>
      </c>
      <c r="DA26" s="1">
        <v>0</v>
      </c>
      <c r="DB26" s="1">
        <v>0</v>
      </c>
      <c r="DC26" s="1">
        <v>0</v>
      </c>
      <c r="DD26" s="1">
        <v>0</v>
      </c>
      <c r="DE26" s="1">
        <v>0</v>
      </c>
      <c r="DF26" s="1">
        <v>0</v>
      </c>
      <c r="DG26" s="1">
        <v>0</v>
      </c>
      <c r="DH26" s="1">
        <v>0</v>
      </c>
      <c r="DI26" s="1">
        <v>0</v>
      </c>
      <c r="DJ26" s="1">
        <v>0</v>
      </c>
      <c r="DK26" s="1">
        <v>0</v>
      </c>
      <c r="DL26" s="1">
        <v>0</v>
      </c>
      <c r="DM26" s="1">
        <v>0</v>
      </c>
      <c r="DN26" s="1">
        <v>0</v>
      </c>
      <c r="DO26" s="1">
        <v>0</v>
      </c>
      <c r="DQ26" s="1"/>
      <c r="DR26" s="9" t="s">
        <v>406</v>
      </c>
      <c r="DS26" s="1">
        <v>0.1</v>
      </c>
      <c r="DT26" s="1">
        <v>0.1</v>
      </c>
      <c r="DU26" s="1">
        <v>0.1</v>
      </c>
      <c r="DV26" s="1">
        <v>0.1</v>
      </c>
      <c r="DW26" s="1">
        <v>0.1</v>
      </c>
      <c r="DX26" s="1">
        <v>0.1</v>
      </c>
      <c r="DY26" s="1">
        <v>0.1</v>
      </c>
      <c r="DZ26" s="1">
        <v>0.1</v>
      </c>
      <c r="EA26" s="1">
        <v>0</v>
      </c>
      <c r="EB26" s="1">
        <v>0</v>
      </c>
      <c r="EC26" s="1">
        <v>0.1</v>
      </c>
      <c r="ED26" s="1">
        <v>0</v>
      </c>
      <c r="EE26" s="1">
        <v>0.1</v>
      </c>
      <c r="EF26" s="1">
        <v>0.1</v>
      </c>
      <c r="EG26" s="1">
        <v>0.1</v>
      </c>
      <c r="EH26" s="1">
        <v>0.1</v>
      </c>
      <c r="EI26" s="1">
        <v>0.1</v>
      </c>
      <c r="EJ26" s="1">
        <v>0.1</v>
      </c>
      <c r="EK26" s="1">
        <v>0.1</v>
      </c>
      <c r="EL26" s="1">
        <v>0.1</v>
      </c>
      <c r="EM26" s="1">
        <v>0.1</v>
      </c>
      <c r="EO26" s="1"/>
      <c r="EP26" s="9" t="s">
        <v>406</v>
      </c>
      <c r="EQ26" s="1">
        <v>0.2</v>
      </c>
      <c r="ER26" s="1">
        <v>0.1</v>
      </c>
      <c r="ES26" s="1">
        <v>0.2</v>
      </c>
      <c r="ET26" s="1">
        <v>0.1</v>
      </c>
      <c r="EU26" s="1">
        <v>0.1</v>
      </c>
      <c r="EV26" s="1">
        <v>0.1</v>
      </c>
      <c r="EW26" s="1">
        <v>0.1</v>
      </c>
      <c r="EX26" s="1">
        <v>0.1</v>
      </c>
      <c r="EY26" s="1">
        <v>0.1</v>
      </c>
      <c r="EZ26" s="1">
        <v>0.1</v>
      </c>
      <c r="FA26" s="1">
        <v>0.1</v>
      </c>
      <c r="FB26" s="1">
        <v>0.1</v>
      </c>
      <c r="FC26" s="1">
        <v>0.1</v>
      </c>
      <c r="FD26" s="1">
        <v>0.1</v>
      </c>
      <c r="FE26" s="1">
        <v>0.1</v>
      </c>
      <c r="FF26" s="1">
        <v>0.1</v>
      </c>
      <c r="FG26" s="1">
        <v>0.1</v>
      </c>
      <c r="FH26" s="1">
        <v>0.1</v>
      </c>
      <c r="FI26" s="1">
        <v>0.1</v>
      </c>
      <c r="FJ26" s="1">
        <v>0.1</v>
      </c>
      <c r="FK26" s="1">
        <v>0.2</v>
      </c>
    </row>
    <row r="27" ht="15" spans="1:167">
      <c r="A27" s="13"/>
      <c r="B27" s="13"/>
      <c r="C27" s="1"/>
      <c r="D27" s="1"/>
      <c r="E27" s="1"/>
      <c r="F27" s="1"/>
      <c r="G27" s="1"/>
      <c r="H27" s="1"/>
      <c r="I27" s="1"/>
      <c r="J27" s="1"/>
      <c r="K27" s="1"/>
      <c r="L27" s="1"/>
      <c r="M27" s="1"/>
      <c r="N27" s="1"/>
      <c r="O27" s="1"/>
      <c r="P27" s="1"/>
      <c r="Q27" s="1"/>
      <c r="R27" s="1"/>
      <c r="S27" s="1"/>
      <c r="T27" s="1"/>
      <c r="U27" s="1"/>
      <c r="V27" s="1"/>
      <c r="W27" s="1"/>
      <c r="Y27" s="13"/>
      <c r="Z27" s="13"/>
      <c r="AA27" s="1"/>
      <c r="AB27" s="1"/>
      <c r="AC27" s="1"/>
      <c r="AD27" s="1"/>
      <c r="AE27" s="1"/>
      <c r="AF27" s="1"/>
      <c r="AG27" s="1"/>
      <c r="AH27" s="1"/>
      <c r="AI27" s="1"/>
      <c r="AJ27" s="1"/>
      <c r="AK27" s="1"/>
      <c r="AL27" s="1"/>
      <c r="AM27" s="1"/>
      <c r="AN27" s="1"/>
      <c r="AO27" s="1"/>
      <c r="AP27" s="1"/>
      <c r="AQ27" s="1"/>
      <c r="AR27" s="1"/>
      <c r="AS27" s="1"/>
      <c r="AT27" s="1"/>
      <c r="AU27" s="1"/>
      <c r="AW27" s="13"/>
      <c r="AX27" s="13"/>
      <c r="AY27" s="1"/>
      <c r="AZ27" s="1"/>
      <c r="BA27" s="1"/>
      <c r="BB27" s="1"/>
      <c r="BC27" s="1"/>
      <c r="BD27" s="1"/>
      <c r="BE27" s="1"/>
      <c r="BF27" s="1"/>
      <c r="BG27" s="1"/>
      <c r="BH27" s="1"/>
      <c r="BI27" s="1"/>
      <c r="BJ27" s="1"/>
      <c r="BK27" s="1"/>
      <c r="BL27" s="1"/>
      <c r="BM27" s="1"/>
      <c r="BN27" s="1"/>
      <c r="BO27" s="1"/>
      <c r="BP27" s="1"/>
      <c r="BQ27" s="1"/>
      <c r="BR27" s="1"/>
      <c r="BS27" s="1"/>
      <c r="BU27" s="13"/>
      <c r="BV27" s="13"/>
      <c r="BW27" s="1"/>
      <c r="BX27" s="1"/>
      <c r="BY27" s="1"/>
      <c r="BZ27" s="1"/>
      <c r="CA27" s="1"/>
      <c r="CB27" s="1"/>
      <c r="CC27" s="1"/>
      <c r="CD27" s="1"/>
      <c r="CE27" s="1"/>
      <c r="CF27" s="1"/>
      <c r="CG27" s="1"/>
      <c r="CH27" s="1"/>
      <c r="CI27" s="1"/>
      <c r="CJ27" s="1"/>
      <c r="CK27" s="1"/>
      <c r="CL27" s="1"/>
      <c r="CM27" s="1"/>
      <c r="CN27" s="1"/>
      <c r="CO27" s="1"/>
      <c r="CP27" s="1"/>
      <c r="CQ27" s="1"/>
      <c r="CS27" s="13"/>
      <c r="CT27" s="13"/>
      <c r="CU27" s="1"/>
      <c r="CV27" s="1"/>
      <c r="CW27" s="1"/>
      <c r="CX27" s="1"/>
      <c r="CY27" s="1"/>
      <c r="CZ27" s="1"/>
      <c r="DA27" s="1"/>
      <c r="DB27" s="1"/>
      <c r="DC27" s="1"/>
      <c r="DD27" s="1"/>
      <c r="DE27" s="1"/>
      <c r="DF27" s="1"/>
      <c r="DG27" s="1"/>
      <c r="DH27" s="1"/>
      <c r="DI27" s="1"/>
      <c r="DJ27" s="1"/>
      <c r="DK27" s="1"/>
      <c r="DL27" s="1"/>
      <c r="DM27" s="1"/>
      <c r="DN27" s="1"/>
      <c r="DO27" s="1"/>
      <c r="DQ27" s="13"/>
      <c r="DR27" s="13"/>
      <c r="DS27" s="1"/>
      <c r="DT27" s="1"/>
      <c r="DU27" s="1"/>
      <c r="DV27" s="1"/>
      <c r="DW27" s="1"/>
      <c r="DX27" s="1"/>
      <c r="DY27" s="1"/>
      <c r="DZ27" s="1"/>
      <c r="EA27" s="1"/>
      <c r="EB27" s="1"/>
      <c r="EC27" s="1"/>
      <c r="ED27" s="1"/>
      <c r="EE27" s="1"/>
      <c r="EF27" s="1"/>
      <c r="EG27" s="1"/>
      <c r="EH27" s="1"/>
      <c r="EI27" s="1"/>
      <c r="EJ27" s="1"/>
      <c r="EK27" s="1"/>
      <c r="EL27" s="1"/>
      <c r="EM27" s="1"/>
      <c r="EO27" s="13"/>
      <c r="EP27" s="13"/>
      <c r="EQ27" s="1"/>
      <c r="ER27" s="1"/>
      <c r="ES27" s="1"/>
      <c r="ET27" s="1"/>
      <c r="EU27" s="1"/>
      <c r="EV27" s="1"/>
      <c r="EW27" s="1"/>
      <c r="EX27" s="1"/>
      <c r="EY27" s="1"/>
      <c r="EZ27" s="1"/>
      <c r="FA27" s="1"/>
      <c r="FB27" s="1"/>
      <c r="FC27" s="1"/>
      <c r="FD27" s="1"/>
      <c r="FE27" s="1"/>
      <c r="FF27" s="1"/>
      <c r="FG27" s="1"/>
      <c r="FH27" s="1"/>
      <c r="FI27" s="1"/>
      <c r="FJ27" s="1"/>
      <c r="FK27" s="1"/>
    </row>
    <row r="28" ht="15" spans="1:167">
      <c r="A28" s="13"/>
      <c r="B28" s="21" t="s">
        <v>197</v>
      </c>
      <c r="C28" s="1"/>
      <c r="D28" s="1"/>
      <c r="E28" s="1"/>
      <c r="F28" s="1"/>
      <c r="G28" s="1"/>
      <c r="H28" s="1"/>
      <c r="I28" s="1"/>
      <c r="J28" s="1"/>
      <c r="K28" s="1"/>
      <c r="L28" s="1"/>
      <c r="M28" s="1"/>
      <c r="N28" s="1"/>
      <c r="O28" s="1"/>
      <c r="P28" s="1"/>
      <c r="Q28" s="1"/>
      <c r="R28" s="1"/>
      <c r="S28" s="1"/>
      <c r="T28" s="1"/>
      <c r="U28" s="1"/>
      <c r="V28" s="1"/>
      <c r="W28" s="1"/>
      <c r="Y28" s="13"/>
      <c r="Z28" s="21" t="s">
        <v>197</v>
      </c>
      <c r="AA28" s="1"/>
      <c r="AB28" s="1"/>
      <c r="AC28" s="1"/>
      <c r="AD28" s="1"/>
      <c r="AE28" s="1"/>
      <c r="AF28" s="1"/>
      <c r="AG28" s="1"/>
      <c r="AH28" s="1"/>
      <c r="AI28" s="1"/>
      <c r="AJ28" s="1"/>
      <c r="AK28" s="1"/>
      <c r="AL28" s="1"/>
      <c r="AM28" s="1"/>
      <c r="AN28" s="1"/>
      <c r="AO28" s="1"/>
      <c r="AP28" s="1"/>
      <c r="AQ28" s="1"/>
      <c r="AR28" s="1"/>
      <c r="AS28" s="1"/>
      <c r="AT28" s="1"/>
      <c r="AU28" s="1"/>
      <c r="AW28" s="13"/>
      <c r="AX28" s="21" t="s">
        <v>197</v>
      </c>
      <c r="AY28" s="1"/>
      <c r="AZ28" s="1"/>
      <c r="BA28" s="1"/>
      <c r="BB28" s="1"/>
      <c r="BC28" s="1"/>
      <c r="BD28" s="1"/>
      <c r="BE28" s="1"/>
      <c r="BF28" s="1"/>
      <c r="BG28" s="1"/>
      <c r="BH28" s="1"/>
      <c r="BI28" s="1"/>
      <c r="BJ28" s="1"/>
      <c r="BK28" s="1"/>
      <c r="BL28" s="1"/>
      <c r="BM28" s="1"/>
      <c r="BN28" s="1"/>
      <c r="BO28" s="1"/>
      <c r="BP28" s="1"/>
      <c r="BQ28" s="1"/>
      <c r="BR28" s="1"/>
      <c r="BS28" s="1"/>
      <c r="BU28" s="13"/>
      <c r="BV28" s="21" t="s">
        <v>197</v>
      </c>
      <c r="BW28" s="1"/>
      <c r="BX28" s="1"/>
      <c r="BY28" s="1"/>
      <c r="BZ28" s="1"/>
      <c r="CA28" s="1"/>
      <c r="CB28" s="1"/>
      <c r="CC28" s="1"/>
      <c r="CD28" s="1"/>
      <c r="CE28" s="1"/>
      <c r="CF28" s="1"/>
      <c r="CG28" s="1"/>
      <c r="CH28" s="1"/>
      <c r="CI28" s="1"/>
      <c r="CJ28" s="1"/>
      <c r="CK28" s="1"/>
      <c r="CL28" s="1"/>
      <c r="CM28" s="1"/>
      <c r="CN28" s="1"/>
      <c r="CO28" s="1"/>
      <c r="CP28" s="1"/>
      <c r="CQ28" s="1"/>
      <c r="CS28" s="13"/>
      <c r="CT28" s="21" t="s">
        <v>197</v>
      </c>
      <c r="CU28" s="1"/>
      <c r="CV28" s="1"/>
      <c r="CW28" s="1"/>
      <c r="CX28" s="1"/>
      <c r="CY28" s="1"/>
      <c r="CZ28" s="1"/>
      <c r="DA28" s="1"/>
      <c r="DB28" s="1"/>
      <c r="DC28" s="1"/>
      <c r="DD28" s="1"/>
      <c r="DE28" s="1"/>
      <c r="DF28" s="1"/>
      <c r="DG28" s="1"/>
      <c r="DH28" s="1"/>
      <c r="DI28" s="1"/>
      <c r="DJ28" s="1"/>
      <c r="DK28" s="1"/>
      <c r="DL28" s="1"/>
      <c r="DM28" s="1"/>
      <c r="DN28" s="1"/>
      <c r="DO28" s="1"/>
      <c r="DQ28" s="13"/>
      <c r="DR28" s="21" t="s">
        <v>197</v>
      </c>
      <c r="DS28" s="1"/>
      <c r="DT28" s="1"/>
      <c r="DU28" s="1"/>
      <c r="DV28" s="1"/>
      <c r="DW28" s="1"/>
      <c r="DX28" s="1"/>
      <c r="DY28" s="1"/>
      <c r="DZ28" s="1"/>
      <c r="EA28" s="1"/>
      <c r="EB28" s="1"/>
      <c r="EC28" s="1"/>
      <c r="ED28" s="1"/>
      <c r="EE28" s="1"/>
      <c r="EF28" s="1"/>
      <c r="EG28" s="1"/>
      <c r="EH28" s="1"/>
      <c r="EI28" s="1"/>
      <c r="EJ28" s="1"/>
      <c r="EK28" s="1"/>
      <c r="EL28" s="1"/>
      <c r="EM28" s="1"/>
      <c r="EO28" s="13"/>
      <c r="EP28" s="21" t="s">
        <v>197</v>
      </c>
      <c r="EQ28" s="1"/>
      <c r="ER28" s="1"/>
      <c r="ES28" s="1"/>
      <c r="ET28" s="1"/>
      <c r="EU28" s="1"/>
      <c r="EV28" s="1"/>
      <c r="EW28" s="1"/>
      <c r="EX28" s="1"/>
      <c r="EY28" s="1"/>
      <c r="EZ28" s="1"/>
      <c r="FA28" s="1"/>
      <c r="FB28" s="1"/>
      <c r="FC28" s="1"/>
      <c r="FD28" s="1"/>
      <c r="FE28" s="1"/>
      <c r="FF28" s="1"/>
      <c r="FG28" s="1"/>
      <c r="FH28" s="1"/>
      <c r="FI28" s="1"/>
      <c r="FJ28" s="1"/>
      <c r="FK28" s="1"/>
    </row>
    <row r="29" ht="15" spans="1:167">
      <c r="A29" s="13"/>
      <c r="B29" s="9" t="s">
        <v>405</v>
      </c>
      <c r="C29" s="1">
        <v>0.6</v>
      </c>
      <c r="D29" s="1">
        <v>0.7</v>
      </c>
      <c r="E29" s="1">
        <v>0.8</v>
      </c>
      <c r="F29" s="1">
        <v>0.5</v>
      </c>
      <c r="G29" s="1">
        <v>0.4</v>
      </c>
      <c r="H29" s="1">
        <v>0.4</v>
      </c>
      <c r="I29" s="1">
        <v>0.5</v>
      </c>
      <c r="J29" s="1">
        <v>0.8</v>
      </c>
      <c r="K29" s="1">
        <v>0.7</v>
      </c>
      <c r="L29" s="1">
        <v>0.7</v>
      </c>
      <c r="M29" s="1">
        <v>0.6</v>
      </c>
      <c r="N29" s="1">
        <v>0.4</v>
      </c>
      <c r="O29" s="1">
        <v>1.1</v>
      </c>
      <c r="P29" s="1">
        <v>0.7</v>
      </c>
      <c r="Q29" s="1">
        <v>0.1</v>
      </c>
      <c r="R29" s="1">
        <v>0</v>
      </c>
      <c r="S29" s="1">
        <v>0</v>
      </c>
      <c r="T29" s="1">
        <v>0</v>
      </c>
      <c r="U29" s="1">
        <v>0</v>
      </c>
      <c r="V29" s="1">
        <v>0</v>
      </c>
      <c r="W29" s="1">
        <v>0</v>
      </c>
      <c r="Y29" s="13"/>
      <c r="Z29" s="9" t="s">
        <v>405</v>
      </c>
      <c r="AA29" s="1">
        <v>0.3</v>
      </c>
      <c r="AB29" s="1">
        <v>0.4</v>
      </c>
      <c r="AC29" s="1">
        <v>0.3</v>
      </c>
      <c r="AD29" s="1">
        <v>0.3</v>
      </c>
      <c r="AE29" s="1">
        <v>0.4</v>
      </c>
      <c r="AF29" s="1">
        <v>0.5</v>
      </c>
      <c r="AG29" s="1">
        <v>0.3</v>
      </c>
      <c r="AH29" s="1">
        <v>0.5</v>
      </c>
      <c r="AI29" s="1">
        <v>1</v>
      </c>
      <c r="AJ29" s="1">
        <v>1.5</v>
      </c>
      <c r="AK29" s="1">
        <v>1.3</v>
      </c>
      <c r="AL29" s="1">
        <v>0.7</v>
      </c>
      <c r="AM29" s="1">
        <v>0.5</v>
      </c>
      <c r="AN29" s="1">
        <v>0.3</v>
      </c>
      <c r="AO29" s="1">
        <v>0.7</v>
      </c>
      <c r="AP29" s="1">
        <v>0.7</v>
      </c>
      <c r="AQ29" s="1">
        <v>0.6</v>
      </c>
      <c r="AR29" s="1">
        <v>0.6</v>
      </c>
      <c r="AS29" s="1">
        <v>0.3</v>
      </c>
      <c r="AT29" s="1">
        <v>0.6</v>
      </c>
      <c r="AU29" s="1">
        <v>1.5</v>
      </c>
      <c r="AW29" s="13"/>
      <c r="AX29" s="9" t="s">
        <v>405</v>
      </c>
      <c r="AY29" s="1">
        <v>0.2</v>
      </c>
      <c r="AZ29" s="1">
        <v>0.2</v>
      </c>
      <c r="BA29" s="1">
        <v>0.3</v>
      </c>
      <c r="BB29" s="1">
        <v>0.3</v>
      </c>
      <c r="BC29" s="1">
        <v>0.2</v>
      </c>
      <c r="BD29" s="1">
        <v>0.3</v>
      </c>
      <c r="BE29" s="1">
        <v>0.4</v>
      </c>
      <c r="BF29" s="1">
        <v>0.4</v>
      </c>
      <c r="BG29" s="1">
        <v>0.3</v>
      </c>
      <c r="BH29" s="1">
        <v>0.3</v>
      </c>
      <c r="BI29" s="1">
        <v>0.1</v>
      </c>
      <c r="BJ29" s="1">
        <v>0.2</v>
      </c>
      <c r="BK29" s="1">
        <v>0.1</v>
      </c>
      <c r="BL29" s="1">
        <v>0.1</v>
      </c>
      <c r="BM29" s="1">
        <v>0.3</v>
      </c>
      <c r="BN29" s="1">
        <v>0.4</v>
      </c>
      <c r="BO29" s="1">
        <v>0.4</v>
      </c>
      <c r="BP29" s="1">
        <v>0.3</v>
      </c>
      <c r="BQ29" s="1">
        <v>0.2</v>
      </c>
      <c r="BR29" s="1">
        <v>0.4</v>
      </c>
      <c r="BS29" s="1">
        <v>0.5</v>
      </c>
      <c r="BU29" s="13"/>
      <c r="BV29" s="9" t="s">
        <v>405</v>
      </c>
      <c r="BW29" s="1">
        <v>1.5</v>
      </c>
      <c r="BX29" s="1">
        <v>1.7</v>
      </c>
      <c r="BY29" s="1">
        <v>1.9</v>
      </c>
      <c r="BZ29" s="1">
        <v>1.9</v>
      </c>
      <c r="CA29" s="1">
        <v>1.5</v>
      </c>
      <c r="CB29" s="1">
        <v>1.3</v>
      </c>
      <c r="CC29" s="1">
        <v>1.9</v>
      </c>
      <c r="CD29" s="1">
        <v>3.1</v>
      </c>
      <c r="CE29" s="1">
        <v>2.8</v>
      </c>
      <c r="CF29" s="1">
        <v>1.7</v>
      </c>
      <c r="CG29" s="1">
        <v>1.7</v>
      </c>
      <c r="CH29" s="1">
        <v>2.2</v>
      </c>
      <c r="CI29" s="1">
        <v>3.8</v>
      </c>
      <c r="CJ29" s="1">
        <v>3.5</v>
      </c>
      <c r="CK29" s="1">
        <v>5</v>
      </c>
      <c r="CL29" s="1">
        <v>8.1</v>
      </c>
      <c r="CM29" s="1">
        <v>8.4</v>
      </c>
      <c r="CN29" s="1">
        <v>8.2</v>
      </c>
      <c r="CO29" s="1">
        <v>6.2</v>
      </c>
      <c r="CP29" s="1">
        <v>5.1</v>
      </c>
      <c r="CQ29" s="1">
        <v>6.5</v>
      </c>
      <c r="CS29" s="13"/>
      <c r="CT29" s="9" t="s">
        <v>405</v>
      </c>
      <c r="CU29" s="1">
        <v>2.8</v>
      </c>
      <c r="CV29" s="1">
        <v>4.7</v>
      </c>
      <c r="CW29" s="1">
        <v>7</v>
      </c>
      <c r="CX29" s="1">
        <v>4.1</v>
      </c>
      <c r="CY29" s="1">
        <v>4.1</v>
      </c>
      <c r="CZ29" s="1">
        <v>4.4</v>
      </c>
      <c r="DA29" s="1">
        <v>4.4</v>
      </c>
      <c r="DB29" s="1">
        <v>3.2</v>
      </c>
      <c r="DC29" s="1">
        <v>2.6</v>
      </c>
      <c r="DD29" s="1">
        <v>2</v>
      </c>
      <c r="DE29" s="1">
        <v>1.8</v>
      </c>
      <c r="DF29" s="1">
        <v>1.6</v>
      </c>
      <c r="DG29" s="1">
        <v>2.1</v>
      </c>
      <c r="DH29" s="1">
        <v>0.8</v>
      </c>
      <c r="DI29" s="1">
        <v>0.2</v>
      </c>
      <c r="DJ29" s="1">
        <v>0.3</v>
      </c>
      <c r="DK29" s="1">
        <v>0.3</v>
      </c>
      <c r="DL29" s="1">
        <v>0.5</v>
      </c>
      <c r="DM29" s="1">
        <v>0.2</v>
      </c>
      <c r="DN29" s="1">
        <v>0</v>
      </c>
      <c r="DO29" s="1">
        <v>0.1</v>
      </c>
      <c r="DQ29" s="13"/>
      <c r="DR29" s="9" t="s">
        <v>405</v>
      </c>
      <c r="DS29" s="1">
        <v>0.4</v>
      </c>
      <c r="DT29" s="1">
        <v>0.7</v>
      </c>
      <c r="DU29" s="1">
        <v>0.8</v>
      </c>
      <c r="DV29" s="1">
        <v>1</v>
      </c>
      <c r="DW29" s="1">
        <v>0.7</v>
      </c>
      <c r="DX29" s="1">
        <v>0.6</v>
      </c>
      <c r="DY29" s="1">
        <v>0.4</v>
      </c>
      <c r="DZ29" s="1">
        <v>0.6</v>
      </c>
      <c r="EA29" s="1">
        <v>0.7</v>
      </c>
      <c r="EB29" s="1">
        <v>0.5</v>
      </c>
      <c r="EC29" s="1">
        <v>0.5</v>
      </c>
      <c r="ED29" s="1">
        <v>1.1</v>
      </c>
      <c r="EE29" s="1">
        <v>1.6</v>
      </c>
      <c r="EF29" s="1">
        <v>0.7</v>
      </c>
      <c r="EG29" s="1">
        <v>1</v>
      </c>
      <c r="EH29" s="1">
        <v>1.1</v>
      </c>
      <c r="EI29" s="1">
        <v>1.2</v>
      </c>
      <c r="EJ29" s="1">
        <v>1.7</v>
      </c>
      <c r="EK29" s="1">
        <v>1.5</v>
      </c>
      <c r="EL29" s="1">
        <v>1.3</v>
      </c>
      <c r="EM29" s="1">
        <v>1.7</v>
      </c>
      <c r="EO29" s="13"/>
      <c r="EP29" s="9" t="s">
        <v>405</v>
      </c>
      <c r="EQ29" s="1">
        <v>0.5</v>
      </c>
      <c r="ER29" s="1">
        <v>0.6</v>
      </c>
      <c r="ES29" s="1">
        <v>0.4</v>
      </c>
      <c r="ET29" s="1">
        <v>0.5</v>
      </c>
      <c r="EU29" s="1">
        <v>0.5</v>
      </c>
      <c r="EV29" s="1">
        <v>0.5</v>
      </c>
      <c r="EW29" s="1">
        <v>0.5</v>
      </c>
      <c r="EX29" s="1">
        <v>0.6</v>
      </c>
      <c r="EY29" s="1">
        <v>0.5</v>
      </c>
      <c r="EZ29" s="1">
        <v>0.4</v>
      </c>
      <c r="FA29" s="1">
        <v>0.3</v>
      </c>
      <c r="FB29" s="1">
        <v>0.3</v>
      </c>
      <c r="FC29" s="1">
        <v>0.3</v>
      </c>
      <c r="FD29" s="1">
        <v>0.2</v>
      </c>
      <c r="FE29" s="1">
        <v>0.3</v>
      </c>
      <c r="FF29" s="1">
        <v>0.4</v>
      </c>
      <c r="FG29" s="1">
        <v>0.4</v>
      </c>
      <c r="FH29" s="1">
        <v>0.3</v>
      </c>
      <c r="FI29" s="1">
        <v>0.3</v>
      </c>
      <c r="FJ29" s="1">
        <v>0.4</v>
      </c>
      <c r="FK29" s="1">
        <v>0.4</v>
      </c>
    </row>
    <row r="30" ht="15" spans="1:167">
      <c r="A30" s="13"/>
      <c r="B30" s="9" t="s">
        <v>406</v>
      </c>
      <c r="C30" s="1">
        <v>99.4</v>
      </c>
      <c r="D30" s="1">
        <v>99.3</v>
      </c>
      <c r="E30" s="1">
        <v>99.2</v>
      </c>
      <c r="F30" s="1">
        <v>99.5</v>
      </c>
      <c r="G30" s="1">
        <v>99.6</v>
      </c>
      <c r="H30" s="1">
        <v>99.6</v>
      </c>
      <c r="I30" s="1">
        <v>99.5</v>
      </c>
      <c r="J30" s="1">
        <v>99.2</v>
      </c>
      <c r="K30" s="1">
        <v>99.3</v>
      </c>
      <c r="L30" s="1">
        <v>99.3</v>
      </c>
      <c r="M30" s="1">
        <v>99.4</v>
      </c>
      <c r="N30" s="1">
        <v>99.6</v>
      </c>
      <c r="O30" s="1">
        <v>98.9</v>
      </c>
      <c r="P30" s="1">
        <v>99.3</v>
      </c>
      <c r="Q30" s="1">
        <v>99.9</v>
      </c>
      <c r="R30" s="1">
        <v>100</v>
      </c>
      <c r="S30" s="1">
        <v>100</v>
      </c>
      <c r="T30" s="1">
        <v>100</v>
      </c>
      <c r="U30" s="1">
        <v>100</v>
      </c>
      <c r="V30" s="1">
        <v>100</v>
      </c>
      <c r="W30" s="1">
        <v>100</v>
      </c>
      <c r="Y30" s="13"/>
      <c r="Z30" s="9" t="s">
        <v>406</v>
      </c>
      <c r="AA30" s="1">
        <v>99.7</v>
      </c>
      <c r="AB30" s="1">
        <v>99.6</v>
      </c>
      <c r="AC30" s="1">
        <v>99.7</v>
      </c>
      <c r="AD30" s="1">
        <v>99.7</v>
      </c>
      <c r="AE30" s="1">
        <v>99.6</v>
      </c>
      <c r="AF30" s="1">
        <v>99.5</v>
      </c>
      <c r="AG30" s="1">
        <v>99.7</v>
      </c>
      <c r="AH30" s="1">
        <v>99.5</v>
      </c>
      <c r="AI30" s="1">
        <v>99</v>
      </c>
      <c r="AJ30" s="1">
        <v>98.5</v>
      </c>
      <c r="AK30" s="1">
        <v>98.7</v>
      </c>
      <c r="AL30" s="1">
        <v>99.3</v>
      </c>
      <c r="AM30" s="1">
        <v>99.5</v>
      </c>
      <c r="AN30" s="1">
        <v>99.7</v>
      </c>
      <c r="AO30" s="1">
        <v>99.3</v>
      </c>
      <c r="AP30" s="1">
        <v>99.3</v>
      </c>
      <c r="AQ30" s="1">
        <v>99.4</v>
      </c>
      <c r="AR30" s="1">
        <v>99.4</v>
      </c>
      <c r="AS30" s="1">
        <v>99.7</v>
      </c>
      <c r="AT30" s="1">
        <v>99.4</v>
      </c>
      <c r="AU30" s="1">
        <v>98.5</v>
      </c>
      <c r="AW30" s="13"/>
      <c r="AX30" s="9" t="s">
        <v>406</v>
      </c>
      <c r="AY30" s="1">
        <v>99.8</v>
      </c>
      <c r="AZ30" s="1">
        <v>99.8</v>
      </c>
      <c r="BA30" s="1">
        <v>99.7</v>
      </c>
      <c r="BB30" s="1">
        <v>99.7</v>
      </c>
      <c r="BC30" s="1">
        <v>99.8</v>
      </c>
      <c r="BD30" s="1">
        <v>99.7</v>
      </c>
      <c r="BE30" s="1">
        <v>99.6</v>
      </c>
      <c r="BF30" s="1">
        <v>99.6</v>
      </c>
      <c r="BG30" s="1">
        <v>99.7</v>
      </c>
      <c r="BH30" s="1">
        <v>99.7</v>
      </c>
      <c r="BI30" s="1">
        <v>99.9</v>
      </c>
      <c r="BJ30" s="1">
        <v>99.8</v>
      </c>
      <c r="BK30" s="1">
        <v>99.9</v>
      </c>
      <c r="BL30" s="1">
        <v>99.9</v>
      </c>
      <c r="BM30" s="1">
        <v>99.7</v>
      </c>
      <c r="BN30" s="1">
        <v>99.6</v>
      </c>
      <c r="BO30" s="1">
        <v>99.6</v>
      </c>
      <c r="BP30" s="1">
        <v>99.7</v>
      </c>
      <c r="BQ30" s="1">
        <v>99.8</v>
      </c>
      <c r="BR30" s="1">
        <v>99.6</v>
      </c>
      <c r="BS30" s="1">
        <v>99.5</v>
      </c>
      <c r="BU30" s="13"/>
      <c r="BV30" s="9" t="s">
        <v>406</v>
      </c>
      <c r="BW30" s="1">
        <v>98.5</v>
      </c>
      <c r="BX30" s="1">
        <v>98.3</v>
      </c>
      <c r="BY30" s="1">
        <v>98.1</v>
      </c>
      <c r="BZ30" s="1">
        <v>98.1</v>
      </c>
      <c r="CA30" s="1">
        <v>98.5</v>
      </c>
      <c r="CB30" s="1">
        <v>98.7</v>
      </c>
      <c r="CC30" s="1">
        <v>98.1</v>
      </c>
      <c r="CD30" s="1">
        <v>96.9</v>
      </c>
      <c r="CE30" s="1">
        <v>97.2</v>
      </c>
      <c r="CF30" s="1">
        <v>98.3</v>
      </c>
      <c r="CG30" s="1">
        <v>98.3</v>
      </c>
      <c r="CH30" s="1">
        <v>97.8</v>
      </c>
      <c r="CI30" s="1">
        <v>96.2</v>
      </c>
      <c r="CJ30" s="1">
        <v>96.5</v>
      </c>
      <c r="CK30" s="1">
        <v>95</v>
      </c>
      <c r="CL30" s="1">
        <v>91.9</v>
      </c>
      <c r="CM30" s="1">
        <v>91.6</v>
      </c>
      <c r="CN30" s="1">
        <v>91.8</v>
      </c>
      <c r="CO30" s="1">
        <v>93.8</v>
      </c>
      <c r="CP30" s="1">
        <v>94.9</v>
      </c>
      <c r="CQ30" s="1">
        <v>93.5</v>
      </c>
      <c r="CS30" s="13"/>
      <c r="CT30" s="9" t="s">
        <v>406</v>
      </c>
      <c r="CU30" s="1">
        <v>97.2</v>
      </c>
      <c r="CV30" s="1">
        <v>95.3</v>
      </c>
      <c r="CW30" s="1">
        <v>93</v>
      </c>
      <c r="CX30" s="1">
        <v>95.9</v>
      </c>
      <c r="CY30" s="1">
        <v>95.9</v>
      </c>
      <c r="CZ30" s="1">
        <v>95.6</v>
      </c>
      <c r="DA30" s="1">
        <v>95.6</v>
      </c>
      <c r="DB30" s="1">
        <v>96.8</v>
      </c>
      <c r="DC30" s="1">
        <v>97.4</v>
      </c>
      <c r="DD30" s="1">
        <v>98</v>
      </c>
      <c r="DE30" s="1">
        <v>98.2</v>
      </c>
      <c r="DF30" s="1">
        <v>98.4</v>
      </c>
      <c r="DG30" s="1">
        <v>97.9</v>
      </c>
      <c r="DH30" s="1">
        <v>99.2</v>
      </c>
      <c r="DI30" s="1">
        <v>99.8</v>
      </c>
      <c r="DJ30" s="1">
        <v>99.7</v>
      </c>
      <c r="DK30" s="1">
        <v>99.7</v>
      </c>
      <c r="DL30" s="1">
        <v>99.5</v>
      </c>
      <c r="DM30" s="1">
        <v>99.8</v>
      </c>
      <c r="DN30" s="1">
        <v>100</v>
      </c>
      <c r="DO30" s="1">
        <v>99.9</v>
      </c>
      <c r="DQ30" s="13"/>
      <c r="DR30" s="9" t="s">
        <v>406</v>
      </c>
      <c r="DS30" s="1">
        <v>99.6</v>
      </c>
      <c r="DT30" s="1">
        <v>99.3</v>
      </c>
      <c r="DU30" s="1">
        <v>99.2</v>
      </c>
      <c r="DV30" s="1">
        <v>99</v>
      </c>
      <c r="DW30" s="1">
        <v>99.3</v>
      </c>
      <c r="DX30" s="1">
        <v>99.4</v>
      </c>
      <c r="DY30" s="1">
        <v>99.6</v>
      </c>
      <c r="DZ30" s="1">
        <v>99.4</v>
      </c>
      <c r="EA30" s="1">
        <v>99.3</v>
      </c>
      <c r="EB30" s="1">
        <v>99.5</v>
      </c>
      <c r="EC30" s="1">
        <v>99.5</v>
      </c>
      <c r="ED30" s="1">
        <v>98.9</v>
      </c>
      <c r="EE30" s="1">
        <v>98.4</v>
      </c>
      <c r="EF30" s="1">
        <v>99.3</v>
      </c>
      <c r="EG30" s="1">
        <v>99</v>
      </c>
      <c r="EH30" s="1">
        <v>98.9</v>
      </c>
      <c r="EI30" s="1">
        <v>98.8</v>
      </c>
      <c r="EJ30" s="1">
        <v>98.3</v>
      </c>
      <c r="EK30" s="1">
        <v>98.5</v>
      </c>
      <c r="EL30" s="1">
        <v>98.7</v>
      </c>
      <c r="EM30" s="1">
        <v>98.3</v>
      </c>
      <c r="EO30" s="13"/>
      <c r="EP30" s="9" t="s">
        <v>406</v>
      </c>
      <c r="EQ30" s="1">
        <v>99.5</v>
      </c>
      <c r="ER30" s="1">
        <v>99.4</v>
      </c>
      <c r="ES30" s="1">
        <v>99.6</v>
      </c>
      <c r="ET30" s="1">
        <v>99.5</v>
      </c>
      <c r="EU30" s="1">
        <v>99.5</v>
      </c>
      <c r="EV30" s="1">
        <v>99.5</v>
      </c>
      <c r="EW30" s="1">
        <v>99.5</v>
      </c>
      <c r="EX30" s="1">
        <v>99.4</v>
      </c>
      <c r="EY30" s="1">
        <v>99.5</v>
      </c>
      <c r="EZ30" s="1">
        <v>99.6</v>
      </c>
      <c r="FA30" s="1">
        <v>99.7</v>
      </c>
      <c r="FB30" s="1">
        <v>99.7</v>
      </c>
      <c r="FC30" s="1">
        <v>99.7</v>
      </c>
      <c r="FD30" s="1">
        <v>99.8</v>
      </c>
      <c r="FE30" s="1">
        <v>99.7</v>
      </c>
      <c r="FF30" s="1">
        <v>99.6</v>
      </c>
      <c r="FG30" s="1">
        <v>99.6</v>
      </c>
      <c r="FH30" s="1">
        <v>99.7</v>
      </c>
      <c r="FI30" s="1">
        <v>99.7</v>
      </c>
      <c r="FJ30" s="1">
        <v>99.6</v>
      </c>
      <c r="FK30" s="1">
        <v>99.6</v>
      </c>
    </row>
    <row r="31" ht="15" spans="1:167">
      <c r="A31" s="13"/>
      <c r="B31" s="13"/>
      <c r="C31" s="1"/>
      <c r="D31" s="1"/>
      <c r="E31" s="1"/>
      <c r="F31" s="1"/>
      <c r="G31" s="1"/>
      <c r="H31" s="1"/>
      <c r="I31" s="1"/>
      <c r="J31" s="1"/>
      <c r="K31" s="1"/>
      <c r="L31" s="1"/>
      <c r="M31" s="1"/>
      <c r="N31" s="1"/>
      <c r="O31" s="1"/>
      <c r="P31" s="1"/>
      <c r="Q31" s="1"/>
      <c r="R31" s="1"/>
      <c r="S31" s="1"/>
      <c r="T31" s="1"/>
      <c r="U31" s="1"/>
      <c r="V31" s="1"/>
      <c r="W31" s="1"/>
      <c r="Y31" s="13"/>
      <c r="Z31" s="13"/>
      <c r="AA31" s="1"/>
      <c r="AB31" s="1"/>
      <c r="AC31" s="1"/>
      <c r="AD31" s="1"/>
      <c r="AE31" s="1"/>
      <c r="AF31" s="1"/>
      <c r="AG31" s="1"/>
      <c r="AH31" s="1"/>
      <c r="AI31" s="1"/>
      <c r="AJ31" s="1"/>
      <c r="AK31" s="1"/>
      <c r="AL31" s="1"/>
      <c r="AM31" s="1"/>
      <c r="AN31" s="1"/>
      <c r="AO31" s="1"/>
      <c r="AP31" s="1"/>
      <c r="AQ31" s="1"/>
      <c r="AR31" s="1"/>
      <c r="AS31" s="1"/>
      <c r="AT31" s="1"/>
      <c r="AU31" s="1"/>
      <c r="AW31" s="13"/>
      <c r="AX31" s="13"/>
      <c r="AY31" s="1"/>
      <c r="AZ31" s="1"/>
      <c r="BA31" s="1"/>
      <c r="BB31" s="1"/>
      <c r="BC31" s="1"/>
      <c r="BD31" s="1"/>
      <c r="BE31" s="1"/>
      <c r="BF31" s="1"/>
      <c r="BG31" s="1"/>
      <c r="BH31" s="1"/>
      <c r="BI31" s="1"/>
      <c r="BJ31" s="1"/>
      <c r="BK31" s="1"/>
      <c r="BL31" s="1"/>
      <c r="BM31" s="1"/>
      <c r="BN31" s="1"/>
      <c r="BO31" s="1"/>
      <c r="BP31" s="1"/>
      <c r="BQ31" s="1"/>
      <c r="BR31" s="1"/>
      <c r="BS31" s="1"/>
      <c r="BU31" s="13"/>
      <c r="BV31" s="13"/>
      <c r="BW31" s="1"/>
      <c r="BX31" s="1"/>
      <c r="BY31" s="1"/>
      <c r="BZ31" s="1"/>
      <c r="CA31" s="1"/>
      <c r="CB31" s="1"/>
      <c r="CC31" s="1"/>
      <c r="CD31" s="1"/>
      <c r="CE31" s="1"/>
      <c r="CF31" s="1"/>
      <c r="CG31" s="1"/>
      <c r="CH31" s="1"/>
      <c r="CI31" s="1"/>
      <c r="CJ31" s="1"/>
      <c r="CK31" s="1"/>
      <c r="CL31" s="1"/>
      <c r="CM31" s="1"/>
      <c r="CN31" s="1"/>
      <c r="CO31" s="1"/>
      <c r="CP31" s="1"/>
      <c r="CQ31" s="1"/>
      <c r="CS31" s="13"/>
      <c r="CT31" s="13"/>
      <c r="CU31" s="1"/>
      <c r="CV31" s="1"/>
      <c r="CW31" s="1"/>
      <c r="CX31" s="1"/>
      <c r="CY31" s="1"/>
      <c r="CZ31" s="1"/>
      <c r="DA31" s="1"/>
      <c r="DB31" s="1"/>
      <c r="DC31" s="1"/>
      <c r="DD31" s="1"/>
      <c r="DE31" s="1"/>
      <c r="DF31" s="1"/>
      <c r="DG31" s="1"/>
      <c r="DH31" s="1"/>
      <c r="DI31" s="1"/>
      <c r="DJ31" s="1"/>
      <c r="DK31" s="1"/>
      <c r="DL31" s="1"/>
      <c r="DM31" s="1"/>
      <c r="DN31" s="1"/>
      <c r="DO31" s="1"/>
      <c r="DQ31" s="13"/>
      <c r="DR31" s="13"/>
      <c r="DS31" s="1"/>
      <c r="DT31" s="1"/>
      <c r="DU31" s="1"/>
      <c r="DV31" s="1"/>
      <c r="DW31" s="1"/>
      <c r="DX31" s="1"/>
      <c r="DY31" s="1"/>
      <c r="DZ31" s="1"/>
      <c r="EA31" s="1"/>
      <c r="EB31" s="1"/>
      <c r="EC31" s="1"/>
      <c r="ED31" s="1"/>
      <c r="EE31" s="1"/>
      <c r="EF31" s="1"/>
      <c r="EG31" s="1"/>
      <c r="EH31" s="1"/>
      <c r="EI31" s="1"/>
      <c r="EJ31" s="1"/>
      <c r="EK31" s="1"/>
      <c r="EL31" s="1"/>
      <c r="EM31" s="1"/>
      <c r="EO31" s="13"/>
      <c r="EP31" s="13"/>
      <c r="EQ31" s="1"/>
      <c r="ER31" s="1"/>
      <c r="ES31" s="1"/>
      <c r="ET31" s="1"/>
      <c r="EU31" s="1"/>
      <c r="EV31" s="1"/>
      <c r="EW31" s="1"/>
      <c r="EX31" s="1"/>
      <c r="EY31" s="1"/>
      <c r="EZ31" s="1"/>
      <c r="FA31" s="1"/>
      <c r="FB31" s="1"/>
      <c r="FC31" s="1"/>
      <c r="FD31" s="1"/>
      <c r="FE31" s="1"/>
      <c r="FF31" s="1"/>
      <c r="FG31" s="1"/>
      <c r="FH31" s="1"/>
      <c r="FI31" s="1"/>
      <c r="FJ31" s="1"/>
      <c r="FK31" s="1"/>
    </row>
    <row r="32" ht="15" spans="1:167">
      <c r="A32" s="1"/>
      <c r="B32" s="14" t="s">
        <v>322</v>
      </c>
      <c r="C32" s="13">
        <v>69.1</v>
      </c>
      <c r="D32" s="13">
        <v>69.1</v>
      </c>
      <c r="E32" s="13">
        <v>69.1</v>
      </c>
      <c r="F32" s="13">
        <v>69.1</v>
      </c>
      <c r="G32" s="13">
        <v>69</v>
      </c>
      <c r="H32" s="13">
        <v>69</v>
      </c>
      <c r="I32" s="13">
        <v>69</v>
      </c>
      <c r="J32" s="13">
        <v>69.1</v>
      </c>
      <c r="K32" s="13">
        <v>69.1</v>
      </c>
      <c r="L32" s="13">
        <v>69</v>
      </c>
      <c r="M32" s="13">
        <v>69</v>
      </c>
      <c r="N32" s="13">
        <v>69</v>
      </c>
      <c r="O32" s="13">
        <v>69.1</v>
      </c>
      <c r="P32" s="13">
        <v>69.1</v>
      </c>
      <c r="Q32" s="13">
        <v>69</v>
      </c>
      <c r="R32" s="13">
        <v>69</v>
      </c>
      <c r="S32" s="13">
        <v>69</v>
      </c>
      <c r="T32" s="13">
        <v>69</v>
      </c>
      <c r="U32" s="13">
        <v>69</v>
      </c>
      <c r="V32" s="13">
        <v>69</v>
      </c>
      <c r="W32" s="13">
        <v>69</v>
      </c>
      <c r="Y32" s="1"/>
      <c r="Z32" s="14" t="s">
        <v>322</v>
      </c>
      <c r="AA32" s="13">
        <v>69</v>
      </c>
      <c r="AB32" s="13">
        <v>69</v>
      </c>
      <c r="AC32" s="13">
        <v>69</v>
      </c>
      <c r="AD32" s="13">
        <v>69</v>
      </c>
      <c r="AE32" s="13">
        <v>69</v>
      </c>
      <c r="AF32" s="13">
        <v>69</v>
      </c>
      <c r="AG32" s="13">
        <v>69</v>
      </c>
      <c r="AH32" s="13">
        <v>69</v>
      </c>
      <c r="AI32" s="13">
        <v>69.1</v>
      </c>
      <c r="AJ32" s="13">
        <v>69.1</v>
      </c>
      <c r="AK32" s="13">
        <v>69.1</v>
      </c>
      <c r="AL32" s="13">
        <v>69.1</v>
      </c>
      <c r="AM32" s="13">
        <v>69</v>
      </c>
      <c r="AN32" s="13">
        <v>69</v>
      </c>
      <c r="AO32" s="13">
        <v>69</v>
      </c>
      <c r="AP32" s="13">
        <v>69</v>
      </c>
      <c r="AQ32" s="13">
        <v>69</v>
      </c>
      <c r="AR32" s="13">
        <v>69</v>
      </c>
      <c r="AS32" s="13">
        <v>69</v>
      </c>
      <c r="AT32" s="13">
        <v>69</v>
      </c>
      <c r="AU32" s="13">
        <v>69.1</v>
      </c>
      <c r="AW32" s="1"/>
      <c r="AX32" s="14" t="s">
        <v>322</v>
      </c>
      <c r="AY32" s="13">
        <v>69</v>
      </c>
      <c r="AZ32" s="13">
        <v>69</v>
      </c>
      <c r="BA32" s="13">
        <v>69</v>
      </c>
      <c r="BB32" s="13">
        <v>69</v>
      </c>
      <c r="BC32" s="13">
        <v>69</v>
      </c>
      <c r="BD32" s="13">
        <v>69</v>
      </c>
      <c r="BE32" s="13">
        <v>69</v>
      </c>
      <c r="BF32" s="13">
        <v>69</v>
      </c>
      <c r="BG32" s="13">
        <v>69</v>
      </c>
      <c r="BH32" s="13">
        <v>69</v>
      </c>
      <c r="BI32" s="13">
        <v>69</v>
      </c>
      <c r="BJ32" s="13">
        <v>69</v>
      </c>
      <c r="BK32" s="13">
        <v>69</v>
      </c>
      <c r="BL32" s="13">
        <v>69</v>
      </c>
      <c r="BM32" s="13">
        <v>69</v>
      </c>
      <c r="BN32" s="13">
        <v>69</v>
      </c>
      <c r="BO32" s="13">
        <v>69</v>
      </c>
      <c r="BP32" s="13">
        <v>69</v>
      </c>
      <c r="BQ32" s="13">
        <v>69</v>
      </c>
      <c r="BR32" s="13">
        <v>69</v>
      </c>
      <c r="BS32" s="13">
        <v>69</v>
      </c>
      <c r="BU32" s="1"/>
      <c r="BV32" s="14" t="s">
        <v>322</v>
      </c>
      <c r="BW32" s="13">
        <v>69.1</v>
      </c>
      <c r="BX32" s="13">
        <v>69.1</v>
      </c>
      <c r="BY32" s="13">
        <v>69.1</v>
      </c>
      <c r="BZ32" s="13">
        <v>69.1</v>
      </c>
      <c r="CA32" s="13">
        <v>69.1</v>
      </c>
      <c r="CB32" s="13">
        <v>69.1</v>
      </c>
      <c r="CC32" s="13">
        <v>69.1</v>
      </c>
      <c r="CD32" s="13">
        <v>69.1</v>
      </c>
      <c r="CE32" s="13">
        <v>69.1</v>
      </c>
      <c r="CF32" s="13">
        <v>69.1</v>
      </c>
      <c r="CG32" s="13">
        <v>69.1</v>
      </c>
      <c r="CH32" s="13">
        <v>69.1</v>
      </c>
      <c r="CI32" s="13">
        <v>69.2</v>
      </c>
      <c r="CJ32" s="13">
        <v>69.2</v>
      </c>
      <c r="CK32" s="13">
        <v>69.2</v>
      </c>
      <c r="CL32" s="13">
        <v>69.3</v>
      </c>
      <c r="CM32" s="13">
        <v>69.3</v>
      </c>
      <c r="CN32" s="13">
        <v>69.3</v>
      </c>
      <c r="CO32" s="13">
        <v>69.3</v>
      </c>
      <c r="CP32" s="13">
        <v>69.2</v>
      </c>
      <c r="CQ32" s="13">
        <v>69.3</v>
      </c>
      <c r="CS32" s="1"/>
      <c r="CT32" s="14" t="s">
        <v>322</v>
      </c>
      <c r="CU32" s="13">
        <v>69.1</v>
      </c>
      <c r="CV32" s="13">
        <v>69.2</v>
      </c>
      <c r="CW32" s="13">
        <v>69.3</v>
      </c>
      <c r="CX32" s="13">
        <v>69.2</v>
      </c>
      <c r="CY32" s="13">
        <v>69.2</v>
      </c>
      <c r="CZ32" s="13">
        <v>69.2</v>
      </c>
      <c r="DA32" s="13">
        <v>69.2</v>
      </c>
      <c r="DB32" s="13">
        <v>69.1</v>
      </c>
      <c r="DC32" s="13">
        <v>69.1</v>
      </c>
      <c r="DD32" s="13">
        <v>69.1</v>
      </c>
      <c r="DE32" s="13">
        <v>69.1</v>
      </c>
      <c r="DF32" s="13">
        <v>69.1</v>
      </c>
      <c r="DG32" s="13">
        <v>69.1</v>
      </c>
      <c r="DH32" s="13">
        <v>69.1</v>
      </c>
      <c r="DI32" s="13">
        <v>69</v>
      </c>
      <c r="DJ32" s="13">
        <v>69</v>
      </c>
      <c r="DK32" s="13">
        <v>69</v>
      </c>
      <c r="DL32" s="13">
        <v>69</v>
      </c>
      <c r="DM32" s="13">
        <v>69</v>
      </c>
      <c r="DN32" s="13">
        <v>69</v>
      </c>
      <c r="DO32" s="13">
        <v>69</v>
      </c>
      <c r="DQ32" s="1"/>
      <c r="DR32" s="14" t="s">
        <v>322</v>
      </c>
      <c r="DS32" s="13">
        <v>69</v>
      </c>
      <c r="DT32" s="13">
        <v>69.1</v>
      </c>
      <c r="DU32" s="13">
        <v>69.1</v>
      </c>
      <c r="DV32" s="13">
        <v>69.1</v>
      </c>
      <c r="DW32" s="13">
        <v>69.1</v>
      </c>
      <c r="DX32" s="13">
        <v>69.1</v>
      </c>
      <c r="DY32" s="13">
        <v>69</v>
      </c>
      <c r="DZ32" s="13">
        <v>69</v>
      </c>
      <c r="EA32" s="13">
        <v>69</v>
      </c>
      <c r="EB32" s="13">
        <v>69</v>
      </c>
      <c r="EC32" s="13">
        <v>69</v>
      </c>
      <c r="ED32" s="13">
        <v>69.1</v>
      </c>
      <c r="EE32" s="13">
        <v>69.1</v>
      </c>
      <c r="EF32" s="13">
        <v>69.1</v>
      </c>
      <c r="EG32" s="13">
        <v>69.1</v>
      </c>
      <c r="EH32" s="13">
        <v>69.1</v>
      </c>
      <c r="EI32" s="13">
        <v>69.1</v>
      </c>
      <c r="EJ32" s="13">
        <v>69.1</v>
      </c>
      <c r="EK32" s="13">
        <v>69.1</v>
      </c>
      <c r="EL32" s="13">
        <v>69.1</v>
      </c>
      <c r="EM32" s="13">
        <v>69.1</v>
      </c>
      <c r="EO32" s="1"/>
      <c r="EP32" s="14" t="s">
        <v>322</v>
      </c>
      <c r="EQ32" s="13">
        <v>69.1</v>
      </c>
      <c r="ER32" s="13">
        <v>69.1</v>
      </c>
      <c r="ES32" s="13">
        <v>69</v>
      </c>
      <c r="ET32" s="13">
        <v>69</v>
      </c>
      <c r="EU32" s="13">
        <v>69</v>
      </c>
      <c r="EV32" s="13">
        <v>69</v>
      </c>
      <c r="EW32" s="13">
        <v>69</v>
      </c>
      <c r="EX32" s="13">
        <v>69</v>
      </c>
      <c r="EY32" s="13">
        <v>69</v>
      </c>
      <c r="EZ32" s="13">
        <v>69</v>
      </c>
      <c r="FA32" s="13">
        <v>69</v>
      </c>
      <c r="FB32" s="13">
        <v>69</v>
      </c>
      <c r="FC32" s="13">
        <v>69</v>
      </c>
      <c r="FD32" s="13">
        <v>69</v>
      </c>
      <c r="FE32" s="13">
        <v>69</v>
      </c>
      <c r="FF32" s="13">
        <v>69</v>
      </c>
      <c r="FG32" s="13">
        <v>69</v>
      </c>
      <c r="FH32" s="13">
        <v>69</v>
      </c>
      <c r="FI32" s="13">
        <v>69</v>
      </c>
      <c r="FJ32" s="13">
        <v>69</v>
      </c>
      <c r="FK32" s="13">
        <v>69</v>
      </c>
    </row>
    <row r="33" ht="15" spans="1:167">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row>
    <row r="34" ht="15" spans="1:167">
      <c r="A34" s="149" t="s">
        <v>408</v>
      </c>
      <c r="B34" s="149"/>
      <c r="C34" s="1"/>
      <c r="D34" s="1"/>
      <c r="E34" s="1"/>
      <c r="F34" s="1"/>
      <c r="G34" s="1"/>
      <c r="H34" s="1"/>
      <c r="I34" s="1"/>
      <c r="J34" s="1"/>
      <c r="K34" s="1"/>
      <c r="L34" s="1"/>
      <c r="M34" s="1"/>
      <c r="N34" s="1"/>
      <c r="O34" s="1"/>
      <c r="P34" s="1"/>
      <c r="Q34" s="1"/>
      <c r="R34" s="1"/>
      <c r="S34" s="1"/>
      <c r="T34" s="1"/>
      <c r="U34" s="1"/>
      <c r="V34" s="1"/>
      <c r="W34" s="1"/>
      <c r="Y34" s="149" t="s">
        <v>408</v>
      </c>
      <c r="Z34" s="149"/>
      <c r="AA34" s="1"/>
      <c r="AB34" s="1"/>
      <c r="AC34" s="1"/>
      <c r="AD34" s="1"/>
      <c r="AE34" s="1"/>
      <c r="AF34" s="1"/>
      <c r="AG34" s="1"/>
      <c r="AH34" s="1"/>
      <c r="AI34" s="1"/>
      <c r="AJ34" s="1"/>
      <c r="AK34" s="1"/>
      <c r="AL34" s="1"/>
      <c r="AM34" s="1"/>
      <c r="AN34" s="1"/>
      <c r="AO34" s="1"/>
      <c r="AP34" s="1"/>
      <c r="AQ34" s="1"/>
      <c r="AR34" s="1"/>
      <c r="AS34" s="1"/>
      <c r="AT34" s="1"/>
      <c r="AU34" s="1"/>
      <c r="AW34" s="149" t="s">
        <v>408</v>
      </c>
      <c r="AX34" s="149"/>
      <c r="AY34" s="1"/>
      <c r="AZ34" s="1"/>
      <c r="BA34" s="1"/>
      <c r="BB34" s="1"/>
      <c r="BC34" s="1"/>
      <c r="BD34" s="1"/>
      <c r="BE34" s="1"/>
      <c r="BF34" s="1"/>
      <c r="BG34" s="1"/>
      <c r="BH34" s="1"/>
      <c r="BI34" s="1"/>
      <c r="BJ34" s="1"/>
      <c r="BK34" s="1"/>
      <c r="BL34" s="1"/>
      <c r="BM34" s="1"/>
      <c r="BN34" s="1"/>
      <c r="BO34" s="1"/>
      <c r="BP34" s="1"/>
      <c r="BQ34" s="1"/>
      <c r="BR34" s="1"/>
      <c r="BS34" s="1"/>
      <c r="BU34" s="149" t="s">
        <v>408</v>
      </c>
      <c r="BV34" s="149"/>
      <c r="BW34" s="1"/>
      <c r="BX34" s="1"/>
      <c r="BY34" s="1"/>
      <c r="BZ34" s="1"/>
      <c r="CA34" s="1"/>
      <c r="CB34" s="1"/>
      <c r="CC34" s="1"/>
      <c r="CD34" s="1"/>
      <c r="CE34" s="1"/>
      <c r="CF34" s="1"/>
      <c r="CG34" s="1"/>
      <c r="CH34" s="1"/>
      <c r="CI34" s="1"/>
      <c r="CJ34" s="1"/>
      <c r="CK34" s="1"/>
      <c r="CL34" s="1"/>
      <c r="CM34" s="1"/>
      <c r="CN34" s="1"/>
      <c r="CO34" s="1"/>
      <c r="CP34" s="1"/>
      <c r="CQ34" s="1"/>
      <c r="CS34" s="149" t="s">
        <v>408</v>
      </c>
      <c r="CT34" s="149"/>
      <c r="CU34" s="1"/>
      <c r="CV34" s="1"/>
      <c r="CW34" s="1"/>
      <c r="CX34" s="1"/>
      <c r="CY34" s="1"/>
      <c r="CZ34" s="1"/>
      <c r="DA34" s="1"/>
      <c r="DB34" s="1"/>
      <c r="DC34" s="1"/>
      <c r="DD34" s="1"/>
      <c r="DE34" s="1"/>
      <c r="DF34" s="1"/>
      <c r="DG34" s="1"/>
      <c r="DH34" s="1"/>
      <c r="DI34" s="1"/>
      <c r="DJ34" s="1"/>
      <c r="DK34" s="1"/>
      <c r="DL34" s="1"/>
      <c r="DM34" s="1"/>
      <c r="DN34" s="1"/>
      <c r="DO34" s="1"/>
      <c r="DQ34" s="149" t="s">
        <v>408</v>
      </c>
      <c r="DR34" s="149"/>
      <c r="DS34" s="1"/>
      <c r="DT34" s="1"/>
      <c r="DU34" s="1"/>
      <c r="DV34" s="1"/>
      <c r="DW34" s="1"/>
      <c r="DX34" s="1"/>
      <c r="DY34" s="1"/>
      <c r="DZ34" s="1"/>
      <c r="EA34" s="1"/>
      <c r="EB34" s="1"/>
      <c r="EC34" s="1"/>
      <c r="ED34" s="1"/>
      <c r="EE34" s="1"/>
      <c r="EF34" s="1"/>
      <c r="EG34" s="1"/>
      <c r="EH34" s="1"/>
      <c r="EI34" s="1"/>
      <c r="EJ34" s="1"/>
      <c r="EK34" s="1"/>
      <c r="EL34" s="1"/>
      <c r="EM34" s="1"/>
      <c r="EO34" s="149" t="s">
        <v>408</v>
      </c>
      <c r="EP34" s="149"/>
      <c r="EQ34" s="1"/>
      <c r="ER34" s="1"/>
      <c r="ES34" s="1"/>
      <c r="ET34" s="1"/>
      <c r="EU34" s="1"/>
      <c r="EV34" s="1"/>
      <c r="EW34" s="1"/>
      <c r="EX34" s="1"/>
      <c r="EY34" s="1"/>
      <c r="EZ34" s="1"/>
      <c r="FA34" s="1"/>
      <c r="FB34" s="1"/>
      <c r="FC34" s="1"/>
      <c r="FD34" s="1"/>
      <c r="FE34" s="1"/>
      <c r="FF34" s="1"/>
      <c r="FG34" s="1"/>
      <c r="FH34" s="1"/>
      <c r="FI34" s="1"/>
      <c r="FJ34" s="1"/>
      <c r="FK34" s="1"/>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2:B22"/>
    <mergeCell ref="Y22:Z22"/>
    <mergeCell ref="AW22:AX22"/>
    <mergeCell ref="BU22:BV22"/>
    <mergeCell ref="CS22:CT22"/>
    <mergeCell ref="DQ22:DR22"/>
    <mergeCell ref="EO22:EP22"/>
    <mergeCell ref="A27:B27"/>
    <mergeCell ref="Y27:Z27"/>
    <mergeCell ref="AW27:AX27"/>
    <mergeCell ref="BU27:BV27"/>
    <mergeCell ref="CS27:CT27"/>
    <mergeCell ref="DQ27:DR27"/>
    <mergeCell ref="EO27:EP27"/>
    <mergeCell ref="A31:B31"/>
    <mergeCell ref="Y31:Z31"/>
    <mergeCell ref="AW31:AX31"/>
    <mergeCell ref="BU31:BV31"/>
    <mergeCell ref="CS31:CT31"/>
    <mergeCell ref="DQ31:DR31"/>
    <mergeCell ref="EO31:EP31"/>
    <mergeCell ref="A33:B33"/>
    <mergeCell ref="Y33:Z33"/>
    <mergeCell ref="AW33:AX33"/>
    <mergeCell ref="BU33:BV33"/>
    <mergeCell ref="CS33:CT33"/>
    <mergeCell ref="DQ33:DR33"/>
    <mergeCell ref="EO33:EP33"/>
    <mergeCell ref="A34:B34"/>
    <mergeCell ref="Y34:Z34"/>
    <mergeCell ref="AW34:AX34"/>
    <mergeCell ref="BU34:BV34"/>
    <mergeCell ref="CS34:CT34"/>
    <mergeCell ref="DQ34:DR34"/>
    <mergeCell ref="EO34:EP3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27"/>
  <sheetViews>
    <sheetView topLeftCell="CS7" workbookViewId="0">
      <selection activeCell="ER1" sqref="ER$1:FJ$1048576"/>
    </sheetView>
  </sheetViews>
  <sheetFormatPr defaultColWidth="9" defaultRowHeight="12.75"/>
  <cols>
    <col min="4" max="22" width="9" hidden="1" customWidth="1"/>
    <col min="28" max="46" width="9" hidden="1" customWidth="1"/>
    <col min="52" max="70" width="9" hidden="1" customWidth="1"/>
    <col min="76" max="94" width="9" hidden="1" customWidth="1"/>
    <col min="100" max="118" width="9" hidden="1" customWidth="1"/>
    <col min="122" max="122" width="32.8571428571429" customWidth="1"/>
    <col min="124" max="142" width="9" hidden="1" customWidth="1"/>
    <col min="148" max="166" width="9" hidden="1" customWidth="1"/>
  </cols>
  <sheetData>
    <row r="1" ht="1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row>
    <row r="6" ht="15" spans="1:167">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row>
    <row r="7" ht="15.75" spans="1:167">
      <c r="A7" s="4" t="s">
        <v>402</v>
      </c>
      <c r="B7" s="4"/>
      <c r="C7" s="3"/>
      <c r="D7" s="3"/>
      <c r="E7" s="3"/>
      <c r="F7" s="3"/>
      <c r="G7" s="3"/>
      <c r="H7" s="3"/>
      <c r="I7" s="3"/>
      <c r="J7" s="3"/>
      <c r="K7" s="3"/>
      <c r="L7" s="3"/>
      <c r="M7" s="3"/>
      <c r="N7" s="3"/>
      <c r="O7" s="3"/>
      <c r="P7" s="3"/>
      <c r="Q7" s="3"/>
      <c r="R7" s="3"/>
      <c r="S7" s="3"/>
      <c r="T7" s="3"/>
      <c r="U7" s="3"/>
      <c r="V7" s="3"/>
      <c r="W7" s="3"/>
      <c r="Y7" s="4" t="s">
        <v>185</v>
      </c>
      <c r="Z7" s="4"/>
      <c r="AA7" s="3"/>
      <c r="AB7" s="3"/>
      <c r="AC7" s="3"/>
      <c r="AD7" s="3"/>
      <c r="AE7" s="3"/>
      <c r="AF7" s="3"/>
      <c r="AG7" s="3"/>
      <c r="AH7" s="3"/>
      <c r="AI7" s="3"/>
      <c r="AJ7" s="3"/>
      <c r="AK7" s="3"/>
      <c r="AL7" s="3"/>
      <c r="AM7" s="3"/>
      <c r="AN7" s="3"/>
      <c r="AO7" s="3"/>
      <c r="AP7" s="3"/>
      <c r="AQ7" s="3"/>
      <c r="AR7" s="3"/>
      <c r="AS7" s="3"/>
      <c r="AT7" s="3"/>
      <c r="AU7" s="3"/>
      <c r="AW7" s="4" t="s">
        <v>186</v>
      </c>
      <c r="AX7" s="4"/>
      <c r="AY7" s="3"/>
      <c r="AZ7" s="3"/>
      <c r="BA7" s="3"/>
      <c r="BB7" s="3"/>
      <c r="BC7" s="3"/>
      <c r="BD7" s="3"/>
      <c r="BE7" s="3"/>
      <c r="BF7" s="3"/>
      <c r="BG7" s="3"/>
      <c r="BH7" s="3"/>
      <c r="BI7" s="3"/>
      <c r="BJ7" s="3"/>
      <c r="BK7" s="3"/>
      <c r="BL7" s="3"/>
      <c r="BM7" s="3"/>
      <c r="BN7" s="3"/>
      <c r="BO7" s="3"/>
      <c r="BP7" s="3"/>
      <c r="BQ7" s="3"/>
      <c r="BR7" s="3"/>
      <c r="BS7" s="3"/>
      <c r="BU7" s="4" t="s">
        <v>187</v>
      </c>
      <c r="BV7" s="4"/>
      <c r="BW7" s="3"/>
      <c r="BX7" s="3"/>
      <c r="BY7" s="3"/>
      <c r="BZ7" s="3"/>
      <c r="CA7" s="3"/>
      <c r="CB7" s="3"/>
      <c r="CC7" s="3"/>
      <c r="CD7" s="3"/>
      <c r="CE7" s="3"/>
      <c r="CF7" s="3"/>
      <c r="CG7" s="3"/>
      <c r="CH7" s="3"/>
      <c r="CI7" s="3"/>
      <c r="CJ7" s="3"/>
      <c r="CK7" s="3"/>
      <c r="CL7" s="3"/>
      <c r="CM7" s="3"/>
      <c r="CN7" s="3"/>
      <c r="CO7" s="3"/>
      <c r="CP7" s="3"/>
      <c r="CQ7" s="3"/>
      <c r="CS7" s="4" t="s">
        <v>188</v>
      </c>
      <c r="CT7" s="4"/>
      <c r="CU7" s="3"/>
      <c r="CV7" s="3"/>
      <c r="CW7" s="3"/>
      <c r="CX7" s="3"/>
      <c r="CY7" s="3"/>
      <c r="CZ7" s="3"/>
      <c r="DA7" s="3"/>
      <c r="DB7" s="3"/>
      <c r="DC7" s="3"/>
      <c r="DD7" s="3"/>
      <c r="DE7" s="3"/>
      <c r="DF7" s="3"/>
      <c r="DG7" s="3"/>
      <c r="DH7" s="3"/>
      <c r="DI7" s="3"/>
      <c r="DJ7" s="3"/>
      <c r="DK7" s="3"/>
      <c r="DL7" s="3"/>
      <c r="DM7" s="3"/>
      <c r="DN7" s="3"/>
      <c r="DO7" s="3"/>
      <c r="DQ7" s="4" t="s">
        <v>189</v>
      </c>
      <c r="DR7" s="4"/>
      <c r="DS7" s="3"/>
      <c r="DT7" s="3"/>
      <c r="DU7" s="3"/>
      <c r="DV7" s="3"/>
      <c r="DW7" s="3"/>
      <c r="DX7" s="3"/>
      <c r="DY7" s="3"/>
      <c r="DZ7" s="3"/>
      <c r="EA7" s="3"/>
      <c r="EB7" s="3"/>
      <c r="EC7" s="3"/>
      <c r="ED7" s="3"/>
      <c r="EE7" s="3"/>
      <c r="EF7" s="3"/>
      <c r="EG7" s="3"/>
      <c r="EH7" s="3"/>
      <c r="EI7" s="3"/>
      <c r="EJ7" s="3"/>
      <c r="EK7" s="3"/>
      <c r="EL7" s="3"/>
      <c r="EM7" s="3"/>
      <c r="EO7" s="4" t="s">
        <v>190</v>
      </c>
      <c r="EP7" s="4"/>
      <c r="EQ7" s="3"/>
      <c r="ER7" s="3"/>
      <c r="ES7" s="3"/>
      <c r="ET7" s="3"/>
      <c r="EU7" s="3"/>
      <c r="EV7" s="3"/>
      <c r="EW7" s="3"/>
      <c r="EX7" s="3"/>
      <c r="EY7" s="3"/>
      <c r="EZ7" s="3"/>
      <c r="FA7" s="3"/>
      <c r="FB7" s="3"/>
      <c r="FC7" s="3"/>
      <c r="FD7" s="3"/>
      <c r="FE7" s="3"/>
      <c r="FF7" s="3"/>
      <c r="FG7" s="3"/>
      <c r="FH7" s="3"/>
      <c r="FI7" s="3"/>
      <c r="FJ7" s="3"/>
      <c r="FK7" s="3"/>
    </row>
    <row r="8" ht="15.75" spans="1:167">
      <c r="A8" s="4" t="s">
        <v>409</v>
      </c>
      <c r="B8" s="4"/>
      <c r="C8" s="5"/>
      <c r="D8" s="5"/>
      <c r="E8" s="5"/>
      <c r="F8" s="5"/>
      <c r="G8" s="5"/>
      <c r="H8" s="5"/>
      <c r="I8" s="5"/>
      <c r="J8" s="5"/>
      <c r="K8" s="5"/>
      <c r="L8" s="5"/>
      <c r="M8" s="5"/>
      <c r="N8" s="5"/>
      <c r="O8" s="5"/>
      <c r="P8" s="5"/>
      <c r="Q8" s="5"/>
      <c r="R8" s="5"/>
      <c r="S8" s="5"/>
      <c r="T8" s="5"/>
      <c r="U8" s="5"/>
      <c r="V8" s="5"/>
      <c r="W8" s="5"/>
      <c r="Y8" s="4" t="s">
        <v>409</v>
      </c>
      <c r="Z8" s="4"/>
      <c r="AA8" s="5"/>
      <c r="AB8" s="5"/>
      <c r="AC8" s="5"/>
      <c r="AD8" s="5"/>
      <c r="AE8" s="5"/>
      <c r="AF8" s="5"/>
      <c r="AG8" s="5"/>
      <c r="AH8" s="5"/>
      <c r="AI8" s="5"/>
      <c r="AJ8" s="5"/>
      <c r="AK8" s="5"/>
      <c r="AL8" s="5"/>
      <c r="AM8" s="5"/>
      <c r="AN8" s="5"/>
      <c r="AO8" s="5"/>
      <c r="AP8" s="5"/>
      <c r="AQ8" s="5"/>
      <c r="AR8" s="5"/>
      <c r="AS8" s="5"/>
      <c r="AT8" s="5"/>
      <c r="AU8" s="5"/>
      <c r="AW8" s="4" t="s">
        <v>409</v>
      </c>
      <c r="AX8" s="4"/>
      <c r="AY8" s="5"/>
      <c r="AZ8" s="5"/>
      <c r="BA8" s="5"/>
      <c r="BB8" s="5"/>
      <c r="BC8" s="5"/>
      <c r="BD8" s="5"/>
      <c r="BE8" s="5"/>
      <c r="BF8" s="5"/>
      <c r="BG8" s="5"/>
      <c r="BH8" s="5"/>
      <c r="BI8" s="5"/>
      <c r="BJ8" s="5"/>
      <c r="BK8" s="5"/>
      <c r="BL8" s="5"/>
      <c r="BM8" s="5"/>
      <c r="BN8" s="5"/>
      <c r="BO8" s="5"/>
      <c r="BP8" s="5"/>
      <c r="BQ8" s="5"/>
      <c r="BR8" s="5"/>
      <c r="BS8" s="5"/>
      <c r="BU8" s="4" t="s">
        <v>409</v>
      </c>
      <c r="BV8" s="4"/>
      <c r="BW8" s="5"/>
      <c r="BX8" s="5"/>
      <c r="BY8" s="5"/>
      <c r="BZ8" s="5"/>
      <c r="CA8" s="5"/>
      <c r="CB8" s="5"/>
      <c r="CC8" s="5"/>
      <c r="CD8" s="5"/>
      <c r="CE8" s="5"/>
      <c r="CF8" s="5"/>
      <c r="CG8" s="5"/>
      <c r="CH8" s="5"/>
      <c r="CI8" s="5"/>
      <c r="CJ8" s="5"/>
      <c r="CK8" s="5"/>
      <c r="CL8" s="5"/>
      <c r="CM8" s="5"/>
      <c r="CN8" s="5"/>
      <c r="CO8" s="5"/>
      <c r="CP8" s="5"/>
      <c r="CQ8" s="5"/>
      <c r="CS8" s="4" t="s">
        <v>409</v>
      </c>
      <c r="CT8" s="4"/>
      <c r="CU8" s="5"/>
      <c r="CV8" s="5"/>
      <c r="CW8" s="5"/>
      <c r="CX8" s="5"/>
      <c r="CY8" s="5"/>
      <c r="CZ8" s="5"/>
      <c r="DA8" s="5"/>
      <c r="DB8" s="5"/>
      <c r="DC8" s="5"/>
      <c r="DD8" s="5"/>
      <c r="DE8" s="5"/>
      <c r="DF8" s="5"/>
      <c r="DG8" s="5"/>
      <c r="DH8" s="5"/>
      <c r="DI8" s="5"/>
      <c r="DJ8" s="5"/>
      <c r="DK8" s="5"/>
      <c r="DL8" s="5"/>
      <c r="DM8" s="5"/>
      <c r="DN8" s="5"/>
      <c r="DO8" s="5"/>
      <c r="DQ8" s="4" t="s">
        <v>409</v>
      </c>
      <c r="DR8" s="4"/>
      <c r="DS8" s="5"/>
      <c r="DT8" s="5"/>
      <c r="DU8" s="5"/>
      <c r="DV8" s="5"/>
      <c r="DW8" s="5"/>
      <c r="DX8" s="5"/>
      <c r="DY8" s="5"/>
      <c r="DZ8" s="5"/>
      <c r="EA8" s="5"/>
      <c r="EB8" s="5"/>
      <c r="EC8" s="5"/>
      <c r="ED8" s="5"/>
      <c r="EE8" s="5"/>
      <c r="EF8" s="5"/>
      <c r="EG8" s="5"/>
      <c r="EH8" s="5"/>
      <c r="EI8" s="5"/>
      <c r="EJ8" s="5"/>
      <c r="EK8" s="5"/>
      <c r="EL8" s="5"/>
      <c r="EM8" s="5"/>
      <c r="EO8" s="4" t="s">
        <v>409</v>
      </c>
      <c r="EP8" s="4"/>
      <c r="EQ8" s="5"/>
      <c r="ER8" s="5"/>
      <c r="ES8" s="5"/>
      <c r="ET8" s="5"/>
      <c r="EU8" s="5"/>
      <c r="EV8" s="5"/>
      <c r="EW8" s="5"/>
      <c r="EX8" s="5"/>
      <c r="EY8" s="5"/>
      <c r="EZ8" s="5"/>
      <c r="FA8" s="5"/>
      <c r="FB8" s="5"/>
      <c r="FC8" s="5"/>
      <c r="FD8" s="5"/>
      <c r="FE8" s="5"/>
      <c r="FF8" s="5"/>
      <c r="FG8" s="5"/>
      <c r="FH8" s="5"/>
      <c r="FI8" s="5"/>
      <c r="FJ8" s="5"/>
      <c r="FK8" s="5"/>
    </row>
    <row r="9" ht="15" spans="1:167">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row>
    <row r="10" ht="1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5" spans="1:167">
      <c r="A12" s="13"/>
      <c r="B12" s="13"/>
      <c r="C12" s="1"/>
      <c r="D12" s="1"/>
      <c r="E12" s="1"/>
      <c r="F12" s="1"/>
      <c r="G12" s="1"/>
      <c r="H12" s="1"/>
      <c r="I12" s="1"/>
      <c r="J12" s="1"/>
      <c r="K12" s="1"/>
      <c r="L12" s="1"/>
      <c r="M12" s="1"/>
      <c r="N12" s="1"/>
      <c r="O12" s="1"/>
      <c r="P12" s="1"/>
      <c r="Q12" s="1"/>
      <c r="R12" s="1"/>
      <c r="S12" s="1"/>
      <c r="T12" s="1"/>
      <c r="U12" s="1"/>
      <c r="V12" s="1"/>
      <c r="W12" s="1"/>
      <c r="Y12" s="13"/>
      <c r="Z12" s="13"/>
      <c r="AA12" s="1"/>
      <c r="AB12" s="1"/>
      <c r="AC12" s="1"/>
      <c r="AD12" s="1"/>
      <c r="AE12" s="1"/>
      <c r="AF12" s="1"/>
      <c r="AG12" s="1"/>
      <c r="AH12" s="1"/>
      <c r="AI12" s="1"/>
      <c r="AJ12" s="1"/>
      <c r="AK12" s="1"/>
      <c r="AL12" s="1"/>
      <c r="AM12" s="1"/>
      <c r="AN12" s="1"/>
      <c r="AO12" s="1"/>
      <c r="AP12" s="1"/>
      <c r="AQ12" s="1"/>
      <c r="AR12" s="1"/>
      <c r="AS12" s="1"/>
      <c r="AT12" s="1"/>
      <c r="AU12" s="1"/>
      <c r="AW12" s="13"/>
      <c r="AX12" s="13"/>
      <c r="AY12" s="1"/>
      <c r="AZ12" s="1"/>
      <c r="BA12" s="1"/>
      <c r="BB12" s="1"/>
      <c r="BC12" s="1"/>
      <c r="BD12" s="1"/>
      <c r="BE12" s="1"/>
      <c r="BF12" s="1"/>
      <c r="BG12" s="1"/>
      <c r="BH12" s="1"/>
      <c r="BI12" s="1"/>
      <c r="BJ12" s="1"/>
      <c r="BK12" s="1"/>
      <c r="BL12" s="1"/>
      <c r="BM12" s="1"/>
      <c r="BN12" s="1"/>
      <c r="BO12" s="1"/>
      <c r="BP12" s="1"/>
      <c r="BQ12" s="1"/>
      <c r="BR12" s="1"/>
      <c r="BS12" s="1"/>
      <c r="BU12" s="13"/>
      <c r="BV12" s="13"/>
      <c r="BW12" s="1"/>
      <c r="BX12" s="1"/>
      <c r="BY12" s="1"/>
      <c r="BZ12" s="1"/>
      <c r="CA12" s="1"/>
      <c r="CB12" s="1"/>
      <c r="CC12" s="1"/>
      <c r="CD12" s="1"/>
      <c r="CE12" s="1"/>
      <c r="CF12" s="1"/>
      <c r="CG12" s="1"/>
      <c r="CH12" s="1"/>
      <c r="CI12" s="1"/>
      <c r="CJ12" s="1"/>
      <c r="CK12" s="1"/>
      <c r="CL12" s="1"/>
      <c r="CM12" s="1"/>
      <c r="CN12" s="1"/>
      <c r="CO12" s="1"/>
      <c r="CP12" s="1"/>
      <c r="CQ12" s="1"/>
      <c r="CS12" s="13"/>
      <c r="CT12" s="13"/>
      <c r="CU12" s="1"/>
      <c r="CV12" s="1"/>
      <c r="CW12" s="1"/>
      <c r="CX12" s="1"/>
      <c r="CY12" s="1"/>
      <c r="CZ12" s="1"/>
      <c r="DA12" s="1"/>
      <c r="DB12" s="1"/>
      <c r="DC12" s="1"/>
      <c r="DD12" s="1"/>
      <c r="DE12" s="1"/>
      <c r="DF12" s="1"/>
      <c r="DG12" s="1"/>
      <c r="DH12" s="1"/>
      <c r="DI12" s="1"/>
      <c r="DJ12" s="1"/>
      <c r="DK12" s="1"/>
      <c r="DL12" s="1"/>
      <c r="DM12" s="1"/>
      <c r="DN12" s="1"/>
      <c r="DO12" s="1"/>
      <c r="DQ12" s="13"/>
      <c r="DR12" s="13"/>
      <c r="DS12" s="1"/>
      <c r="DT12" s="1"/>
      <c r="DU12" s="1"/>
      <c r="DV12" s="1"/>
      <c r="DW12" s="1"/>
      <c r="DX12" s="1"/>
      <c r="DY12" s="1"/>
      <c r="DZ12" s="1"/>
      <c r="EA12" s="1"/>
      <c r="EB12" s="1"/>
      <c r="EC12" s="1"/>
      <c r="ED12" s="1"/>
      <c r="EE12" s="1"/>
      <c r="EF12" s="1"/>
      <c r="EG12" s="1"/>
      <c r="EH12" s="1"/>
      <c r="EI12" s="1"/>
      <c r="EJ12" s="1"/>
      <c r="EK12" s="1"/>
      <c r="EL12" s="1"/>
      <c r="EM12" s="1"/>
      <c r="EO12" s="13"/>
      <c r="EP12" s="13"/>
      <c r="EQ12" s="1"/>
      <c r="ER12" s="1"/>
      <c r="ES12" s="1"/>
      <c r="ET12" s="1"/>
      <c r="EU12" s="1"/>
      <c r="EV12" s="1"/>
      <c r="EW12" s="1"/>
      <c r="EX12" s="1"/>
      <c r="EY12" s="1"/>
      <c r="EZ12" s="1"/>
      <c r="FA12" s="1"/>
      <c r="FB12" s="1"/>
      <c r="FC12" s="1"/>
      <c r="FD12" s="1"/>
      <c r="FE12" s="1"/>
      <c r="FF12" s="1"/>
      <c r="FG12" s="1"/>
      <c r="FH12" s="1"/>
      <c r="FI12" s="1"/>
      <c r="FJ12" s="1"/>
      <c r="FK12" s="1"/>
    </row>
    <row r="13" ht="15" spans="1:167">
      <c r="A13" s="1"/>
      <c r="B13" s="8" t="s">
        <v>410</v>
      </c>
      <c r="C13" s="13">
        <v>3.9</v>
      </c>
      <c r="D13" s="13">
        <v>4.2</v>
      </c>
      <c r="E13" s="13">
        <v>4.3</v>
      </c>
      <c r="F13" s="13">
        <v>5.7</v>
      </c>
      <c r="G13" s="13">
        <v>5.2</v>
      </c>
      <c r="H13" s="13">
        <v>5.1</v>
      </c>
      <c r="I13" s="13">
        <v>5</v>
      </c>
      <c r="J13" s="13">
        <v>5.6</v>
      </c>
      <c r="K13" s="13">
        <v>4.9</v>
      </c>
      <c r="L13" s="13">
        <v>4.7</v>
      </c>
      <c r="M13" s="13">
        <v>5.7</v>
      </c>
      <c r="N13" s="13">
        <v>5.9</v>
      </c>
      <c r="O13" s="13">
        <v>5.2</v>
      </c>
      <c r="P13" s="13">
        <v>3.9</v>
      </c>
      <c r="Q13" s="13">
        <v>4</v>
      </c>
      <c r="R13" s="13">
        <v>3.7</v>
      </c>
      <c r="S13" s="13">
        <v>3.6</v>
      </c>
      <c r="T13" s="13">
        <v>4</v>
      </c>
      <c r="U13" s="13">
        <v>4.1</v>
      </c>
      <c r="V13" s="13">
        <v>4</v>
      </c>
      <c r="W13" s="13">
        <v>3.8</v>
      </c>
      <c r="Y13" s="1"/>
      <c r="Z13" s="8" t="s">
        <v>410</v>
      </c>
      <c r="AA13" s="13">
        <v>10.3</v>
      </c>
      <c r="AB13" s="13">
        <v>9.7</v>
      </c>
      <c r="AC13" s="13">
        <v>9.6</v>
      </c>
      <c r="AD13" s="13">
        <v>9.5</v>
      </c>
      <c r="AE13" s="13">
        <v>10.4</v>
      </c>
      <c r="AF13" s="13">
        <v>9</v>
      </c>
      <c r="AG13" s="13">
        <v>9.8</v>
      </c>
      <c r="AH13" s="13">
        <v>11.3</v>
      </c>
      <c r="AI13" s="13">
        <v>11.4</v>
      </c>
      <c r="AJ13" s="13">
        <v>11.8</v>
      </c>
      <c r="AK13" s="13">
        <v>10.8</v>
      </c>
      <c r="AL13" s="13">
        <v>11.4</v>
      </c>
      <c r="AM13" s="13">
        <v>11.9</v>
      </c>
      <c r="AN13" s="13">
        <v>11.1</v>
      </c>
      <c r="AO13" s="13">
        <v>9.9</v>
      </c>
      <c r="AP13" s="13">
        <v>8.7</v>
      </c>
      <c r="AQ13" s="13">
        <v>8.6</v>
      </c>
      <c r="AR13" s="13">
        <v>7.9</v>
      </c>
      <c r="AS13" s="13">
        <v>8.9</v>
      </c>
      <c r="AT13" s="13">
        <v>8.2</v>
      </c>
      <c r="AU13" s="13">
        <v>7</v>
      </c>
      <c r="AW13" s="1"/>
      <c r="AX13" s="8" t="s">
        <v>410</v>
      </c>
      <c r="AY13" s="13">
        <v>21.4</v>
      </c>
      <c r="AZ13" s="13">
        <v>20.2</v>
      </c>
      <c r="BA13" s="13">
        <v>18.7</v>
      </c>
      <c r="BB13" s="13">
        <v>16.4</v>
      </c>
      <c r="BC13" s="13">
        <v>18.5</v>
      </c>
      <c r="BD13" s="13">
        <v>19.9</v>
      </c>
      <c r="BE13" s="13">
        <v>18.9</v>
      </c>
      <c r="BF13" s="13">
        <v>19.6</v>
      </c>
      <c r="BG13" s="13">
        <v>19.6</v>
      </c>
      <c r="BH13" s="13">
        <v>14.7</v>
      </c>
      <c r="BI13" s="13">
        <v>16.1</v>
      </c>
      <c r="BJ13" s="13">
        <v>16.9</v>
      </c>
      <c r="BK13" s="13">
        <v>15.9</v>
      </c>
      <c r="BL13" s="13">
        <v>16.8</v>
      </c>
      <c r="BM13" s="13">
        <v>18</v>
      </c>
      <c r="BN13" s="13">
        <v>18.3</v>
      </c>
      <c r="BO13" s="13">
        <v>18.5</v>
      </c>
      <c r="BP13" s="13">
        <v>18.5</v>
      </c>
      <c r="BQ13" s="13">
        <v>19.6</v>
      </c>
      <c r="BR13" s="13">
        <v>19.8</v>
      </c>
      <c r="BS13" s="13">
        <v>19.1</v>
      </c>
      <c r="BU13" s="1"/>
      <c r="BV13" s="8" t="s">
        <v>410</v>
      </c>
      <c r="BW13" s="13">
        <v>4.1</v>
      </c>
      <c r="BX13" s="13">
        <v>3.1</v>
      </c>
      <c r="BY13" s="13">
        <v>1.2</v>
      </c>
      <c r="BZ13" s="13">
        <v>2.6</v>
      </c>
      <c r="CA13" s="13">
        <v>3.8</v>
      </c>
      <c r="CB13" s="13">
        <v>3.8</v>
      </c>
      <c r="CC13" s="13">
        <v>3.7</v>
      </c>
      <c r="CD13" s="13">
        <v>3.3</v>
      </c>
      <c r="CE13" s="13">
        <v>3.5</v>
      </c>
      <c r="CF13" s="13">
        <v>6.7</v>
      </c>
      <c r="CG13" s="13">
        <v>8</v>
      </c>
      <c r="CH13" s="13">
        <v>8.8</v>
      </c>
      <c r="CI13" s="13">
        <v>7.9</v>
      </c>
      <c r="CJ13" s="13">
        <v>7.3</v>
      </c>
      <c r="CK13" s="13">
        <v>8.4</v>
      </c>
      <c r="CL13" s="13">
        <v>9</v>
      </c>
      <c r="CM13" s="13">
        <v>8.4</v>
      </c>
      <c r="CN13" s="13">
        <v>10.3</v>
      </c>
      <c r="CO13" s="13">
        <v>11.2</v>
      </c>
      <c r="CP13" s="13">
        <v>11.4</v>
      </c>
      <c r="CQ13" s="13">
        <v>9.8</v>
      </c>
      <c r="CS13" s="1"/>
      <c r="CT13" s="8" t="s">
        <v>410</v>
      </c>
      <c r="CU13" s="13">
        <v>5.2</v>
      </c>
      <c r="CV13" s="13">
        <v>3.9</v>
      </c>
      <c r="CW13" s="13">
        <v>3.1</v>
      </c>
      <c r="CX13" s="13">
        <v>2.4</v>
      </c>
      <c r="CY13" s="13">
        <v>2.2</v>
      </c>
      <c r="CZ13" s="13">
        <v>5.3</v>
      </c>
      <c r="DA13" s="13">
        <v>4.9</v>
      </c>
      <c r="DB13" s="13">
        <v>3.2</v>
      </c>
      <c r="DC13" s="13">
        <v>6</v>
      </c>
      <c r="DD13" s="13">
        <v>4.9</v>
      </c>
      <c r="DE13" s="13">
        <v>8.9</v>
      </c>
      <c r="DF13" s="13">
        <v>9.2</v>
      </c>
      <c r="DG13" s="13">
        <v>7.2</v>
      </c>
      <c r="DH13" s="13">
        <v>8.9</v>
      </c>
      <c r="DI13" s="13">
        <v>9.2</v>
      </c>
      <c r="DJ13" s="13">
        <v>10.2</v>
      </c>
      <c r="DK13" s="13">
        <v>10</v>
      </c>
      <c r="DL13" s="13">
        <v>14.4</v>
      </c>
      <c r="DM13" s="13">
        <v>16.4</v>
      </c>
      <c r="DN13" s="13">
        <v>17.3</v>
      </c>
      <c r="DO13" s="13">
        <v>16</v>
      </c>
      <c r="DQ13" s="1"/>
      <c r="DR13" s="8" t="s">
        <v>410</v>
      </c>
      <c r="DS13" s="13">
        <v>23.1</v>
      </c>
      <c r="DT13" s="13">
        <v>29</v>
      </c>
      <c r="DU13" s="13">
        <v>28.3</v>
      </c>
      <c r="DV13" s="13">
        <v>33</v>
      </c>
      <c r="DW13" s="13">
        <v>33.9</v>
      </c>
      <c r="DX13" s="13">
        <v>35.6</v>
      </c>
      <c r="DY13" s="13">
        <v>40.6</v>
      </c>
      <c r="DZ13" s="13">
        <v>46.1</v>
      </c>
      <c r="EA13" s="13">
        <v>45.9</v>
      </c>
      <c r="EB13" s="13">
        <v>36.8</v>
      </c>
      <c r="EC13" s="13">
        <v>27.7</v>
      </c>
      <c r="ED13" s="13">
        <v>33.4</v>
      </c>
      <c r="EE13" s="13">
        <v>39.7</v>
      </c>
      <c r="EF13" s="13">
        <v>38.2</v>
      </c>
      <c r="EG13" s="13">
        <v>37.2</v>
      </c>
      <c r="EH13" s="13">
        <v>32.3</v>
      </c>
      <c r="EI13" s="13">
        <v>24.2</v>
      </c>
      <c r="EJ13" s="13">
        <v>26.4</v>
      </c>
      <c r="EK13" s="13">
        <v>24.4</v>
      </c>
      <c r="EL13" s="13">
        <v>24.9</v>
      </c>
      <c r="EM13" s="13">
        <v>24</v>
      </c>
      <c r="EO13" s="1"/>
      <c r="EP13" s="8" t="s">
        <v>410</v>
      </c>
      <c r="EQ13" s="13">
        <v>16.4</v>
      </c>
      <c r="ER13" s="13">
        <v>13.6</v>
      </c>
      <c r="ES13" s="13">
        <v>11.1</v>
      </c>
      <c r="ET13" s="13">
        <v>7.3</v>
      </c>
      <c r="EU13" s="13">
        <v>5.2</v>
      </c>
      <c r="EV13" s="13">
        <v>5.5</v>
      </c>
      <c r="EW13" s="13">
        <v>5.4</v>
      </c>
      <c r="EX13" s="13">
        <v>5.4</v>
      </c>
      <c r="EY13" s="13">
        <v>8.4</v>
      </c>
      <c r="EZ13" s="13">
        <v>5.6</v>
      </c>
      <c r="FA13" s="13">
        <v>6.5</v>
      </c>
      <c r="FB13" s="13">
        <v>8.6</v>
      </c>
      <c r="FC13" s="13">
        <v>8.7</v>
      </c>
      <c r="FD13" s="13">
        <v>6.8</v>
      </c>
      <c r="FE13" s="13">
        <v>8.5</v>
      </c>
      <c r="FF13" s="13">
        <v>8.5</v>
      </c>
      <c r="FG13" s="13">
        <v>10</v>
      </c>
      <c r="FH13" s="13">
        <v>14</v>
      </c>
      <c r="FI13" s="13">
        <v>12.8</v>
      </c>
      <c r="FJ13" s="13">
        <v>12.5</v>
      </c>
      <c r="FK13" s="13">
        <v>11.9</v>
      </c>
    </row>
    <row r="14" ht="15" spans="1:167">
      <c r="A14" s="1"/>
      <c r="B14" s="9" t="s">
        <v>411</v>
      </c>
      <c r="C14" s="1">
        <v>0.1</v>
      </c>
      <c r="D14" s="1">
        <v>0.1</v>
      </c>
      <c r="E14" s="1">
        <v>0.2</v>
      </c>
      <c r="F14" s="1">
        <v>0.2</v>
      </c>
      <c r="G14" s="1">
        <v>0.2</v>
      </c>
      <c r="H14" s="1">
        <v>0.2</v>
      </c>
      <c r="I14" s="1">
        <v>0.2</v>
      </c>
      <c r="J14" s="1">
        <v>0.2</v>
      </c>
      <c r="K14" s="1">
        <v>0.2</v>
      </c>
      <c r="L14" s="1">
        <v>0.2</v>
      </c>
      <c r="M14" s="1">
        <v>0.2</v>
      </c>
      <c r="N14" s="1">
        <v>0.2</v>
      </c>
      <c r="O14" s="1">
        <v>0.1</v>
      </c>
      <c r="P14" s="1">
        <v>0.1</v>
      </c>
      <c r="Q14" s="1">
        <v>0.1</v>
      </c>
      <c r="R14" s="1">
        <v>0.1</v>
      </c>
      <c r="S14" s="1">
        <v>0.1</v>
      </c>
      <c r="T14" s="1">
        <v>0.1</v>
      </c>
      <c r="U14" s="1">
        <v>0.1</v>
      </c>
      <c r="V14" s="1">
        <v>0.1</v>
      </c>
      <c r="W14" s="1">
        <v>0</v>
      </c>
      <c r="Y14" s="1"/>
      <c r="Z14" s="9" t="s">
        <v>411</v>
      </c>
      <c r="AA14" s="1">
        <v>0.4</v>
      </c>
      <c r="AB14" s="1">
        <v>0.3</v>
      </c>
      <c r="AC14" s="1">
        <v>0.3</v>
      </c>
      <c r="AD14" s="1">
        <v>0.3</v>
      </c>
      <c r="AE14" s="1">
        <v>0.3</v>
      </c>
      <c r="AF14" s="1">
        <v>0.3</v>
      </c>
      <c r="AG14" s="1">
        <v>0.3</v>
      </c>
      <c r="AH14" s="1">
        <v>0.3</v>
      </c>
      <c r="AI14" s="1">
        <v>0.4</v>
      </c>
      <c r="AJ14" s="1">
        <v>0.4</v>
      </c>
      <c r="AK14" s="1">
        <v>0.3</v>
      </c>
      <c r="AL14" s="1">
        <v>0.3</v>
      </c>
      <c r="AM14" s="1">
        <v>0.3</v>
      </c>
      <c r="AN14" s="1">
        <v>0.3</v>
      </c>
      <c r="AO14" s="1">
        <v>0.2</v>
      </c>
      <c r="AP14" s="1">
        <v>0.2</v>
      </c>
      <c r="AQ14" s="1">
        <v>0.2</v>
      </c>
      <c r="AR14" s="1">
        <v>0.2</v>
      </c>
      <c r="AS14" s="1">
        <v>0.2</v>
      </c>
      <c r="AT14" s="1">
        <v>0.2</v>
      </c>
      <c r="AU14" s="1">
        <v>0.1</v>
      </c>
      <c r="AW14" s="1"/>
      <c r="AX14" s="9" t="s">
        <v>411</v>
      </c>
      <c r="AY14" s="1">
        <v>0.8</v>
      </c>
      <c r="AZ14" s="1">
        <v>0.7</v>
      </c>
      <c r="BA14" s="1">
        <v>0.7</v>
      </c>
      <c r="BB14" s="1">
        <v>0.6</v>
      </c>
      <c r="BC14" s="1">
        <v>0.6</v>
      </c>
      <c r="BD14" s="1">
        <v>0.6</v>
      </c>
      <c r="BE14" s="1">
        <v>0.6</v>
      </c>
      <c r="BF14" s="1">
        <v>0.6</v>
      </c>
      <c r="BG14" s="1">
        <v>0.6</v>
      </c>
      <c r="BH14" s="1">
        <v>0.5</v>
      </c>
      <c r="BI14" s="1">
        <v>0.5</v>
      </c>
      <c r="BJ14" s="1">
        <v>0.5</v>
      </c>
      <c r="BK14" s="1">
        <v>0.4</v>
      </c>
      <c r="BL14" s="1">
        <v>0.4</v>
      </c>
      <c r="BM14" s="1">
        <v>0.4</v>
      </c>
      <c r="BN14" s="1">
        <v>0.4</v>
      </c>
      <c r="BO14" s="1">
        <v>0.4</v>
      </c>
      <c r="BP14" s="1">
        <v>0.4</v>
      </c>
      <c r="BQ14" s="1">
        <v>0.4</v>
      </c>
      <c r="BR14" s="1">
        <v>0.5</v>
      </c>
      <c r="BS14" s="1">
        <v>0.2</v>
      </c>
      <c r="BU14" s="1"/>
      <c r="BV14" s="9" t="s">
        <v>411</v>
      </c>
      <c r="BW14" s="1">
        <v>0.1</v>
      </c>
      <c r="BX14" s="1">
        <v>0.1</v>
      </c>
      <c r="BY14" s="1">
        <v>0</v>
      </c>
      <c r="BZ14" s="1">
        <v>0.1</v>
      </c>
      <c r="CA14" s="1">
        <v>0.1</v>
      </c>
      <c r="CB14" s="1">
        <v>0.1</v>
      </c>
      <c r="CC14" s="1">
        <v>0.1</v>
      </c>
      <c r="CD14" s="1">
        <v>0.1</v>
      </c>
      <c r="CE14" s="1">
        <v>0.1</v>
      </c>
      <c r="CF14" s="1">
        <v>0.2</v>
      </c>
      <c r="CG14" s="1">
        <v>0.2</v>
      </c>
      <c r="CH14" s="1">
        <v>0.3</v>
      </c>
      <c r="CI14" s="1">
        <v>0.2</v>
      </c>
      <c r="CJ14" s="1">
        <v>0.2</v>
      </c>
      <c r="CK14" s="1">
        <v>0.2</v>
      </c>
      <c r="CL14" s="1">
        <v>0.2</v>
      </c>
      <c r="CM14" s="1">
        <v>0.2</v>
      </c>
      <c r="CN14" s="1">
        <v>0.2</v>
      </c>
      <c r="CO14" s="1">
        <v>0.3</v>
      </c>
      <c r="CP14" s="1">
        <v>0.3</v>
      </c>
      <c r="CQ14" s="1">
        <v>0.1</v>
      </c>
      <c r="CS14" s="1"/>
      <c r="CT14" s="9" t="s">
        <v>411</v>
      </c>
      <c r="CU14" s="1">
        <v>0.2</v>
      </c>
      <c r="CV14" s="1">
        <v>0.1</v>
      </c>
      <c r="CW14" s="1">
        <v>0.1</v>
      </c>
      <c r="CX14" s="1">
        <v>0.1</v>
      </c>
      <c r="CY14" s="1">
        <v>0.1</v>
      </c>
      <c r="CZ14" s="1">
        <v>0.2</v>
      </c>
      <c r="DA14" s="1">
        <v>0.1</v>
      </c>
      <c r="DB14" s="1">
        <v>0.1</v>
      </c>
      <c r="DC14" s="1">
        <v>0.2</v>
      </c>
      <c r="DD14" s="1">
        <v>0.2</v>
      </c>
      <c r="DE14" s="1">
        <v>0.3</v>
      </c>
      <c r="DF14" s="1">
        <v>0.3</v>
      </c>
      <c r="DG14" s="1">
        <v>0.2</v>
      </c>
      <c r="DH14" s="1">
        <v>0.2</v>
      </c>
      <c r="DI14" s="1">
        <v>0.2</v>
      </c>
      <c r="DJ14" s="1">
        <v>0.2</v>
      </c>
      <c r="DK14" s="1">
        <v>0.2</v>
      </c>
      <c r="DL14" s="1">
        <v>0.3</v>
      </c>
      <c r="DM14" s="1">
        <v>0.4</v>
      </c>
      <c r="DN14" s="1">
        <v>0.4</v>
      </c>
      <c r="DO14" s="1">
        <v>0.2</v>
      </c>
      <c r="DQ14" s="1"/>
      <c r="DR14" s="9" t="s">
        <v>411</v>
      </c>
      <c r="DS14" s="1">
        <v>0.8</v>
      </c>
      <c r="DT14" s="1">
        <v>1</v>
      </c>
      <c r="DU14" s="1">
        <v>1</v>
      </c>
      <c r="DV14" s="1">
        <v>1.1</v>
      </c>
      <c r="DW14" s="1">
        <v>1.1</v>
      </c>
      <c r="DX14" s="1">
        <v>1.1</v>
      </c>
      <c r="DY14" s="1">
        <v>1.2</v>
      </c>
      <c r="DZ14" s="1">
        <v>1.4</v>
      </c>
      <c r="EA14" s="1">
        <v>1.5</v>
      </c>
      <c r="EB14" s="1">
        <v>1.3</v>
      </c>
      <c r="EC14" s="1">
        <v>0.8</v>
      </c>
      <c r="ED14" s="1">
        <v>1</v>
      </c>
      <c r="EE14" s="1">
        <v>1</v>
      </c>
      <c r="EF14" s="1">
        <v>0.9</v>
      </c>
      <c r="EG14" s="1">
        <v>0.8</v>
      </c>
      <c r="EH14" s="1">
        <v>0.7</v>
      </c>
      <c r="EI14" s="1">
        <v>0.6</v>
      </c>
      <c r="EJ14" s="1">
        <v>0.6</v>
      </c>
      <c r="EK14" s="1">
        <v>0.6</v>
      </c>
      <c r="EL14" s="1">
        <v>0.6</v>
      </c>
      <c r="EM14" s="1">
        <v>0.3</v>
      </c>
      <c r="EO14" s="1"/>
      <c r="EP14" s="9" t="s">
        <v>411</v>
      </c>
      <c r="EQ14" s="1">
        <v>0.6</v>
      </c>
      <c r="ER14" s="1">
        <v>0.5</v>
      </c>
      <c r="ES14" s="1">
        <v>0.4</v>
      </c>
      <c r="ET14" s="1">
        <v>0.2</v>
      </c>
      <c r="EU14" s="1">
        <v>0.2</v>
      </c>
      <c r="EV14" s="1">
        <v>0.2</v>
      </c>
      <c r="EW14" s="1">
        <v>0.2</v>
      </c>
      <c r="EX14" s="1">
        <v>0.2</v>
      </c>
      <c r="EY14" s="1">
        <v>0.3</v>
      </c>
      <c r="EZ14" s="1">
        <v>0.2</v>
      </c>
      <c r="FA14" s="1">
        <v>0.2</v>
      </c>
      <c r="FB14" s="1">
        <v>0.3</v>
      </c>
      <c r="FC14" s="1">
        <v>0.2</v>
      </c>
      <c r="FD14" s="1">
        <v>0.2</v>
      </c>
      <c r="FE14" s="1">
        <v>0.2</v>
      </c>
      <c r="FF14" s="1">
        <v>0.2</v>
      </c>
      <c r="FG14" s="1">
        <v>0.2</v>
      </c>
      <c r="FH14" s="1">
        <v>0.3</v>
      </c>
      <c r="FI14" s="1">
        <v>0.3</v>
      </c>
      <c r="FJ14" s="1">
        <v>0.3</v>
      </c>
      <c r="FK14" s="1">
        <v>0.1</v>
      </c>
    </row>
    <row r="15" ht="15" spans="1:167">
      <c r="A15" s="1"/>
      <c r="B15" s="9" t="s">
        <v>412</v>
      </c>
      <c r="C15" s="1">
        <v>3.8</v>
      </c>
      <c r="D15" s="1">
        <v>4.1</v>
      </c>
      <c r="E15" s="1">
        <v>4.1</v>
      </c>
      <c r="F15" s="1">
        <v>5.5</v>
      </c>
      <c r="G15" s="1">
        <v>5.1</v>
      </c>
      <c r="H15" s="1">
        <v>5</v>
      </c>
      <c r="I15" s="1">
        <v>4.8</v>
      </c>
      <c r="J15" s="1">
        <v>5.5</v>
      </c>
      <c r="K15" s="1">
        <v>4.8</v>
      </c>
      <c r="L15" s="1">
        <v>4.5</v>
      </c>
      <c r="M15" s="1">
        <v>5.5</v>
      </c>
      <c r="N15" s="1">
        <v>5.7</v>
      </c>
      <c r="O15" s="1">
        <v>5</v>
      </c>
      <c r="P15" s="1">
        <v>3.8</v>
      </c>
      <c r="Q15" s="1">
        <v>3.9</v>
      </c>
      <c r="R15" s="1">
        <v>3.6</v>
      </c>
      <c r="S15" s="1">
        <v>3.5</v>
      </c>
      <c r="T15" s="1">
        <v>3.9</v>
      </c>
      <c r="U15" s="1">
        <v>4</v>
      </c>
      <c r="V15" s="1">
        <v>3.9</v>
      </c>
      <c r="W15" s="1">
        <v>3.7</v>
      </c>
      <c r="Y15" s="1"/>
      <c r="Z15" s="9" t="s">
        <v>412</v>
      </c>
      <c r="AA15" s="1">
        <v>10</v>
      </c>
      <c r="AB15" s="1">
        <v>9.4</v>
      </c>
      <c r="AC15" s="1">
        <v>9.2</v>
      </c>
      <c r="AD15" s="1">
        <v>9.2</v>
      </c>
      <c r="AE15" s="1">
        <v>10.1</v>
      </c>
      <c r="AF15" s="1">
        <v>8.7</v>
      </c>
      <c r="AG15" s="1">
        <v>9.5</v>
      </c>
      <c r="AH15" s="1">
        <v>10.9</v>
      </c>
      <c r="AI15" s="1">
        <v>11</v>
      </c>
      <c r="AJ15" s="1">
        <v>11.4</v>
      </c>
      <c r="AK15" s="1">
        <v>10.5</v>
      </c>
      <c r="AL15" s="1">
        <v>11.1</v>
      </c>
      <c r="AM15" s="1">
        <v>11.6</v>
      </c>
      <c r="AN15" s="1">
        <v>10.8</v>
      </c>
      <c r="AO15" s="1">
        <v>9.7</v>
      </c>
      <c r="AP15" s="1">
        <v>8.5</v>
      </c>
      <c r="AQ15" s="1">
        <v>8.4</v>
      </c>
      <c r="AR15" s="1">
        <v>7.7</v>
      </c>
      <c r="AS15" s="1">
        <v>8.7</v>
      </c>
      <c r="AT15" s="1">
        <v>8</v>
      </c>
      <c r="AU15" s="1">
        <v>6.9</v>
      </c>
      <c r="AW15" s="1"/>
      <c r="AX15" s="9" t="s">
        <v>412</v>
      </c>
      <c r="AY15" s="1">
        <v>20.6</v>
      </c>
      <c r="AZ15" s="1">
        <v>19.5</v>
      </c>
      <c r="BA15" s="1">
        <v>18</v>
      </c>
      <c r="BB15" s="1">
        <v>15.9</v>
      </c>
      <c r="BC15" s="1">
        <v>17.9</v>
      </c>
      <c r="BD15" s="1">
        <v>19.2</v>
      </c>
      <c r="BE15" s="1">
        <v>18.3</v>
      </c>
      <c r="BF15" s="1">
        <v>19.1</v>
      </c>
      <c r="BG15" s="1">
        <v>19</v>
      </c>
      <c r="BH15" s="1">
        <v>14.2</v>
      </c>
      <c r="BI15" s="1">
        <v>15.6</v>
      </c>
      <c r="BJ15" s="1">
        <v>16.4</v>
      </c>
      <c r="BK15" s="1">
        <v>15.5</v>
      </c>
      <c r="BL15" s="1">
        <v>16.4</v>
      </c>
      <c r="BM15" s="1">
        <v>17.7</v>
      </c>
      <c r="BN15" s="1">
        <v>17.9</v>
      </c>
      <c r="BO15" s="1">
        <v>18.1</v>
      </c>
      <c r="BP15" s="1">
        <v>18</v>
      </c>
      <c r="BQ15" s="1">
        <v>19.2</v>
      </c>
      <c r="BR15" s="1">
        <v>19.4</v>
      </c>
      <c r="BS15" s="1">
        <v>18.9</v>
      </c>
      <c r="BU15" s="1"/>
      <c r="BV15" s="9" t="s">
        <v>412</v>
      </c>
      <c r="BW15" s="1">
        <v>4</v>
      </c>
      <c r="BX15" s="1">
        <v>3</v>
      </c>
      <c r="BY15" s="1">
        <v>1.1</v>
      </c>
      <c r="BZ15" s="1">
        <v>2.5</v>
      </c>
      <c r="CA15" s="1">
        <v>3.6</v>
      </c>
      <c r="CB15" s="1">
        <v>3.7</v>
      </c>
      <c r="CC15" s="1">
        <v>3.6</v>
      </c>
      <c r="CD15" s="1">
        <v>3.2</v>
      </c>
      <c r="CE15" s="1">
        <v>3.4</v>
      </c>
      <c r="CF15" s="1">
        <v>6.5</v>
      </c>
      <c r="CG15" s="1">
        <v>7.8</v>
      </c>
      <c r="CH15" s="1">
        <v>8.6</v>
      </c>
      <c r="CI15" s="1">
        <v>7.7</v>
      </c>
      <c r="CJ15" s="1">
        <v>7.1</v>
      </c>
      <c r="CK15" s="1">
        <v>8.2</v>
      </c>
      <c r="CL15" s="1">
        <v>8.8</v>
      </c>
      <c r="CM15" s="1">
        <v>8.2</v>
      </c>
      <c r="CN15" s="1">
        <v>10</v>
      </c>
      <c r="CO15" s="1">
        <v>11</v>
      </c>
      <c r="CP15" s="1">
        <v>11.1</v>
      </c>
      <c r="CQ15" s="1">
        <v>9.7</v>
      </c>
      <c r="CS15" s="1"/>
      <c r="CT15" s="9" t="s">
        <v>412</v>
      </c>
      <c r="CU15" s="1">
        <v>5.1</v>
      </c>
      <c r="CV15" s="1">
        <v>3.7</v>
      </c>
      <c r="CW15" s="1">
        <v>3</v>
      </c>
      <c r="CX15" s="1">
        <v>2.3</v>
      </c>
      <c r="CY15" s="1">
        <v>2.1</v>
      </c>
      <c r="CZ15" s="1">
        <v>5.1</v>
      </c>
      <c r="DA15" s="1">
        <v>4.7</v>
      </c>
      <c r="DB15" s="1">
        <v>3.1</v>
      </c>
      <c r="DC15" s="1">
        <v>5.8</v>
      </c>
      <c r="DD15" s="1">
        <v>4.7</v>
      </c>
      <c r="DE15" s="1">
        <v>8.6</v>
      </c>
      <c r="DF15" s="1">
        <v>8.9</v>
      </c>
      <c r="DG15" s="1">
        <v>7</v>
      </c>
      <c r="DH15" s="1">
        <v>8.7</v>
      </c>
      <c r="DI15" s="1">
        <v>9</v>
      </c>
      <c r="DJ15" s="1">
        <v>10</v>
      </c>
      <c r="DK15" s="1">
        <v>9.7</v>
      </c>
      <c r="DL15" s="1">
        <v>14</v>
      </c>
      <c r="DM15" s="1">
        <v>16</v>
      </c>
      <c r="DN15" s="1">
        <v>16.9</v>
      </c>
      <c r="DO15" s="1">
        <v>15.8</v>
      </c>
      <c r="DQ15" s="1"/>
      <c r="DR15" s="9" t="s">
        <v>412</v>
      </c>
      <c r="DS15" s="1">
        <v>22.3</v>
      </c>
      <c r="DT15" s="1">
        <v>28</v>
      </c>
      <c r="DU15" s="1">
        <v>27.3</v>
      </c>
      <c r="DV15" s="1">
        <v>31.9</v>
      </c>
      <c r="DW15" s="1">
        <v>32.8</v>
      </c>
      <c r="DX15" s="1">
        <v>34.5</v>
      </c>
      <c r="DY15" s="1">
        <v>39.3</v>
      </c>
      <c r="DZ15" s="1">
        <v>44.7</v>
      </c>
      <c r="EA15" s="1">
        <v>44.4</v>
      </c>
      <c r="EB15" s="1">
        <v>35.5</v>
      </c>
      <c r="EC15" s="1">
        <v>26.9</v>
      </c>
      <c r="ED15" s="1">
        <v>32.5</v>
      </c>
      <c r="EE15" s="1">
        <v>38.7</v>
      </c>
      <c r="EF15" s="1">
        <v>37.3</v>
      </c>
      <c r="EG15" s="1">
        <v>36.4</v>
      </c>
      <c r="EH15" s="1">
        <v>31.6</v>
      </c>
      <c r="EI15" s="1">
        <v>23.6</v>
      </c>
      <c r="EJ15" s="1">
        <v>25.8</v>
      </c>
      <c r="EK15" s="1">
        <v>23.8</v>
      </c>
      <c r="EL15" s="1">
        <v>24.3</v>
      </c>
      <c r="EM15" s="1">
        <v>23.7</v>
      </c>
      <c r="EO15" s="1"/>
      <c r="EP15" s="9" t="s">
        <v>412</v>
      </c>
      <c r="EQ15" s="1">
        <v>15.8</v>
      </c>
      <c r="ER15" s="1">
        <v>13.1</v>
      </c>
      <c r="ES15" s="1">
        <v>10.7</v>
      </c>
      <c r="ET15" s="1">
        <v>7.1</v>
      </c>
      <c r="EU15" s="1">
        <v>5</v>
      </c>
      <c r="EV15" s="1">
        <v>5.4</v>
      </c>
      <c r="EW15" s="1">
        <v>5.2</v>
      </c>
      <c r="EX15" s="1">
        <v>5.2</v>
      </c>
      <c r="EY15" s="1">
        <v>8.1</v>
      </c>
      <c r="EZ15" s="1">
        <v>5.4</v>
      </c>
      <c r="FA15" s="1">
        <v>6.3</v>
      </c>
      <c r="FB15" s="1">
        <v>8.3</v>
      </c>
      <c r="FC15" s="1">
        <v>8.5</v>
      </c>
      <c r="FD15" s="1">
        <v>6.7</v>
      </c>
      <c r="FE15" s="1">
        <v>8.3</v>
      </c>
      <c r="FF15" s="1">
        <v>8.3</v>
      </c>
      <c r="FG15" s="1">
        <v>9.8</v>
      </c>
      <c r="FH15" s="1">
        <v>13.7</v>
      </c>
      <c r="FI15" s="1">
        <v>12.5</v>
      </c>
      <c r="FJ15" s="1">
        <v>12.3</v>
      </c>
      <c r="FK15" s="1">
        <v>11.7</v>
      </c>
    </row>
    <row r="16" ht="15" spans="1:167">
      <c r="A16" s="1"/>
      <c r="B16" s="1"/>
      <c r="C16" s="1"/>
      <c r="D16" s="1"/>
      <c r="E16" s="1"/>
      <c r="F16" s="1"/>
      <c r="G16" s="1"/>
      <c r="H16" s="1"/>
      <c r="I16" s="1"/>
      <c r="J16" s="1"/>
      <c r="K16" s="1"/>
      <c r="L16" s="1"/>
      <c r="M16" s="1"/>
      <c r="N16" s="1"/>
      <c r="O16" s="1"/>
      <c r="P16" s="1"/>
      <c r="Q16" s="1"/>
      <c r="R16" s="1"/>
      <c r="S16" s="1"/>
      <c r="T16" s="1"/>
      <c r="U16" s="1"/>
      <c r="V16" s="1"/>
      <c r="W16" s="1"/>
      <c r="Y16" s="1"/>
      <c r="Z16" s="1"/>
      <c r="AA16" s="1"/>
      <c r="AB16" s="1"/>
      <c r="AC16" s="1"/>
      <c r="AD16" s="1"/>
      <c r="AE16" s="1"/>
      <c r="AF16" s="1"/>
      <c r="AG16" s="1"/>
      <c r="AH16" s="1"/>
      <c r="AI16" s="1"/>
      <c r="AJ16" s="1"/>
      <c r="AK16" s="1"/>
      <c r="AL16" s="1"/>
      <c r="AM16" s="1"/>
      <c r="AN16" s="1"/>
      <c r="AO16" s="1"/>
      <c r="AP16" s="1"/>
      <c r="AQ16" s="1"/>
      <c r="AR16" s="1"/>
      <c r="AS16" s="1"/>
      <c r="AT16" s="1"/>
      <c r="AU16" s="1"/>
      <c r="AW16" s="1"/>
      <c r="AX16" s="1"/>
      <c r="AY16" s="1"/>
      <c r="AZ16" s="1"/>
      <c r="BA16" s="1"/>
      <c r="BB16" s="1"/>
      <c r="BC16" s="1"/>
      <c r="BD16" s="1"/>
      <c r="BE16" s="1"/>
      <c r="BF16" s="1"/>
      <c r="BG16" s="1"/>
      <c r="BH16" s="1"/>
      <c r="BI16" s="1"/>
      <c r="BJ16" s="1"/>
      <c r="BK16" s="1"/>
      <c r="BL16" s="1"/>
      <c r="BM16" s="1"/>
      <c r="BN16" s="1"/>
      <c r="BO16" s="1"/>
      <c r="BP16" s="1"/>
      <c r="BQ16" s="1"/>
      <c r="BR16" s="1"/>
      <c r="BS16" s="1"/>
      <c r="BU16" s="1"/>
      <c r="BV16" s="1"/>
      <c r="BW16" s="1"/>
      <c r="BX16" s="1"/>
      <c r="BY16" s="1"/>
      <c r="BZ16" s="1"/>
      <c r="CA16" s="1"/>
      <c r="CB16" s="1"/>
      <c r="CC16" s="1"/>
      <c r="CD16" s="1"/>
      <c r="CE16" s="1"/>
      <c r="CF16" s="1"/>
      <c r="CG16" s="1"/>
      <c r="CH16" s="1"/>
      <c r="CI16" s="1"/>
      <c r="CJ16" s="1"/>
      <c r="CK16" s="1"/>
      <c r="CL16" s="1"/>
      <c r="CM16" s="1"/>
      <c r="CN16" s="1"/>
      <c r="CO16" s="1"/>
      <c r="CP16" s="1"/>
      <c r="CQ16" s="1"/>
      <c r="CS16" s="1"/>
      <c r="CT16" s="1"/>
      <c r="CU16" s="1"/>
      <c r="CV16" s="1"/>
      <c r="CW16" s="1"/>
      <c r="CX16" s="1"/>
      <c r="CY16" s="1"/>
      <c r="CZ16" s="1"/>
      <c r="DA16" s="1"/>
      <c r="DB16" s="1"/>
      <c r="DC16" s="1"/>
      <c r="DD16" s="1"/>
      <c r="DE16" s="1"/>
      <c r="DF16" s="1"/>
      <c r="DG16" s="1"/>
      <c r="DH16" s="1"/>
      <c r="DI16" s="1"/>
      <c r="DJ16" s="1"/>
      <c r="DK16" s="1"/>
      <c r="DL16" s="1"/>
      <c r="DM16" s="1"/>
      <c r="DN16" s="1"/>
      <c r="DO16" s="1"/>
      <c r="DQ16" s="1"/>
      <c r="DR16" s="1"/>
      <c r="DS16" s="1"/>
      <c r="DT16" s="1"/>
      <c r="DU16" s="1"/>
      <c r="DV16" s="1"/>
      <c r="DW16" s="1"/>
      <c r="DX16" s="1"/>
      <c r="DY16" s="1"/>
      <c r="DZ16" s="1"/>
      <c r="EA16" s="1"/>
      <c r="EB16" s="1"/>
      <c r="EC16" s="1"/>
      <c r="ED16" s="1"/>
      <c r="EE16" s="1"/>
      <c r="EF16" s="1"/>
      <c r="EG16" s="1"/>
      <c r="EH16" s="1"/>
      <c r="EI16" s="1"/>
      <c r="EJ16" s="1"/>
      <c r="EK16" s="1"/>
      <c r="EL16" s="1"/>
      <c r="EM16" s="1"/>
      <c r="EO16" s="1"/>
      <c r="EP16" s="1"/>
      <c r="EQ16" s="1"/>
      <c r="ER16" s="1"/>
      <c r="ES16" s="1"/>
      <c r="ET16" s="1"/>
      <c r="EU16" s="1"/>
      <c r="EV16" s="1"/>
      <c r="EW16" s="1"/>
      <c r="EX16" s="1"/>
      <c r="EY16" s="1"/>
      <c r="EZ16" s="1"/>
      <c r="FA16" s="1"/>
      <c r="FB16" s="1"/>
      <c r="FC16" s="1"/>
      <c r="FD16" s="1"/>
      <c r="FE16" s="1"/>
      <c r="FF16" s="1"/>
      <c r="FG16" s="1"/>
      <c r="FH16" s="1"/>
      <c r="FI16" s="1"/>
      <c r="FJ16" s="1"/>
      <c r="FK16" s="1"/>
    </row>
    <row r="17" ht="15" spans="1:167">
      <c r="A17" s="18"/>
      <c r="B17" s="18"/>
      <c r="C17" s="1"/>
      <c r="D17" s="1"/>
      <c r="E17" s="1"/>
      <c r="F17" s="1"/>
      <c r="G17" s="1"/>
      <c r="H17" s="1"/>
      <c r="I17" s="1"/>
      <c r="J17" s="1"/>
      <c r="K17" s="1"/>
      <c r="L17" s="1"/>
      <c r="M17" s="1"/>
      <c r="N17" s="1"/>
      <c r="O17" s="1"/>
      <c r="P17" s="1"/>
      <c r="Q17" s="1"/>
      <c r="R17" s="1"/>
      <c r="S17" s="1"/>
      <c r="T17" s="1"/>
      <c r="U17" s="1"/>
      <c r="V17" s="1"/>
      <c r="W17" s="1"/>
      <c r="Y17" s="18"/>
      <c r="Z17" s="18"/>
      <c r="AA17" s="1"/>
      <c r="AB17" s="1"/>
      <c r="AC17" s="1"/>
      <c r="AD17" s="1"/>
      <c r="AE17" s="1"/>
      <c r="AF17" s="1"/>
      <c r="AG17" s="1"/>
      <c r="AH17" s="1"/>
      <c r="AI17" s="1"/>
      <c r="AJ17" s="1"/>
      <c r="AK17" s="1"/>
      <c r="AL17" s="1"/>
      <c r="AM17" s="1"/>
      <c r="AN17" s="1"/>
      <c r="AO17" s="1"/>
      <c r="AP17" s="1"/>
      <c r="AQ17" s="1"/>
      <c r="AR17" s="1"/>
      <c r="AS17" s="1"/>
      <c r="AT17" s="1"/>
      <c r="AU17" s="1"/>
      <c r="AW17" s="18"/>
      <c r="AX17" s="18"/>
      <c r="AY17" s="1"/>
      <c r="AZ17" s="1"/>
      <c r="BA17" s="1"/>
      <c r="BB17" s="1"/>
      <c r="BC17" s="1"/>
      <c r="BD17" s="1"/>
      <c r="BE17" s="1"/>
      <c r="BF17" s="1"/>
      <c r="BG17" s="1"/>
      <c r="BH17" s="1"/>
      <c r="BI17" s="1"/>
      <c r="BJ17" s="1"/>
      <c r="BK17" s="1"/>
      <c r="BL17" s="1"/>
      <c r="BM17" s="1"/>
      <c r="BN17" s="1"/>
      <c r="BO17" s="1"/>
      <c r="BP17" s="1"/>
      <c r="BQ17" s="1"/>
      <c r="BR17" s="1"/>
      <c r="BS17" s="1"/>
      <c r="BU17" s="18"/>
      <c r="BV17" s="18"/>
      <c r="BW17" s="1"/>
      <c r="BX17" s="1"/>
      <c r="BY17" s="1"/>
      <c r="BZ17" s="1"/>
      <c r="CA17" s="1"/>
      <c r="CB17" s="1"/>
      <c r="CC17" s="1"/>
      <c r="CD17" s="1"/>
      <c r="CE17" s="1"/>
      <c r="CF17" s="1"/>
      <c r="CG17" s="1"/>
      <c r="CH17" s="1"/>
      <c r="CI17" s="1"/>
      <c r="CJ17" s="1"/>
      <c r="CK17" s="1"/>
      <c r="CL17" s="1"/>
      <c r="CM17" s="1"/>
      <c r="CN17" s="1"/>
      <c r="CO17" s="1"/>
      <c r="CP17" s="1"/>
      <c r="CQ17" s="1"/>
      <c r="CS17" s="18"/>
      <c r="CT17" s="18"/>
      <c r="CU17" s="1"/>
      <c r="CV17" s="1"/>
      <c r="CW17" s="1"/>
      <c r="CX17" s="1"/>
      <c r="CY17" s="1"/>
      <c r="CZ17" s="1"/>
      <c r="DA17" s="1"/>
      <c r="DB17" s="1"/>
      <c r="DC17" s="1"/>
      <c r="DD17" s="1"/>
      <c r="DE17" s="1"/>
      <c r="DF17" s="1"/>
      <c r="DG17" s="1"/>
      <c r="DH17" s="1"/>
      <c r="DI17" s="1"/>
      <c r="DJ17" s="1"/>
      <c r="DK17" s="1"/>
      <c r="DL17" s="1"/>
      <c r="DM17" s="1"/>
      <c r="DN17" s="1"/>
      <c r="DO17" s="1"/>
      <c r="DQ17" s="18"/>
      <c r="DR17" s="18"/>
      <c r="DS17" s="1"/>
      <c r="DT17" s="1"/>
      <c r="DU17" s="1"/>
      <c r="DV17" s="1"/>
      <c r="DW17" s="1"/>
      <c r="DX17" s="1"/>
      <c r="DY17" s="1"/>
      <c r="DZ17" s="1"/>
      <c r="EA17" s="1"/>
      <c r="EB17" s="1"/>
      <c r="EC17" s="1"/>
      <c r="ED17" s="1"/>
      <c r="EE17" s="1"/>
      <c r="EF17" s="1"/>
      <c r="EG17" s="1"/>
      <c r="EH17" s="1"/>
      <c r="EI17" s="1"/>
      <c r="EJ17" s="1"/>
      <c r="EK17" s="1"/>
      <c r="EL17" s="1"/>
      <c r="EM17" s="1"/>
      <c r="EO17" s="18"/>
      <c r="EP17" s="18"/>
      <c r="EQ17" s="1"/>
      <c r="ER17" s="1"/>
      <c r="ES17" s="1"/>
      <c r="ET17" s="1"/>
      <c r="EU17" s="1"/>
      <c r="EV17" s="1"/>
      <c r="EW17" s="1"/>
      <c r="EX17" s="1"/>
      <c r="EY17" s="1"/>
      <c r="EZ17" s="1"/>
      <c r="FA17" s="1"/>
      <c r="FB17" s="1"/>
      <c r="FC17" s="1"/>
      <c r="FD17" s="1"/>
      <c r="FE17" s="1"/>
      <c r="FF17" s="1"/>
      <c r="FG17" s="1"/>
      <c r="FH17" s="1"/>
      <c r="FI17" s="1"/>
      <c r="FJ17" s="1"/>
      <c r="FK17" s="1"/>
    </row>
    <row r="18" ht="94.5" spans="1:167">
      <c r="A18" s="13"/>
      <c r="B18" s="47" t="s">
        <v>413</v>
      </c>
      <c r="C18" s="13">
        <v>0.3</v>
      </c>
      <c r="D18" s="13">
        <v>0.3</v>
      </c>
      <c r="E18" s="13">
        <v>0.3</v>
      </c>
      <c r="F18" s="13">
        <v>0.4</v>
      </c>
      <c r="G18" s="13">
        <v>0.4</v>
      </c>
      <c r="H18" s="13">
        <v>0.4</v>
      </c>
      <c r="I18" s="13">
        <v>0.4</v>
      </c>
      <c r="J18" s="13">
        <v>0.4</v>
      </c>
      <c r="K18" s="13">
        <v>0.4</v>
      </c>
      <c r="L18" s="13">
        <v>0.4</v>
      </c>
      <c r="M18" s="13">
        <v>0.4</v>
      </c>
      <c r="N18" s="13">
        <v>0.5</v>
      </c>
      <c r="O18" s="13">
        <v>0.4</v>
      </c>
      <c r="P18" s="13">
        <v>0.3</v>
      </c>
      <c r="Q18" s="13">
        <v>0.3</v>
      </c>
      <c r="R18" s="13">
        <v>0.3</v>
      </c>
      <c r="S18" s="13">
        <v>0.3</v>
      </c>
      <c r="T18" s="13">
        <v>0.3</v>
      </c>
      <c r="U18" s="13">
        <v>0.3</v>
      </c>
      <c r="V18" s="13">
        <v>0.3</v>
      </c>
      <c r="W18" s="13">
        <v>0.3</v>
      </c>
      <c r="Y18" s="13"/>
      <c r="Z18" s="47" t="s">
        <v>413</v>
      </c>
      <c r="AA18" s="13">
        <v>0.8</v>
      </c>
      <c r="AB18" s="13">
        <v>0.8</v>
      </c>
      <c r="AC18" s="13">
        <v>0.7</v>
      </c>
      <c r="AD18" s="13">
        <v>0.7</v>
      </c>
      <c r="AE18" s="13">
        <v>0.8</v>
      </c>
      <c r="AF18" s="13">
        <v>0.7</v>
      </c>
      <c r="AG18" s="13">
        <v>0.8</v>
      </c>
      <c r="AH18" s="13">
        <v>0.9</v>
      </c>
      <c r="AI18" s="13">
        <v>0.9</v>
      </c>
      <c r="AJ18" s="13">
        <v>0.9</v>
      </c>
      <c r="AK18" s="13">
        <v>0.8</v>
      </c>
      <c r="AL18" s="13">
        <v>0.9</v>
      </c>
      <c r="AM18" s="13">
        <v>0.9</v>
      </c>
      <c r="AN18" s="13">
        <v>0.9</v>
      </c>
      <c r="AO18" s="13">
        <v>0.8</v>
      </c>
      <c r="AP18" s="13">
        <v>0.7</v>
      </c>
      <c r="AQ18" s="13">
        <v>0.7</v>
      </c>
      <c r="AR18" s="13">
        <v>0.6</v>
      </c>
      <c r="AS18" s="13">
        <v>0.7</v>
      </c>
      <c r="AT18" s="13">
        <v>0.6</v>
      </c>
      <c r="AU18" s="13">
        <v>0.5</v>
      </c>
      <c r="AW18" s="13"/>
      <c r="AX18" s="47" t="s">
        <v>413</v>
      </c>
      <c r="AY18" s="13">
        <v>1.7</v>
      </c>
      <c r="AZ18" s="13">
        <v>1.6</v>
      </c>
      <c r="BA18" s="13">
        <v>1.5</v>
      </c>
      <c r="BB18" s="13">
        <v>1.3</v>
      </c>
      <c r="BC18" s="13">
        <v>1.4</v>
      </c>
      <c r="BD18" s="13">
        <v>1.6</v>
      </c>
      <c r="BE18" s="13">
        <v>1.5</v>
      </c>
      <c r="BF18" s="13">
        <v>1.5</v>
      </c>
      <c r="BG18" s="13">
        <v>1.5</v>
      </c>
      <c r="BH18" s="13">
        <v>1.1</v>
      </c>
      <c r="BI18" s="13">
        <v>1.3</v>
      </c>
      <c r="BJ18" s="13">
        <v>1.3</v>
      </c>
      <c r="BK18" s="13">
        <v>1.2</v>
      </c>
      <c r="BL18" s="13">
        <v>1.3</v>
      </c>
      <c r="BM18" s="13">
        <v>1.4</v>
      </c>
      <c r="BN18" s="13">
        <v>1.4</v>
      </c>
      <c r="BO18" s="13">
        <v>1.4</v>
      </c>
      <c r="BP18" s="13">
        <v>1.4</v>
      </c>
      <c r="BQ18" s="13">
        <v>1.5</v>
      </c>
      <c r="BR18" s="13">
        <v>1.5</v>
      </c>
      <c r="BS18" s="13">
        <v>1.5</v>
      </c>
      <c r="BU18" s="13"/>
      <c r="BV18" s="47" t="s">
        <v>413</v>
      </c>
      <c r="BW18" s="13">
        <v>0.3</v>
      </c>
      <c r="BX18" s="13">
        <v>0.2</v>
      </c>
      <c r="BY18" s="13">
        <v>0.1</v>
      </c>
      <c r="BZ18" s="13">
        <v>0.2</v>
      </c>
      <c r="CA18" s="13">
        <v>0.3</v>
      </c>
      <c r="CB18" s="13">
        <v>0.3</v>
      </c>
      <c r="CC18" s="13">
        <v>0.3</v>
      </c>
      <c r="CD18" s="13">
        <v>0.3</v>
      </c>
      <c r="CE18" s="13">
        <v>0.3</v>
      </c>
      <c r="CF18" s="13">
        <v>0.5</v>
      </c>
      <c r="CG18" s="13">
        <v>0.6</v>
      </c>
      <c r="CH18" s="13">
        <v>0.7</v>
      </c>
      <c r="CI18" s="13">
        <v>0.6</v>
      </c>
      <c r="CJ18" s="13">
        <v>0.6</v>
      </c>
      <c r="CK18" s="13">
        <v>0.7</v>
      </c>
      <c r="CL18" s="13">
        <v>0.7</v>
      </c>
      <c r="CM18" s="13">
        <v>0.7</v>
      </c>
      <c r="CN18" s="13">
        <v>0.8</v>
      </c>
      <c r="CO18" s="13">
        <v>0.9</v>
      </c>
      <c r="CP18" s="13">
        <v>0.9</v>
      </c>
      <c r="CQ18" s="13">
        <v>0.8</v>
      </c>
      <c r="CS18" s="13"/>
      <c r="CT18" s="47" t="s">
        <v>413</v>
      </c>
      <c r="CU18" s="13">
        <v>0.4</v>
      </c>
      <c r="CV18" s="13">
        <v>0.3</v>
      </c>
      <c r="CW18" s="13">
        <v>0.2</v>
      </c>
      <c r="CX18" s="13">
        <v>0.2</v>
      </c>
      <c r="CY18" s="13">
        <v>0.2</v>
      </c>
      <c r="CZ18" s="13">
        <v>0.4</v>
      </c>
      <c r="DA18" s="13">
        <v>0.4</v>
      </c>
      <c r="DB18" s="13">
        <v>0.2</v>
      </c>
      <c r="DC18" s="13">
        <v>0.5</v>
      </c>
      <c r="DD18" s="13">
        <v>0.4</v>
      </c>
      <c r="DE18" s="13">
        <v>0.7</v>
      </c>
      <c r="DF18" s="13">
        <v>0.7</v>
      </c>
      <c r="DG18" s="13">
        <v>0.6</v>
      </c>
      <c r="DH18" s="13">
        <v>0.7</v>
      </c>
      <c r="DI18" s="13">
        <v>0.7</v>
      </c>
      <c r="DJ18" s="13">
        <v>0.8</v>
      </c>
      <c r="DK18" s="13">
        <v>0.8</v>
      </c>
      <c r="DL18" s="13">
        <v>1.1</v>
      </c>
      <c r="DM18" s="13">
        <v>1.3</v>
      </c>
      <c r="DN18" s="13">
        <v>1.4</v>
      </c>
      <c r="DO18" s="13">
        <v>1.2</v>
      </c>
      <c r="DQ18" s="13"/>
      <c r="DR18" s="47" t="s">
        <v>413</v>
      </c>
      <c r="DS18" s="13">
        <v>1.8</v>
      </c>
      <c r="DT18" s="13">
        <v>2.3</v>
      </c>
      <c r="DU18" s="13">
        <v>2.2</v>
      </c>
      <c r="DV18" s="13">
        <v>2.6</v>
      </c>
      <c r="DW18" s="13">
        <v>2.6</v>
      </c>
      <c r="DX18" s="13">
        <v>2.8</v>
      </c>
      <c r="DY18" s="13">
        <v>3.2</v>
      </c>
      <c r="DZ18" s="13">
        <v>3.6</v>
      </c>
      <c r="EA18" s="13">
        <v>3.6</v>
      </c>
      <c r="EB18" s="13">
        <v>2.9</v>
      </c>
      <c r="EC18" s="13">
        <v>2.2</v>
      </c>
      <c r="ED18" s="13">
        <v>2.6</v>
      </c>
      <c r="EE18" s="13">
        <v>3.1</v>
      </c>
      <c r="EF18" s="13">
        <v>3</v>
      </c>
      <c r="EG18" s="13">
        <v>2.9</v>
      </c>
      <c r="EH18" s="13">
        <v>2.5</v>
      </c>
      <c r="EI18" s="13">
        <v>1.9</v>
      </c>
      <c r="EJ18" s="13">
        <v>2.1</v>
      </c>
      <c r="EK18" s="13">
        <v>1.9</v>
      </c>
      <c r="EL18" s="13">
        <v>1.9</v>
      </c>
      <c r="EM18" s="13">
        <v>1.9</v>
      </c>
      <c r="EO18" s="13"/>
      <c r="EP18" s="47" t="s">
        <v>413</v>
      </c>
      <c r="EQ18" s="13">
        <v>1.3</v>
      </c>
      <c r="ER18" s="13">
        <v>1.1</v>
      </c>
      <c r="ES18" s="13">
        <v>0.9</v>
      </c>
      <c r="ET18" s="13">
        <v>0.6</v>
      </c>
      <c r="EU18" s="13">
        <v>0.4</v>
      </c>
      <c r="EV18" s="13">
        <v>0.4</v>
      </c>
      <c r="EW18" s="13">
        <v>0.4</v>
      </c>
      <c r="EX18" s="13">
        <v>0.4</v>
      </c>
      <c r="EY18" s="13">
        <v>0.7</v>
      </c>
      <c r="EZ18" s="13">
        <v>0.4</v>
      </c>
      <c r="FA18" s="13">
        <v>0.5</v>
      </c>
      <c r="FB18" s="13">
        <v>0.7</v>
      </c>
      <c r="FC18" s="13">
        <v>0.7</v>
      </c>
      <c r="FD18" s="13">
        <v>0.5</v>
      </c>
      <c r="FE18" s="13">
        <v>0.7</v>
      </c>
      <c r="FF18" s="13">
        <v>0.7</v>
      </c>
      <c r="FG18" s="13">
        <v>0.8</v>
      </c>
      <c r="FH18" s="13">
        <v>1.1</v>
      </c>
      <c r="FI18" s="13">
        <v>1</v>
      </c>
      <c r="FJ18" s="13">
        <v>1</v>
      </c>
      <c r="FK18" s="13">
        <v>0.9</v>
      </c>
    </row>
    <row r="19" ht="15" spans="1:167">
      <c r="A19" s="13"/>
      <c r="B19" s="9" t="s">
        <v>411</v>
      </c>
      <c r="C19" s="18">
        <v>0</v>
      </c>
      <c r="D19" s="18">
        <v>0</v>
      </c>
      <c r="E19" s="18">
        <v>0</v>
      </c>
      <c r="F19" s="18">
        <v>0</v>
      </c>
      <c r="G19" s="18">
        <v>0</v>
      </c>
      <c r="H19" s="18">
        <v>0</v>
      </c>
      <c r="I19" s="18">
        <v>0</v>
      </c>
      <c r="J19" s="18">
        <v>0</v>
      </c>
      <c r="K19" s="18">
        <v>0</v>
      </c>
      <c r="L19" s="18">
        <v>0</v>
      </c>
      <c r="M19" s="18">
        <v>0</v>
      </c>
      <c r="N19" s="18">
        <v>0</v>
      </c>
      <c r="O19" s="18">
        <v>0</v>
      </c>
      <c r="P19" s="18">
        <v>0</v>
      </c>
      <c r="Q19" s="18">
        <v>0</v>
      </c>
      <c r="R19" s="18">
        <v>0</v>
      </c>
      <c r="S19" s="18">
        <v>0</v>
      </c>
      <c r="T19" s="18">
        <v>0</v>
      </c>
      <c r="U19" s="18">
        <v>0</v>
      </c>
      <c r="V19" s="18">
        <v>0</v>
      </c>
      <c r="W19" s="18">
        <v>0</v>
      </c>
      <c r="Y19" s="13"/>
      <c r="Z19" s="9" t="s">
        <v>411</v>
      </c>
      <c r="AA19" s="18">
        <v>0</v>
      </c>
      <c r="AB19" s="18">
        <v>0</v>
      </c>
      <c r="AC19" s="18">
        <v>0</v>
      </c>
      <c r="AD19" s="18">
        <v>0</v>
      </c>
      <c r="AE19" s="18">
        <v>0</v>
      </c>
      <c r="AF19" s="18">
        <v>0</v>
      </c>
      <c r="AG19" s="18">
        <v>0</v>
      </c>
      <c r="AH19" s="18">
        <v>0</v>
      </c>
      <c r="AI19" s="18">
        <v>0</v>
      </c>
      <c r="AJ19" s="18">
        <v>0</v>
      </c>
      <c r="AK19" s="18">
        <v>0</v>
      </c>
      <c r="AL19" s="18">
        <v>0</v>
      </c>
      <c r="AM19" s="18">
        <v>0</v>
      </c>
      <c r="AN19" s="18">
        <v>0</v>
      </c>
      <c r="AO19" s="18">
        <v>0</v>
      </c>
      <c r="AP19" s="18">
        <v>0</v>
      </c>
      <c r="AQ19" s="18">
        <v>0</v>
      </c>
      <c r="AR19" s="18">
        <v>0</v>
      </c>
      <c r="AS19" s="18">
        <v>0</v>
      </c>
      <c r="AT19" s="18">
        <v>0</v>
      </c>
      <c r="AU19" s="18">
        <v>0</v>
      </c>
      <c r="AW19" s="13"/>
      <c r="AX19" s="9" t="s">
        <v>411</v>
      </c>
      <c r="AY19" s="18">
        <v>0.1</v>
      </c>
      <c r="AZ19" s="18">
        <v>0.1</v>
      </c>
      <c r="BA19" s="18">
        <v>0.1</v>
      </c>
      <c r="BB19" s="18">
        <v>0</v>
      </c>
      <c r="BC19" s="18">
        <v>0</v>
      </c>
      <c r="BD19" s="18">
        <v>0</v>
      </c>
      <c r="BE19" s="18">
        <v>0</v>
      </c>
      <c r="BF19" s="18">
        <v>0</v>
      </c>
      <c r="BG19" s="18">
        <v>0</v>
      </c>
      <c r="BH19" s="18">
        <v>0</v>
      </c>
      <c r="BI19" s="18">
        <v>0</v>
      </c>
      <c r="BJ19" s="18">
        <v>0</v>
      </c>
      <c r="BK19" s="18">
        <v>0</v>
      </c>
      <c r="BL19" s="18">
        <v>0</v>
      </c>
      <c r="BM19" s="18">
        <v>0</v>
      </c>
      <c r="BN19" s="18">
        <v>0</v>
      </c>
      <c r="BO19" s="18">
        <v>0</v>
      </c>
      <c r="BP19" s="18">
        <v>0</v>
      </c>
      <c r="BQ19" s="18">
        <v>0</v>
      </c>
      <c r="BR19" s="18">
        <v>0</v>
      </c>
      <c r="BS19" s="18">
        <v>0</v>
      </c>
      <c r="BU19" s="13"/>
      <c r="BV19" s="9" t="s">
        <v>411</v>
      </c>
      <c r="BW19" s="18">
        <v>0</v>
      </c>
      <c r="BX19" s="18">
        <v>0</v>
      </c>
      <c r="BY19" s="18">
        <v>0</v>
      </c>
      <c r="BZ19" s="18">
        <v>0</v>
      </c>
      <c r="CA19" s="18">
        <v>0</v>
      </c>
      <c r="CB19" s="18">
        <v>0</v>
      </c>
      <c r="CC19" s="18">
        <v>0</v>
      </c>
      <c r="CD19" s="18">
        <v>0</v>
      </c>
      <c r="CE19" s="18">
        <v>0</v>
      </c>
      <c r="CF19" s="18">
        <v>0</v>
      </c>
      <c r="CG19" s="18">
        <v>0</v>
      </c>
      <c r="CH19" s="18">
        <v>0</v>
      </c>
      <c r="CI19" s="18">
        <v>0</v>
      </c>
      <c r="CJ19" s="18">
        <v>0</v>
      </c>
      <c r="CK19" s="18">
        <v>0</v>
      </c>
      <c r="CL19" s="18">
        <v>0</v>
      </c>
      <c r="CM19" s="18">
        <v>0</v>
      </c>
      <c r="CN19" s="18">
        <v>0</v>
      </c>
      <c r="CO19" s="18">
        <v>0</v>
      </c>
      <c r="CP19" s="18">
        <v>0</v>
      </c>
      <c r="CQ19" s="18">
        <v>0</v>
      </c>
      <c r="CS19" s="13"/>
      <c r="CT19" s="9" t="s">
        <v>411</v>
      </c>
      <c r="CU19" s="18">
        <v>0</v>
      </c>
      <c r="CV19" s="18">
        <v>0</v>
      </c>
      <c r="CW19" s="18">
        <v>0</v>
      </c>
      <c r="CX19" s="18">
        <v>0</v>
      </c>
      <c r="CY19" s="18">
        <v>0</v>
      </c>
      <c r="CZ19" s="18">
        <v>0</v>
      </c>
      <c r="DA19" s="18">
        <v>0</v>
      </c>
      <c r="DB19" s="18">
        <v>0</v>
      </c>
      <c r="DC19" s="18">
        <v>0</v>
      </c>
      <c r="DD19" s="18">
        <v>0</v>
      </c>
      <c r="DE19" s="18">
        <v>0</v>
      </c>
      <c r="DF19" s="18">
        <v>0</v>
      </c>
      <c r="DG19" s="18">
        <v>0</v>
      </c>
      <c r="DH19" s="18">
        <v>0</v>
      </c>
      <c r="DI19" s="18">
        <v>0</v>
      </c>
      <c r="DJ19" s="18">
        <v>0</v>
      </c>
      <c r="DK19" s="18">
        <v>0</v>
      </c>
      <c r="DL19" s="18">
        <v>0</v>
      </c>
      <c r="DM19" s="18">
        <v>0</v>
      </c>
      <c r="DN19" s="18">
        <v>0</v>
      </c>
      <c r="DO19" s="18">
        <v>0</v>
      </c>
      <c r="DQ19" s="13"/>
      <c r="DR19" s="9" t="s">
        <v>411</v>
      </c>
      <c r="DS19" s="18">
        <v>0.1</v>
      </c>
      <c r="DT19" s="18">
        <v>0.1</v>
      </c>
      <c r="DU19" s="18">
        <v>0.1</v>
      </c>
      <c r="DV19" s="18">
        <v>0.1</v>
      </c>
      <c r="DW19" s="18">
        <v>0.1</v>
      </c>
      <c r="DX19" s="18">
        <v>0.1</v>
      </c>
      <c r="DY19" s="18">
        <v>0.1</v>
      </c>
      <c r="DZ19" s="18">
        <v>0.1</v>
      </c>
      <c r="EA19" s="18">
        <v>0.1</v>
      </c>
      <c r="EB19" s="18">
        <v>0.1</v>
      </c>
      <c r="EC19" s="18">
        <v>0.1</v>
      </c>
      <c r="ED19" s="18">
        <v>0.1</v>
      </c>
      <c r="EE19" s="18">
        <v>0.1</v>
      </c>
      <c r="EF19" s="18">
        <v>0.1</v>
      </c>
      <c r="EG19" s="18">
        <v>0.1</v>
      </c>
      <c r="EH19" s="18">
        <v>0.1</v>
      </c>
      <c r="EI19" s="18">
        <v>0</v>
      </c>
      <c r="EJ19" s="18">
        <v>0</v>
      </c>
      <c r="EK19" s="18">
        <v>0</v>
      </c>
      <c r="EL19" s="18">
        <v>0</v>
      </c>
      <c r="EM19" s="18">
        <v>0</v>
      </c>
      <c r="EO19" s="13"/>
      <c r="EP19" s="9" t="s">
        <v>411</v>
      </c>
      <c r="EQ19" s="18">
        <v>0</v>
      </c>
      <c r="ER19" s="18">
        <v>0</v>
      </c>
      <c r="ES19" s="18">
        <v>0</v>
      </c>
      <c r="ET19" s="18">
        <v>0</v>
      </c>
      <c r="EU19" s="18">
        <v>0</v>
      </c>
      <c r="EV19" s="18">
        <v>0</v>
      </c>
      <c r="EW19" s="18">
        <v>0</v>
      </c>
      <c r="EX19" s="18">
        <v>0</v>
      </c>
      <c r="EY19" s="18">
        <v>0</v>
      </c>
      <c r="EZ19" s="18">
        <v>0</v>
      </c>
      <c r="FA19" s="18">
        <v>0</v>
      </c>
      <c r="FB19" s="18">
        <v>0</v>
      </c>
      <c r="FC19" s="18">
        <v>0</v>
      </c>
      <c r="FD19" s="18">
        <v>0</v>
      </c>
      <c r="FE19" s="18">
        <v>0</v>
      </c>
      <c r="FF19" s="18">
        <v>0</v>
      </c>
      <c r="FG19" s="18">
        <v>0</v>
      </c>
      <c r="FH19" s="18">
        <v>0</v>
      </c>
      <c r="FI19" s="18">
        <v>0</v>
      </c>
      <c r="FJ19" s="18">
        <v>0</v>
      </c>
      <c r="FK19" s="18">
        <v>0</v>
      </c>
    </row>
    <row r="20" ht="15" spans="1:167">
      <c r="A20" s="13"/>
      <c r="B20" s="9" t="s">
        <v>412</v>
      </c>
      <c r="C20" s="18">
        <v>0.3</v>
      </c>
      <c r="D20" s="18">
        <v>0.3</v>
      </c>
      <c r="E20" s="18">
        <v>0.3</v>
      </c>
      <c r="F20" s="18">
        <v>0.4</v>
      </c>
      <c r="G20" s="18">
        <v>0.4</v>
      </c>
      <c r="H20" s="18">
        <v>0.4</v>
      </c>
      <c r="I20" s="18">
        <v>0.4</v>
      </c>
      <c r="J20" s="18">
        <v>0.4</v>
      </c>
      <c r="K20" s="18">
        <v>0.4</v>
      </c>
      <c r="L20" s="18">
        <v>0.4</v>
      </c>
      <c r="M20" s="18">
        <v>0.4</v>
      </c>
      <c r="N20" s="18">
        <v>0.4</v>
      </c>
      <c r="O20" s="18">
        <v>0.4</v>
      </c>
      <c r="P20" s="18">
        <v>0.3</v>
      </c>
      <c r="Q20" s="18">
        <v>0.3</v>
      </c>
      <c r="R20" s="18">
        <v>0.3</v>
      </c>
      <c r="S20" s="18">
        <v>0.3</v>
      </c>
      <c r="T20" s="18">
        <v>0.3</v>
      </c>
      <c r="U20" s="18">
        <v>0.3</v>
      </c>
      <c r="V20" s="18">
        <v>0.3</v>
      </c>
      <c r="W20" s="18">
        <v>0.3</v>
      </c>
      <c r="Y20" s="13"/>
      <c r="Z20" s="9" t="s">
        <v>412</v>
      </c>
      <c r="AA20" s="18">
        <v>0.8</v>
      </c>
      <c r="AB20" s="18">
        <v>0.7</v>
      </c>
      <c r="AC20" s="18">
        <v>0.7</v>
      </c>
      <c r="AD20" s="18">
        <v>0.7</v>
      </c>
      <c r="AE20" s="18">
        <v>0.8</v>
      </c>
      <c r="AF20" s="18">
        <v>0.7</v>
      </c>
      <c r="AG20" s="18">
        <v>0.7</v>
      </c>
      <c r="AH20" s="18">
        <v>0.9</v>
      </c>
      <c r="AI20" s="18">
        <v>0.9</v>
      </c>
      <c r="AJ20" s="18">
        <v>0.9</v>
      </c>
      <c r="AK20" s="18">
        <v>0.8</v>
      </c>
      <c r="AL20" s="18">
        <v>0.9</v>
      </c>
      <c r="AM20" s="18">
        <v>0.9</v>
      </c>
      <c r="AN20" s="18">
        <v>0.8</v>
      </c>
      <c r="AO20" s="18">
        <v>0.8</v>
      </c>
      <c r="AP20" s="18">
        <v>0.7</v>
      </c>
      <c r="AQ20" s="18">
        <v>0.7</v>
      </c>
      <c r="AR20" s="18">
        <v>0.6</v>
      </c>
      <c r="AS20" s="18">
        <v>0.7</v>
      </c>
      <c r="AT20" s="18">
        <v>0.6</v>
      </c>
      <c r="AU20" s="18">
        <v>0.5</v>
      </c>
      <c r="AW20" s="13"/>
      <c r="AX20" s="9" t="s">
        <v>412</v>
      </c>
      <c r="AY20" s="18">
        <v>1.6</v>
      </c>
      <c r="AZ20" s="18">
        <v>1.5</v>
      </c>
      <c r="BA20" s="18">
        <v>1.4</v>
      </c>
      <c r="BB20" s="18">
        <v>1.2</v>
      </c>
      <c r="BC20" s="18">
        <v>1.4</v>
      </c>
      <c r="BD20" s="18">
        <v>1.5</v>
      </c>
      <c r="BE20" s="18">
        <v>1.4</v>
      </c>
      <c r="BF20" s="18">
        <v>1.5</v>
      </c>
      <c r="BG20" s="18">
        <v>1.5</v>
      </c>
      <c r="BH20" s="18">
        <v>1.1</v>
      </c>
      <c r="BI20" s="18">
        <v>1.2</v>
      </c>
      <c r="BJ20" s="18">
        <v>1.3</v>
      </c>
      <c r="BK20" s="18">
        <v>1.2</v>
      </c>
      <c r="BL20" s="18">
        <v>1.3</v>
      </c>
      <c r="BM20" s="18">
        <v>1.4</v>
      </c>
      <c r="BN20" s="18">
        <v>1.4</v>
      </c>
      <c r="BO20" s="18">
        <v>1.4</v>
      </c>
      <c r="BP20" s="18">
        <v>1.4</v>
      </c>
      <c r="BQ20" s="18">
        <v>1.5</v>
      </c>
      <c r="BR20" s="18">
        <v>1.5</v>
      </c>
      <c r="BS20" s="18">
        <v>1.5</v>
      </c>
      <c r="BU20" s="13"/>
      <c r="BV20" s="9" t="s">
        <v>412</v>
      </c>
      <c r="BW20" s="18">
        <v>0.3</v>
      </c>
      <c r="BX20" s="18">
        <v>0.2</v>
      </c>
      <c r="BY20" s="18">
        <v>0.1</v>
      </c>
      <c r="BZ20" s="18">
        <v>0.2</v>
      </c>
      <c r="CA20" s="18">
        <v>0.3</v>
      </c>
      <c r="CB20" s="18">
        <v>0.3</v>
      </c>
      <c r="CC20" s="18">
        <v>0.3</v>
      </c>
      <c r="CD20" s="18">
        <v>0.2</v>
      </c>
      <c r="CE20" s="18">
        <v>0.3</v>
      </c>
      <c r="CF20" s="18">
        <v>0.5</v>
      </c>
      <c r="CG20" s="18">
        <v>0.6</v>
      </c>
      <c r="CH20" s="18">
        <v>0.7</v>
      </c>
      <c r="CI20" s="18">
        <v>0.6</v>
      </c>
      <c r="CJ20" s="18">
        <v>0.6</v>
      </c>
      <c r="CK20" s="18">
        <v>0.6</v>
      </c>
      <c r="CL20" s="18">
        <v>0.7</v>
      </c>
      <c r="CM20" s="18">
        <v>0.6</v>
      </c>
      <c r="CN20" s="18">
        <v>0.8</v>
      </c>
      <c r="CO20" s="18">
        <v>0.9</v>
      </c>
      <c r="CP20" s="18">
        <v>0.9</v>
      </c>
      <c r="CQ20" s="18">
        <v>0.8</v>
      </c>
      <c r="CS20" s="13"/>
      <c r="CT20" s="9" t="s">
        <v>412</v>
      </c>
      <c r="CU20" s="18">
        <v>0.4</v>
      </c>
      <c r="CV20" s="18">
        <v>0.3</v>
      </c>
      <c r="CW20" s="18">
        <v>0.2</v>
      </c>
      <c r="CX20" s="18">
        <v>0.2</v>
      </c>
      <c r="CY20" s="18">
        <v>0.2</v>
      </c>
      <c r="CZ20" s="18">
        <v>0.4</v>
      </c>
      <c r="DA20" s="18">
        <v>0.4</v>
      </c>
      <c r="DB20" s="18">
        <v>0.2</v>
      </c>
      <c r="DC20" s="18">
        <v>0.5</v>
      </c>
      <c r="DD20" s="18">
        <v>0.4</v>
      </c>
      <c r="DE20" s="18">
        <v>0.7</v>
      </c>
      <c r="DF20" s="18">
        <v>0.7</v>
      </c>
      <c r="DG20" s="18">
        <v>0.5</v>
      </c>
      <c r="DH20" s="18">
        <v>0.7</v>
      </c>
      <c r="DI20" s="18">
        <v>0.7</v>
      </c>
      <c r="DJ20" s="18">
        <v>0.8</v>
      </c>
      <c r="DK20" s="18">
        <v>0.8</v>
      </c>
      <c r="DL20" s="18">
        <v>1.1</v>
      </c>
      <c r="DM20" s="18">
        <v>1.2</v>
      </c>
      <c r="DN20" s="18">
        <v>1.3</v>
      </c>
      <c r="DO20" s="18">
        <v>1.2</v>
      </c>
      <c r="DQ20" s="13"/>
      <c r="DR20" s="9" t="s">
        <v>412</v>
      </c>
      <c r="DS20" s="18">
        <v>1.7</v>
      </c>
      <c r="DT20" s="18">
        <v>2.2</v>
      </c>
      <c r="DU20" s="18">
        <v>2.1</v>
      </c>
      <c r="DV20" s="18">
        <v>2.5</v>
      </c>
      <c r="DW20" s="18">
        <v>2.6</v>
      </c>
      <c r="DX20" s="18">
        <v>2.7</v>
      </c>
      <c r="DY20" s="18">
        <v>3.1</v>
      </c>
      <c r="DZ20" s="18">
        <v>3.5</v>
      </c>
      <c r="EA20" s="18">
        <v>3.5</v>
      </c>
      <c r="EB20" s="18">
        <v>2.8</v>
      </c>
      <c r="EC20" s="18">
        <v>2.1</v>
      </c>
      <c r="ED20" s="18">
        <v>2.5</v>
      </c>
      <c r="EE20" s="18">
        <v>3</v>
      </c>
      <c r="EF20" s="18">
        <v>2.9</v>
      </c>
      <c r="EG20" s="18">
        <v>2.8</v>
      </c>
      <c r="EH20" s="18">
        <v>2.5</v>
      </c>
      <c r="EI20" s="18">
        <v>1.8</v>
      </c>
      <c r="EJ20" s="18">
        <v>2</v>
      </c>
      <c r="EK20" s="18">
        <v>1.9</v>
      </c>
      <c r="EL20" s="18">
        <v>1.9</v>
      </c>
      <c r="EM20" s="18">
        <v>1.8</v>
      </c>
      <c r="EO20" s="13"/>
      <c r="EP20" s="9" t="s">
        <v>412</v>
      </c>
      <c r="EQ20" s="18">
        <v>1.2</v>
      </c>
      <c r="ER20" s="18">
        <v>1</v>
      </c>
      <c r="ES20" s="18">
        <v>0.8</v>
      </c>
      <c r="ET20" s="18">
        <v>0.6</v>
      </c>
      <c r="EU20" s="18">
        <v>0.4</v>
      </c>
      <c r="EV20" s="18">
        <v>0.4</v>
      </c>
      <c r="EW20" s="18">
        <v>0.4</v>
      </c>
      <c r="EX20" s="18">
        <v>0.4</v>
      </c>
      <c r="EY20" s="18">
        <v>0.6</v>
      </c>
      <c r="EZ20" s="18">
        <v>0.4</v>
      </c>
      <c r="FA20" s="18">
        <v>0.5</v>
      </c>
      <c r="FB20" s="18">
        <v>0.6</v>
      </c>
      <c r="FC20" s="18">
        <v>0.7</v>
      </c>
      <c r="FD20" s="18">
        <v>0.5</v>
      </c>
      <c r="FE20" s="18">
        <v>0.6</v>
      </c>
      <c r="FF20" s="18">
        <v>0.6</v>
      </c>
      <c r="FG20" s="18">
        <v>0.8</v>
      </c>
      <c r="FH20" s="18">
        <v>1.1</v>
      </c>
      <c r="FI20" s="18">
        <v>1</v>
      </c>
      <c r="FJ20" s="18">
        <v>1</v>
      </c>
      <c r="FK20" s="18">
        <v>0.9</v>
      </c>
    </row>
    <row r="21" ht="15" spans="1:167">
      <c r="A21" s="13"/>
      <c r="B21" s="13"/>
      <c r="C21" s="1"/>
      <c r="D21" s="1"/>
      <c r="E21" s="1"/>
      <c r="F21" s="1"/>
      <c r="G21" s="1"/>
      <c r="H21" s="1"/>
      <c r="I21" s="1"/>
      <c r="J21" s="1"/>
      <c r="K21" s="1"/>
      <c r="L21" s="1"/>
      <c r="M21" s="1"/>
      <c r="N21" s="1"/>
      <c r="O21" s="1"/>
      <c r="P21" s="1"/>
      <c r="Q21" s="1"/>
      <c r="R21" s="1"/>
      <c r="S21" s="1"/>
      <c r="T21" s="1"/>
      <c r="U21" s="1"/>
      <c r="V21" s="1"/>
      <c r="W21" s="1"/>
      <c r="Y21" s="13"/>
      <c r="Z21" s="13"/>
      <c r="AA21" s="1"/>
      <c r="AB21" s="1"/>
      <c r="AC21" s="1"/>
      <c r="AD21" s="1"/>
      <c r="AE21" s="1"/>
      <c r="AF21" s="1"/>
      <c r="AG21" s="1"/>
      <c r="AH21" s="1"/>
      <c r="AI21" s="1"/>
      <c r="AJ21" s="1"/>
      <c r="AK21" s="1"/>
      <c r="AL21" s="1"/>
      <c r="AM21" s="1"/>
      <c r="AN21" s="1"/>
      <c r="AO21" s="1"/>
      <c r="AP21" s="1"/>
      <c r="AQ21" s="1"/>
      <c r="AR21" s="1"/>
      <c r="AS21" s="1"/>
      <c r="AT21" s="1"/>
      <c r="AU21" s="1"/>
      <c r="AW21" s="13"/>
      <c r="AX21" s="13"/>
      <c r="AY21" s="1"/>
      <c r="AZ21" s="1"/>
      <c r="BA21" s="1"/>
      <c r="BB21" s="1"/>
      <c r="BC21" s="1"/>
      <c r="BD21" s="1"/>
      <c r="BE21" s="1"/>
      <c r="BF21" s="1"/>
      <c r="BG21" s="1"/>
      <c r="BH21" s="1"/>
      <c r="BI21" s="1"/>
      <c r="BJ21" s="1"/>
      <c r="BK21" s="1"/>
      <c r="BL21" s="1"/>
      <c r="BM21" s="1"/>
      <c r="BN21" s="1"/>
      <c r="BO21" s="1"/>
      <c r="BP21" s="1"/>
      <c r="BQ21" s="1"/>
      <c r="BR21" s="1"/>
      <c r="BS21" s="1"/>
      <c r="BU21" s="13"/>
      <c r="BV21" s="13"/>
      <c r="BW21" s="1"/>
      <c r="BX21" s="1"/>
      <c r="BY21" s="1"/>
      <c r="BZ21" s="1"/>
      <c r="CA21" s="1"/>
      <c r="CB21" s="1"/>
      <c r="CC21" s="1"/>
      <c r="CD21" s="1"/>
      <c r="CE21" s="1"/>
      <c r="CF21" s="1"/>
      <c r="CG21" s="1"/>
      <c r="CH21" s="1"/>
      <c r="CI21" s="1"/>
      <c r="CJ21" s="1"/>
      <c r="CK21" s="1"/>
      <c r="CL21" s="1"/>
      <c r="CM21" s="1"/>
      <c r="CN21" s="1"/>
      <c r="CO21" s="1"/>
      <c r="CP21" s="1"/>
      <c r="CQ21" s="1"/>
      <c r="CS21" s="13"/>
      <c r="CT21" s="13"/>
      <c r="CU21" s="1"/>
      <c r="CV21" s="1"/>
      <c r="CW21" s="1"/>
      <c r="CX21" s="1"/>
      <c r="CY21" s="1"/>
      <c r="CZ21" s="1"/>
      <c r="DA21" s="1"/>
      <c r="DB21" s="1"/>
      <c r="DC21" s="1"/>
      <c r="DD21" s="1"/>
      <c r="DE21" s="1"/>
      <c r="DF21" s="1"/>
      <c r="DG21" s="1"/>
      <c r="DH21" s="1"/>
      <c r="DI21" s="1"/>
      <c r="DJ21" s="1"/>
      <c r="DK21" s="1"/>
      <c r="DL21" s="1"/>
      <c r="DM21" s="1"/>
      <c r="DN21" s="1"/>
      <c r="DO21" s="1"/>
      <c r="DQ21" s="13"/>
      <c r="DR21" s="13"/>
      <c r="DS21" s="1"/>
      <c r="DT21" s="1"/>
      <c r="DU21" s="1"/>
      <c r="DV21" s="1"/>
      <c r="DW21" s="1"/>
      <c r="DX21" s="1"/>
      <c r="DY21" s="1"/>
      <c r="DZ21" s="1"/>
      <c r="EA21" s="1"/>
      <c r="EB21" s="1"/>
      <c r="EC21" s="1"/>
      <c r="ED21" s="1"/>
      <c r="EE21" s="1"/>
      <c r="EF21" s="1"/>
      <c r="EG21" s="1"/>
      <c r="EH21" s="1"/>
      <c r="EI21" s="1"/>
      <c r="EJ21" s="1"/>
      <c r="EK21" s="1"/>
      <c r="EL21" s="1"/>
      <c r="EM21" s="1"/>
      <c r="EO21" s="13"/>
      <c r="EP21" s="13"/>
      <c r="EQ21" s="1"/>
      <c r="ER21" s="1"/>
      <c r="ES21" s="1"/>
      <c r="ET21" s="1"/>
      <c r="EU21" s="1"/>
      <c r="EV21" s="1"/>
      <c r="EW21" s="1"/>
      <c r="EX21" s="1"/>
      <c r="EY21" s="1"/>
      <c r="EZ21" s="1"/>
      <c r="FA21" s="1"/>
      <c r="FB21" s="1"/>
      <c r="FC21" s="1"/>
      <c r="FD21" s="1"/>
      <c r="FE21" s="1"/>
      <c r="FF21" s="1"/>
      <c r="FG21" s="1"/>
      <c r="FH21" s="1"/>
      <c r="FI21" s="1"/>
      <c r="FJ21" s="1"/>
      <c r="FK21" s="1"/>
    </row>
    <row r="22" ht="102" spans="1:167">
      <c r="A22" s="1"/>
      <c r="B22" s="150" t="s">
        <v>414</v>
      </c>
      <c r="C22" s="13">
        <v>78.1</v>
      </c>
      <c r="D22" s="13">
        <v>78.1</v>
      </c>
      <c r="E22" s="13">
        <v>78.1</v>
      </c>
      <c r="F22" s="13">
        <v>78.1</v>
      </c>
      <c r="G22" s="13">
        <v>78.1</v>
      </c>
      <c r="H22" s="13">
        <v>78.1</v>
      </c>
      <c r="I22" s="13">
        <v>78.1</v>
      </c>
      <c r="J22" s="13">
        <v>78.1</v>
      </c>
      <c r="K22" s="13">
        <v>78.1</v>
      </c>
      <c r="L22" s="13">
        <v>78.1</v>
      </c>
      <c r="M22" s="13">
        <v>78.1</v>
      </c>
      <c r="N22" s="13">
        <v>78.1</v>
      </c>
      <c r="O22" s="13">
        <v>78.1</v>
      </c>
      <c r="P22" s="13">
        <v>78.1</v>
      </c>
      <c r="Q22" s="13">
        <v>78.1</v>
      </c>
      <c r="R22" s="13">
        <v>78.1</v>
      </c>
      <c r="S22" s="13">
        <v>78.1</v>
      </c>
      <c r="T22" s="13">
        <v>78.1</v>
      </c>
      <c r="U22" s="13">
        <v>78.1</v>
      </c>
      <c r="V22" s="13">
        <v>78.1</v>
      </c>
      <c r="W22" s="13">
        <v>78.1</v>
      </c>
      <c r="Y22" s="1"/>
      <c r="Z22" s="150" t="s">
        <v>414</v>
      </c>
      <c r="AA22" s="13">
        <v>78.1</v>
      </c>
      <c r="AB22" s="13">
        <v>78.1</v>
      </c>
      <c r="AC22" s="13">
        <v>78.1</v>
      </c>
      <c r="AD22" s="13">
        <v>78.1</v>
      </c>
      <c r="AE22" s="13">
        <v>78.1</v>
      </c>
      <c r="AF22" s="13">
        <v>78.1</v>
      </c>
      <c r="AG22" s="13">
        <v>78.1</v>
      </c>
      <c r="AH22" s="13">
        <v>78.1</v>
      </c>
      <c r="AI22" s="13">
        <v>78.1</v>
      </c>
      <c r="AJ22" s="13">
        <v>78.1</v>
      </c>
      <c r="AK22" s="13">
        <v>78.1</v>
      </c>
      <c r="AL22" s="13">
        <v>78.1</v>
      </c>
      <c r="AM22" s="13">
        <v>78.1</v>
      </c>
      <c r="AN22" s="13">
        <v>78.1</v>
      </c>
      <c r="AO22" s="13">
        <v>78.1</v>
      </c>
      <c r="AP22" s="13">
        <v>78.1</v>
      </c>
      <c r="AQ22" s="13">
        <v>78.1</v>
      </c>
      <c r="AR22" s="13">
        <v>78.1</v>
      </c>
      <c r="AS22" s="13">
        <v>78.1</v>
      </c>
      <c r="AT22" s="13">
        <v>78.1</v>
      </c>
      <c r="AU22" s="13">
        <v>78.1</v>
      </c>
      <c r="AW22" s="1"/>
      <c r="AX22" s="150" t="s">
        <v>414</v>
      </c>
      <c r="AY22" s="13">
        <v>78.1</v>
      </c>
      <c r="AZ22" s="13">
        <v>78.1</v>
      </c>
      <c r="BA22" s="13">
        <v>78.1</v>
      </c>
      <c r="BB22" s="13">
        <v>78.1</v>
      </c>
      <c r="BC22" s="13">
        <v>78.1</v>
      </c>
      <c r="BD22" s="13">
        <v>78.1</v>
      </c>
      <c r="BE22" s="13">
        <v>78.1</v>
      </c>
      <c r="BF22" s="13">
        <v>78.1</v>
      </c>
      <c r="BG22" s="13">
        <v>78.1</v>
      </c>
      <c r="BH22" s="13">
        <v>78.1</v>
      </c>
      <c r="BI22" s="13">
        <v>78.1</v>
      </c>
      <c r="BJ22" s="13">
        <v>78.1</v>
      </c>
      <c r="BK22" s="13">
        <v>78.1</v>
      </c>
      <c r="BL22" s="13">
        <v>78.1</v>
      </c>
      <c r="BM22" s="13">
        <v>78.1</v>
      </c>
      <c r="BN22" s="13">
        <v>78.1</v>
      </c>
      <c r="BO22" s="13">
        <v>78.1</v>
      </c>
      <c r="BP22" s="13">
        <v>78.1</v>
      </c>
      <c r="BQ22" s="13">
        <v>78.1</v>
      </c>
      <c r="BR22" s="13">
        <v>78.1</v>
      </c>
      <c r="BS22" s="13">
        <v>78.1</v>
      </c>
      <c r="BU22" s="1"/>
      <c r="BV22" s="150" t="s">
        <v>414</v>
      </c>
      <c r="BW22" s="13">
        <v>78.1</v>
      </c>
      <c r="BX22" s="13">
        <v>78.1</v>
      </c>
      <c r="BY22" s="13">
        <v>78.1</v>
      </c>
      <c r="BZ22" s="13">
        <v>78.1</v>
      </c>
      <c r="CA22" s="13">
        <v>78.1</v>
      </c>
      <c r="CB22" s="13">
        <v>78.1</v>
      </c>
      <c r="CC22" s="13">
        <v>78.1</v>
      </c>
      <c r="CD22" s="13">
        <v>78.1</v>
      </c>
      <c r="CE22" s="13">
        <v>78.1</v>
      </c>
      <c r="CF22" s="13">
        <v>78.1</v>
      </c>
      <c r="CG22" s="13">
        <v>78.1</v>
      </c>
      <c r="CH22" s="13">
        <v>78.1</v>
      </c>
      <c r="CI22" s="13">
        <v>78.1</v>
      </c>
      <c r="CJ22" s="13">
        <v>78.1</v>
      </c>
      <c r="CK22" s="13">
        <v>78.1</v>
      </c>
      <c r="CL22" s="13">
        <v>78.1</v>
      </c>
      <c r="CM22" s="13">
        <v>78.1</v>
      </c>
      <c r="CN22" s="13">
        <v>78.1</v>
      </c>
      <c r="CO22" s="13">
        <v>78.1</v>
      </c>
      <c r="CP22" s="13">
        <v>78.1</v>
      </c>
      <c r="CQ22" s="13">
        <v>78.1</v>
      </c>
      <c r="CS22" s="1"/>
      <c r="CT22" s="150" t="s">
        <v>414</v>
      </c>
      <c r="CU22" s="13">
        <v>78.1</v>
      </c>
      <c r="CV22" s="13">
        <v>78.1</v>
      </c>
      <c r="CW22" s="13">
        <v>78.1</v>
      </c>
      <c r="CX22" s="13">
        <v>78.1</v>
      </c>
      <c r="CY22" s="13">
        <v>78.1</v>
      </c>
      <c r="CZ22" s="13">
        <v>78.1</v>
      </c>
      <c r="DA22" s="13">
        <v>78.1</v>
      </c>
      <c r="DB22" s="13">
        <v>78.1</v>
      </c>
      <c r="DC22" s="13">
        <v>78.1</v>
      </c>
      <c r="DD22" s="13">
        <v>78.1</v>
      </c>
      <c r="DE22" s="13">
        <v>78.1</v>
      </c>
      <c r="DF22" s="13">
        <v>78.1</v>
      </c>
      <c r="DG22" s="13">
        <v>78.1</v>
      </c>
      <c r="DH22" s="13">
        <v>78.1</v>
      </c>
      <c r="DI22" s="13">
        <v>78.1</v>
      </c>
      <c r="DJ22" s="13">
        <v>78.1</v>
      </c>
      <c r="DK22" s="13">
        <v>78.1</v>
      </c>
      <c r="DL22" s="13">
        <v>78.1</v>
      </c>
      <c r="DM22" s="13">
        <v>78.1</v>
      </c>
      <c r="DN22" s="13">
        <v>78.1</v>
      </c>
      <c r="DO22" s="13">
        <v>78.1</v>
      </c>
      <c r="DQ22" s="1"/>
      <c r="DR22" s="150" t="s">
        <v>414</v>
      </c>
      <c r="DS22" s="13">
        <v>78.1</v>
      </c>
      <c r="DT22" s="13">
        <v>78.1</v>
      </c>
      <c r="DU22" s="13">
        <v>78.1</v>
      </c>
      <c r="DV22" s="13">
        <v>78.1</v>
      </c>
      <c r="DW22" s="13">
        <v>78.1</v>
      </c>
      <c r="DX22" s="13">
        <v>78.1</v>
      </c>
      <c r="DY22" s="13">
        <v>78.1</v>
      </c>
      <c r="DZ22" s="13">
        <v>78.1</v>
      </c>
      <c r="EA22" s="13">
        <v>78.1</v>
      </c>
      <c r="EB22" s="13">
        <v>78.1</v>
      </c>
      <c r="EC22" s="13">
        <v>78.1</v>
      </c>
      <c r="ED22" s="13">
        <v>78.1</v>
      </c>
      <c r="EE22" s="13">
        <v>78.1</v>
      </c>
      <c r="EF22" s="13">
        <v>78.1</v>
      </c>
      <c r="EG22" s="13">
        <v>78.1</v>
      </c>
      <c r="EH22" s="13">
        <v>78.1</v>
      </c>
      <c r="EI22" s="13">
        <v>78.1</v>
      </c>
      <c r="EJ22" s="13">
        <v>78.1</v>
      </c>
      <c r="EK22" s="13">
        <v>78.1</v>
      </c>
      <c r="EL22" s="13">
        <v>78.1</v>
      </c>
      <c r="EM22" s="13">
        <v>78.1</v>
      </c>
      <c r="EO22" s="1"/>
      <c r="EP22" s="150" t="s">
        <v>414</v>
      </c>
      <c r="EQ22" s="13">
        <v>78.1</v>
      </c>
      <c r="ER22" s="13">
        <v>78.1</v>
      </c>
      <c r="ES22" s="13">
        <v>78.1</v>
      </c>
      <c r="ET22" s="13">
        <v>78.1</v>
      </c>
      <c r="EU22" s="13">
        <v>78.1</v>
      </c>
      <c r="EV22" s="13">
        <v>78.1</v>
      </c>
      <c r="EW22" s="13">
        <v>78.1</v>
      </c>
      <c r="EX22" s="13">
        <v>78.1</v>
      </c>
      <c r="EY22" s="13">
        <v>78.1</v>
      </c>
      <c r="EZ22" s="13">
        <v>78.1</v>
      </c>
      <c r="FA22" s="13">
        <v>78.1</v>
      </c>
      <c r="FB22" s="13">
        <v>78.1</v>
      </c>
      <c r="FC22" s="13">
        <v>78.1</v>
      </c>
      <c r="FD22" s="13">
        <v>78.1</v>
      </c>
      <c r="FE22" s="13">
        <v>78.1</v>
      </c>
      <c r="FF22" s="13">
        <v>78.1</v>
      </c>
      <c r="FG22" s="13">
        <v>78.1</v>
      </c>
      <c r="FH22" s="13">
        <v>78.1</v>
      </c>
      <c r="FI22" s="13">
        <v>78.1</v>
      </c>
      <c r="FJ22" s="13">
        <v>78.1</v>
      </c>
      <c r="FK22" s="13">
        <v>78.1</v>
      </c>
    </row>
    <row r="23" ht="102" spans="1:167">
      <c r="A23" s="1"/>
      <c r="B23" s="150" t="s">
        <v>415</v>
      </c>
      <c r="C23" s="13">
        <v>78.1</v>
      </c>
      <c r="D23" s="13">
        <v>78.1</v>
      </c>
      <c r="E23" s="13">
        <v>78.1</v>
      </c>
      <c r="F23" s="13">
        <v>78.1</v>
      </c>
      <c r="G23" s="13">
        <v>78.1</v>
      </c>
      <c r="H23" s="13">
        <v>78.1</v>
      </c>
      <c r="I23" s="13">
        <v>78.1</v>
      </c>
      <c r="J23" s="13">
        <v>78.1</v>
      </c>
      <c r="K23" s="13">
        <v>78.1</v>
      </c>
      <c r="L23" s="13">
        <v>78.1</v>
      </c>
      <c r="M23" s="13">
        <v>78.1</v>
      </c>
      <c r="N23" s="13">
        <v>78.1</v>
      </c>
      <c r="O23" s="13">
        <v>78.1</v>
      </c>
      <c r="P23" s="13">
        <v>78.1</v>
      </c>
      <c r="Q23" s="13">
        <v>78.1</v>
      </c>
      <c r="R23" s="13">
        <v>78.1</v>
      </c>
      <c r="S23" s="13">
        <v>78.1</v>
      </c>
      <c r="T23" s="13">
        <v>78.1</v>
      </c>
      <c r="U23" s="13">
        <v>78.1</v>
      </c>
      <c r="V23" s="13">
        <v>78.1</v>
      </c>
      <c r="W23" s="13">
        <v>78.1</v>
      </c>
      <c r="Y23" s="1"/>
      <c r="Z23" s="150" t="s">
        <v>415</v>
      </c>
      <c r="AA23" s="13">
        <v>78.1</v>
      </c>
      <c r="AB23" s="13">
        <v>78.1</v>
      </c>
      <c r="AC23" s="13">
        <v>78.1</v>
      </c>
      <c r="AD23" s="13">
        <v>78.1</v>
      </c>
      <c r="AE23" s="13">
        <v>78.1</v>
      </c>
      <c r="AF23" s="13">
        <v>78.1</v>
      </c>
      <c r="AG23" s="13">
        <v>78.1</v>
      </c>
      <c r="AH23" s="13">
        <v>78.1</v>
      </c>
      <c r="AI23" s="13">
        <v>78.1</v>
      </c>
      <c r="AJ23" s="13">
        <v>78.1</v>
      </c>
      <c r="AK23" s="13">
        <v>78.1</v>
      </c>
      <c r="AL23" s="13">
        <v>78.1</v>
      </c>
      <c r="AM23" s="13">
        <v>78.1</v>
      </c>
      <c r="AN23" s="13">
        <v>78.1</v>
      </c>
      <c r="AO23" s="13">
        <v>78.1</v>
      </c>
      <c r="AP23" s="13">
        <v>78.1</v>
      </c>
      <c r="AQ23" s="13">
        <v>78.1</v>
      </c>
      <c r="AR23" s="13">
        <v>78.1</v>
      </c>
      <c r="AS23" s="13">
        <v>78.1</v>
      </c>
      <c r="AT23" s="13">
        <v>78.1</v>
      </c>
      <c r="AU23" s="13">
        <v>78.1</v>
      </c>
      <c r="AW23" s="1"/>
      <c r="AX23" s="150" t="s">
        <v>415</v>
      </c>
      <c r="AY23" s="13">
        <v>78.1</v>
      </c>
      <c r="AZ23" s="13">
        <v>78.1</v>
      </c>
      <c r="BA23" s="13">
        <v>78.1</v>
      </c>
      <c r="BB23" s="13">
        <v>78.1</v>
      </c>
      <c r="BC23" s="13">
        <v>78.1</v>
      </c>
      <c r="BD23" s="13">
        <v>78.1</v>
      </c>
      <c r="BE23" s="13">
        <v>78.1</v>
      </c>
      <c r="BF23" s="13">
        <v>78.1</v>
      </c>
      <c r="BG23" s="13">
        <v>78.1</v>
      </c>
      <c r="BH23" s="13">
        <v>78.1</v>
      </c>
      <c r="BI23" s="13">
        <v>78.1</v>
      </c>
      <c r="BJ23" s="13">
        <v>78.1</v>
      </c>
      <c r="BK23" s="13">
        <v>78.1</v>
      </c>
      <c r="BL23" s="13">
        <v>78.1</v>
      </c>
      <c r="BM23" s="13">
        <v>78.1</v>
      </c>
      <c r="BN23" s="13">
        <v>78.1</v>
      </c>
      <c r="BO23" s="13">
        <v>78.1</v>
      </c>
      <c r="BP23" s="13">
        <v>78.1</v>
      </c>
      <c r="BQ23" s="13">
        <v>78.1</v>
      </c>
      <c r="BR23" s="13">
        <v>78.1</v>
      </c>
      <c r="BS23" s="13">
        <v>78.1</v>
      </c>
      <c r="BU23" s="1"/>
      <c r="BV23" s="150" t="s">
        <v>415</v>
      </c>
      <c r="BW23" s="13">
        <v>78.1</v>
      </c>
      <c r="BX23" s="13">
        <v>78.1</v>
      </c>
      <c r="BY23" s="13">
        <v>78.1</v>
      </c>
      <c r="BZ23" s="13">
        <v>78.1</v>
      </c>
      <c r="CA23" s="13">
        <v>78.1</v>
      </c>
      <c r="CB23" s="13">
        <v>78.1</v>
      </c>
      <c r="CC23" s="13">
        <v>78.1</v>
      </c>
      <c r="CD23" s="13">
        <v>78.1</v>
      </c>
      <c r="CE23" s="13">
        <v>78.1</v>
      </c>
      <c r="CF23" s="13">
        <v>78.1</v>
      </c>
      <c r="CG23" s="13">
        <v>78.1</v>
      </c>
      <c r="CH23" s="13">
        <v>78.1</v>
      </c>
      <c r="CI23" s="13">
        <v>78.1</v>
      </c>
      <c r="CJ23" s="13">
        <v>78.1</v>
      </c>
      <c r="CK23" s="13">
        <v>78.1</v>
      </c>
      <c r="CL23" s="13">
        <v>78.1</v>
      </c>
      <c r="CM23" s="13">
        <v>78.1</v>
      </c>
      <c r="CN23" s="13">
        <v>78.1</v>
      </c>
      <c r="CO23" s="13">
        <v>78.1</v>
      </c>
      <c r="CP23" s="13">
        <v>78.1</v>
      </c>
      <c r="CQ23" s="13">
        <v>78.1</v>
      </c>
      <c r="CS23" s="1"/>
      <c r="CT23" s="150" t="s">
        <v>415</v>
      </c>
      <c r="CU23" s="13">
        <v>78.1</v>
      </c>
      <c r="CV23" s="13">
        <v>78.1</v>
      </c>
      <c r="CW23" s="13">
        <v>78.1</v>
      </c>
      <c r="CX23" s="13">
        <v>78.1</v>
      </c>
      <c r="CY23" s="13">
        <v>78.1</v>
      </c>
      <c r="CZ23" s="13">
        <v>78.1</v>
      </c>
      <c r="DA23" s="13">
        <v>78.1</v>
      </c>
      <c r="DB23" s="13">
        <v>78.1</v>
      </c>
      <c r="DC23" s="13">
        <v>78.1</v>
      </c>
      <c r="DD23" s="13">
        <v>78.1</v>
      </c>
      <c r="DE23" s="13">
        <v>78.1</v>
      </c>
      <c r="DF23" s="13">
        <v>78.1</v>
      </c>
      <c r="DG23" s="13">
        <v>78.1</v>
      </c>
      <c r="DH23" s="13">
        <v>78.1</v>
      </c>
      <c r="DI23" s="13">
        <v>78.1</v>
      </c>
      <c r="DJ23" s="13">
        <v>78.1</v>
      </c>
      <c r="DK23" s="13">
        <v>78.1</v>
      </c>
      <c r="DL23" s="13">
        <v>78.1</v>
      </c>
      <c r="DM23" s="13">
        <v>78.1</v>
      </c>
      <c r="DN23" s="13">
        <v>78.1</v>
      </c>
      <c r="DO23" s="13">
        <v>78.1</v>
      </c>
      <c r="DQ23" s="1"/>
      <c r="DR23" s="150" t="s">
        <v>415</v>
      </c>
      <c r="DS23" s="13">
        <v>78.1</v>
      </c>
      <c r="DT23" s="13">
        <v>78.1</v>
      </c>
      <c r="DU23" s="13">
        <v>78.1</v>
      </c>
      <c r="DV23" s="13">
        <v>78.1</v>
      </c>
      <c r="DW23" s="13">
        <v>78.1</v>
      </c>
      <c r="DX23" s="13">
        <v>78.1</v>
      </c>
      <c r="DY23" s="13">
        <v>78.1</v>
      </c>
      <c r="DZ23" s="13">
        <v>78.1</v>
      </c>
      <c r="EA23" s="13">
        <v>78.1</v>
      </c>
      <c r="EB23" s="13">
        <v>78.1</v>
      </c>
      <c r="EC23" s="13">
        <v>78.1</v>
      </c>
      <c r="ED23" s="13">
        <v>78.1</v>
      </c>
      <c r="EE23" s="13">
        <v>78.1</v>
      </c>
      <c r="EF23" s="13">
        <v>78.1</v>
      </c>
      <c r="EG23" s="13">
        <v>78.1</v>
      </c>
      <c r="EH23" s="13">
        <v>78.1</v>
      </c>
      <c r="EI23" s="13">
        <v>78.1</v>
      </c>
      <c r="EJ23" s="13">
        <v>78.1</v>
      </c>
      <c r="EK23" s="13">
        <v>78.1</v>
      </c>
      <c r="EL23" s="13">
        <v>78.1</v>
      </c>
      <c r="EM23" s="13">
        <v>78.1</v>
      </c>
      <c r="EO23" s="1"/>
      <c r="EP23" s="150" t="s">
        <v>415</v>
      </c>
      <c r="EQ23" s="13">
        <v>78.1</v>
      </c>
      <c r="ER23" s="13">
        <v>78.1</v>
      </c>
      <c r="ES23" s="13">
        <v>78.1</v>
      </c>
      <c r="ET23" s="13">
        <v>78.1</v>
      </c>
      <c r="EU23" s="13">
        <v>78.1</v>
      </c>
      <c r="EV23" s="13">
        <v>78.1</v>
      </c>
      <c r="EW23" s="13">
        <v>78.1</v>
      </c>
      <c r="EX23" s="13">
        <v>78.1</v>
      </c>
      <c r="EY23" s="13">
        <v>78.1</v>
      </c>
      <c r="EZ23" s="13">
        <v>78.1</v>
      </c>
      <c r="FA23" s="13">
        <v>78.1</v>
      </c>
      <c r="FB23" s="13">
        <v>78.1</v>
      </c>
      <c r="FC23" s="13">
        <v>78.1</v>
      </c>
      <c r="FD23" s="13">
        <v>78.1</v>
      </c>
      <c r="FE23" s="13">
        <v>78.1</v>
      </c>
      <c r="FF23" s="13">
        <v>78.1</v>
      </c>
      <c r="FG23" s="13">
        <v>78.1</v>
      </c>
      <c r="FH23" s="13">
        <v>78.1</v>
      </c>
      <c r="FI23" s="13">
        <v>78.1</v>
      </c>
      <c r="FJ23" s="13">
        <v>78.1</v>
      </c>
      <c r="FK23" s="13">
        <v>78.1</v>
      </c>
    </row>
    <row r="24" ht="15" spans="1:167">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
      <c r="AX24" s="1"/>
      <c r="AY24" s="1"/>
      <c r="AZ24" s="1"/>
      <c r="BA24" s="1"/>
      <c r="BB24" s="1"/>
      <c r="BC24" s="1"/>
      <c r="BD24" s="1"/>
      <c r="BE24" s="1"/>
      <c r="BF24" s="1"/>
      <c r="BG24" s="1"/>
      <c r="BH24" s="1"/>
      <c r="BI24" s="1"/>
      <c r="BJ24" s="1"/>
      <c r="BK24" s="1"/>
      <c r="BL24" s="1"/>
      <c r="BM24" s="1"/>
      <c r="BN24" s="1"/>
      <c r="BO24" s="1"/>
      <c r="BP24" s="1"/>
      <c r="BQ24" s="1"/>
      <c r="BR24" s="1"/>
      <c r="BS24" s="1"/>
      <c r="BU24" s="1"/>
      <c r="BV24" s="1"/>
      <c r="BW24" s="1"/>
      <c r="BX24" s="1"/>
      <c r="BY24" s="1"/>
      <c r="BZ24" s="1"/>
      <c r="CA24" s="1"/>
      <c r="CB24" s="1"/>
      <c r="CC24" s="1"/>
      <c r="CD24" s="1"/>
      <c r="CE24" s="1"/>
      <c r="CF24" s="1"/>
      <c r="CG24" s="1"/>
      <c r="CH24" s="1"/>
      <c r="CI24" s="1"/>
      <c r="CJ24" s="1"/>
      <c r="CK24" s="1"/>
      <c r="CL24" s="1"/>
      <c r="CM24" s="1"/>
      <c r="CN24" s="1"/>
      <c r="CO24" s="1"/>
      <c r="CP24" s="1"/>
      <c r="CQ24" s="1"/>
      <c r="CS24" s="1"/>
      <c r="CT24" s="1"/>
      <c r="CU24" s="1"/>
      <c r="CV24" s="1"/>
      <c r="CW24" s="1"/>
      <c r="CX24" s="1"/>
      <c r="CY24" s="1"/>
      <c r="CZ24" s="1"/>
      <c r="DA24" s="1"/>
      <c r="DB24" s="1"/>
      <c r="DC24" s="1"/>
      <c r="DD24" s="1"/>
      <c r="DE24" s="1"/>
      <c r="DF24" s="1"/>
      <c r="DG24" s="1"/>
      <c r="DH24" s="1"/>
      <c r="DI24" s="1"/>
      <c r="DJ24" s="1"/>
      <c r="DK24" s="1"/>
      <c r="DL24" s="1"/>
      <c r="DM24" s="1"/>
      <c r="DN24" s="1"/>
      <c r="DO24" s="1"/>
      <c r="DQ24" s="1"/>
      <c r="DR24" s="1"/>
      <c r="DS24" s="1"/>
      <c r="DT24" s="1"/>
      <c r="DU24" s="1"/>
      <c r="DV24" s="1"/>
      <c r="DW24" s="1"/>
      <c r="DX24" s="1"/>
      <c r="DY24" s="1"/>
      <c r="DZ24" s="1"/>
      <c r="EA24" s="1"/>
      <c r="EB24" s="1"/>
      <c r="EC24" s="1"/>
      <c r="ED24" s="1"/>
      <c r="EE24" s="1"/>
      <c r="EF24" s="1"/>
      <c r="EG24" s="1"/>
      <c r="EH24" s="1"/>
      <c r="EI24" s="1"/>
      <c r="EJ24" s="1"/>
      <c r="EK24" s="1"/>
      <c r="EL24" s="1"/>
      <c r="EM24" s="1"/>
      <c r="EO24" s="1"/>
      <c r="EP24" s="1"/>
      <c r="EQ24" s="1"/>
      <c r="ER24" s="1"/>
      <c r="ES24" s="1"/>
      <c r="ET24" s="1"/>
      <c r="EU24" s="1"/>
      <c r="EV24" s="1"/>
      <c r="EW24" s="1"/>
      <c r="EX24" s="1"/>
      <c r="EY24" s="1"/>
      <c r="EZ24" s="1"/>
      <c r="FA24" s="1"/>
      <c r="FB24" s="1"/>
      <c r="FC24" s="1"/>
      <c r="FD24" s="1"/>
      <c r="FE24" s="1"/>
      <c r="FF24" s="1"/>
      <c r="FG24" s="1"/>
      <c r="FH24" s="1"/>
      <c r="FI24" s="1"/>
      <c r="FJ24" s="1"/>
      <c r="FK24" s="1"/>
    </row>
    <row r="25" ht="15" spans="1:167">
      <c r="A25" s="18" t="s">
        <v>416</v>
      </c>
      <c r="B25" s="18"/>
      <c r="C25" s="1"/>
      <c r="D25" s="1"/>
      <c r="E25" s="1"/>
      <c r="F25" s="1"/>
      <c r="G25" s="1"/>
      <c r="H25" s="1"/>
      <c r="I25" s="1"/>
      <c r="J25" s="1"/>
      <c r="K25" s="1"/>
      <c r="L25" s="1"/>
      <c r="M25" s="1"/>
      <c r="N25" s="1"/>
      <c r="O25" s="1"/>
      <c r="P25" s="1"/>
      <c r="Q25" s="1"/>
      <c r="R25" s="1"/>
      <c r="S25" s="1"/>
      <c r="T25" s="1"/>
      <c r="U25" s="1"/>
      <c r="V25" s="1"/>
      <c r="W25" s="1"/>
      <c r="Y25" s="18" t="s">
        <v>416</v>
      </c>
      <c r="Z25" s="18"/>
      <c r="AA25" s="1"/>
      <c r="AB25" s="1"/>
      <c r="AC25" s="1"/>
      <c r="AD25" s="1"/>
      <c r="AE25" s="1"/>
      <c r="AF25" s="1"/>
      <c r="AG25" s="1"/>
      <c r="AH25" s="1"/>
      <c r="AI25" s="1"/>
      <c r="AJ25" s="1"/>
      <c r="AK25" s="1"/>
      <c r="AL25" s="1"/>
      <c r="AM25" s="1"/>
      <c r="AN25" s="1"/>
      <c r="AO25" s="1"/>
      <c r="AP25" s="1"/>
      <c r="AQ25" s="1"/>
      <c r="AR25" s="1"/>
      <c r="AS25" s="1"/>
      <c r="AT25" s="1"/>
      <c r="AU25" s="1"/>
      <c r="AW25" s="18" t="s">
        <v>416</v>
      </c>
      <c r="AX25" s="18"/>
      <c r="AY25" s="1"/>
      <c r="AZ25" s="1"/>
      <c r="BA25" s="1"/>
      <c r="BB25" s="1"/>
      <c r="BC25" s="1"/>
      <c r="BD25" s="1"/>
      <c r="BE25" s="1"/>
      <c r="BF25" s="1"/>
      <c r="BG25" s="1"/>
      <c r="BH25" s="1"/>
      <c r="BI25" s="1"/>
      <c r="BJ25" s="1"/>
      <c r="BK25" s="1"/>
      <c r="BL25" s="1"/>
      <c r="BM25" s="1"/>
      <c r="BN25" s="1"/>
      <c r="BO25" s="1"/>
      <c r="BP25" s="1"/>
      <c r="BQ25" s="1"/>
      <c r="BR25" s="1"/>
      <c r="BS25" s="1"/>
      <c r="BU25" s="18" t="s">
        <v>416</v>
      </c>
      <c r="BV25" s="18"/>
      <c r="BW25" s="1"/>
      <c r="BX25" s="1"/>
      <c r="BY25" s="1"/>
      <c r="BZ25" s="1"/>
      <c r="CA25" s="1"/>
      <c r="CB25" s="1"/>
      <c r="CC25" s="1"/>
      <c r="CD25" s="1"/>
      <c r="CE25" s="1"/>
      <c r="CF25" s="1"/>
      <c r="CG25" s="1"/>
      <c r="CH25" s="1"/>
      <c r="CI25" s="1"/>
      <c r="CJ25" s="1"/>
      <c r="CK25" s="1"/>
      <c r="CL25" s="1"/>
      <c r="CM25" s="1"/>
      <c r="CN25" s="1"/>
      <c r="CO25" s="1"/>
      <c r="CP25" s="1"/>
      <c r="CQ25" s="1"/>
      <c r="CS25" s="18" t="s">
        <v>416</v>
      </c>
      <c r="CT25" s="18"/>
      <c r="CU25" s="1"/>
      <c r="CV25" s="1"/>
      <c r="CW25" s="1"/>
      <c r="CX25" s="1"/>
      <c r="CY25" s="1"/>
      <c r="CZ25" s="1"/>
      <c r="DA25" s="1"/>
      <c r="DB25" s="1"/>
      <c r="DC25" s="1"/>
      <c r="DD25" s="1"/>
      <c r="DE25" s="1"/>
      <c r="DF25" s="1"/>
      <c r="DG25" s="1"/>
      <c r="DH25" s="1"/>
      <c r="DI25" s="1"/>
      <c r="DJ25" s="1"/>
      <c r="DK25" s="1"/>
      <c r="DL25" s="1"/>
      <c r="DM25" s="1"/>
      <c r="DN25" s="1"/>
      <c r="DO25" s="1"/>
      <c r="DQ25" s="18" t="s">
        <v>416</v>
      </c>
      <c r="DR25" s="18"/>
      <c r="DS25" s="1"/>
      <c r="DT25" s="1"/>
      <c r="DU25" s="1"/>
      <c r="DV25" s="1"/>
      <c r="DW25" s="1"/>
      <c r="DX25" s="1"/>
      <c r="DY25" s="1"/>
      <c r="DZ25" s="1"/>
      <c r="EA25" s="1"/>
      <c r="EB25" s="1"/>
      <c r="EC25" s="1"/>
      <c r="ED25" s="1"/>
      <c r="EE25" s="1"/>
      <c r="EF25" s="1"/>
      <c r="EG25" s="1"/>
      <c r="EH25" s="1"/>
      <c r="EI25" s="1"/>
      <c r="EJ25" s="1"/>
      <c r="EK25" s="1"/>
      <c r="EL25" s="1"/>
      <c r="EM25" s="1"/>
      <c r="EO25" s="18" t="s">
        <v>416</v>
      </c>
      <c r="EP25" s="18"/>
      <c r="EQ25" s="1"/>
      <c r="ER25" s="1"/>
      <c r="ES25" s="1"/>
      <c r="ET25" s="1"/>
      <c r="EU25" s="1"/>
      <c r="EV25" s="1"/>
      <c r="EW25" s="1"/>
      <c r="EX25" s="1"/>
      <c r="EY25" s="1"/>
      <c r="EZ25" s="1"/>
      <c r="FA25" s="1"/>
      <c r="FB25" s="1"/>
      <c r="FC25" s="1"/>
      <c r="FD25" s="1"/>
      <c r="FE25" s="1"/>
      <c r="FF25" s="1"/>
      <c r="FG25" s="1"/>
      <c r="FH25" s="1"/>
      <c r="FI25" s="1"/>
      <c r="FJ25" s="1"/>
      <c r="FK25" s="1"/>
    </row>
    <row r="26" ht="15" spans="1:167">
      <c r="A26" s="1"/>
      <c r="B26" s="1"/>
      <c r="C26" s="1"/>
      <c r="D26" s="1"/>
      <c r="E26" s="1"/>
      <c r="F26" s="1"/>
      <c r="G26" s="1"/>
      <c r="H26" s="1"/>
      <c r="I26" s="1"/>
      <c r="J26" s="1"/>
      <c r="K26" s="1"/>
      <c r="L26" s="1"/>
      <c r="M26" s="1"/>
      <c r="N26" s="1"/>
      <c r="O26" s="1"/>
      <c r="P26" s="1"/>
      <c r="Q26" s="1"/>
      <c r="R26" s="1"/>
      <c r="S26" s="1"/>
      <c r="T26" s="1"/>
      <c r="U26" s="1"/>
      <c r="V26" s="1"/>
      <c r="W26" s="1"/>
      <c r="Y26" s="1"/>
      <c r="Z26" s="1"/>
      <c r="AA26" s="1"/>
      <c r="AB26" s="1"/>
      <c r="AC26" s="1"/>
      <c r="AD26" s="1"/>
      <c r="AE26" s="1"/>
      <c r="AF26" s="1"/>
      <c r="AG26" s="1"/>
      <c r="AH26" s="1"/>
      <c r="AI26" s="1"/>
      <c r="AJ26" s="1"/>
      <c r="AK26" s="1"/>
      <c r="AL26" s="1"/>
      <c r="AM26" s="1"/>
      <c r="AN26" s="1"/>
      <c r="AO26" s="1"/>
      <c r="AP26" s="1"/>
      <c r="AQ26" s="1"/>
      <c r="AR26" s="1"/>
      <c r="AS26" s="1"/>
      <c r="AT26" s="1"/>
      <c r="AU26" s="1"/>
      <c r="AW26" s="1"/>
      <c r="AX26" s="1"/>
      <c r="AY26" s="1"/>
      <c r="AZ26" s="1"/>
      <c r="BA26" s="1"/>
      <c r="BB26" s="1"/>
      <c r="BC26" s="1"/>
      <c r="BD26" s="1"/>
      <c r="BE26" s="1"/>
      <c r="BF26" s="1"/>
      <c r="BG26" s="1"/>
      <c r="BH26" s="1"/>
      <c r="BI26" s="1"/>
      <c r="BJ26" s="1"/>
      <c r="BK26" s="1"/>
      <c r="BL26" s="1"/>
      <c r="BM26" s="1"/>
      <c r="BN26" s="1"/>
      <c r="BO26" s="1"/>
      <c r="BP26" s="1"/>
      <c r="BQ26" s="1"/>
      <c r="BR26" s="1"/>
      <c r="BS26" s="1"/>
      <c r="BU26" s="1"/>
      <c r="BV26" s="1"/>
      <c r="BW26" s="1"/>
      <c r="BX26" s="1"/>
      <c r="BY26" s="1"/>
      <c r="BZ26" s="1"/>
      <c r="CA26" s="1"/>
      <c r="CB26" s="1"/>
      <c r="CC26" s="1"/>
      <c r="CD26" s="1"/>
      <c r="CE26" s="1"/>
      <c r="CF26" s="1"/>
      <c r="CG26" s="1"/>
      <c r="CH26" s="1"/>
      <c r="CI26" s="1"/>
      <c r="CJ26" s="1"/>
      <c r="CK26" s="1"/>
      <c r="CL26" s="1"/>
      <c r="CM26" s="1"/>
      <c r="CN26" s="1"/>
      <c r="CO26" s="1"/>
      <c r="CP26" s="1"/>
      <c r="CQ26" s="1"/>
      <c r="CS26" s="1"/>
      <c r="CT26" s="1"/>
      <c r="CU26" s="1"/>
      <c r="CV26" s="1"/>
      <c r="CW26" s="1"/>
      <c r="CX26" s="1"/>
      <c r="CY26" s="1"/>
      <c r="CZ26" s="1"/>
      <c r="DA26" s="1"/>
      <c r="DB26" s="1"/>
      <c r="DC26" s="1"/>
      <c r="DD26" s="1"/>
      <c r="DE26" s="1"/>
      <c r="DF26" s="1"/>
      <c r="DG26" s="1"/>
      <c r="DH26" s="1"/>
      <c r="DI26" s="1"/>
      <c r="DJ26" s="1"/>
      <c r="DK26" s="1"/>
      <c r="DL26" s="1"/>
      <c r="DM26" s="1"/>
      <c r="DN26" s="1"/>
      <c r="DO26" s="1"/>
      <c r="DQ26" s="1"/>
      <c r="DR26" s="1"/>
      <c r="DS26" s="1"/>
      <c r="DT26" s="1"/>
      <c r="DU26" s="1"/>
      <c r="DV26" s="1"/>
      <c r="DW26" s="1"/>
      <c r="DX26" s="1"/>
      <c r="DY26" s="1"/>
      <c r="DZ26" s="1"/>
      <c r="EA26" s="1"/>
      <c r="EB26" s="1"/>
      <c r="EC26" s="1"/>
      <c r="ED26" s="1"/>
      <c r="EE26" s="1"/>
      <c r="EF26" s="1"/>
      <c r="EG26" s="1"/>
      <c r="EH26" s="1"/>
      <c r="EI26" s="1"/>
      <c r="EJ26" s="1"/>
      <c r="EK26" s="1"/>
      <c r="EL26" s="1"/>
      <c r="EM26" s="1"/>
      <c r="EO26" s="1"/>
      <c r="EP26" s="1"/>
      <c r="EQ26" s="1"/>
      <c r="ER26" s="1"/>
      <c r="ES26" s="1"/>
      <c r="ET26" s="1"/>
      <c r="EU26" s="1"/>
      <c r="EV26" s="1"/>
      <c r="EW26" s="1"/>
      <c r="EX26" s="1"/>
      <c r="EY26" s="1"/>
      <c r="EZ26" s="1"/>
      <c r="FA26" s="1"/>
      <c r="FB26" s="1"/>
      <c r="FC26" s="1"/>
      <c r="FD26" s="1"/>
      <c r="FE26" s="1"/>
      <c r="FF26" s="1"/>
      <c r="FG26" s="1"/>
      <c r="FH26" s="1"/>
      <c r="FI26" s="1"/>
      <c r="FJ26" s="1"/>
      <c r="FK26" s="1"/>
    </row>
    <row r="27" spans="1:167">
      <c r="A27" s="149" t="s">
        <v>417</v>
      </c>
      <c r="B27" s="149"/>
      <c r="C27" s="18"/>
      <c r="D27" s="18"/>
      <c r="E27" s="18"/>
      <c r="F27" s="18"/>
      <c r="G27" s="18"/>
      <c r="H27" s="18"/>
      <c r="I27" s="18"/>
      <c r="J27" s="18"/>
      <c r="K27" s="18"/>
      <c r="L27" s="18"/>
      <c r="M27" s="18"/>
      <c r="N27" s="18"/>
      <c r="O27" s="18"/>
      <c r="P27" s="18"/>
      <c r="Q27" s="18"/>
      <c r="R27" s="18"/>
      <c r="S27" s="18"/>
      <c r="T27" s="18"/>
      <c r="U27" s="18"/>
      <c r="V27" s="18"/>
      <c r="W27" s="18"/>
      <c r="Y27" s="149" t="s">
        <v>417</v>
      </c>
      <c r="Z27" s="149"/>
      <c r="AA27" s="18"/>
      <c r="AB27" s="18"/>
      <c r="AC27" s="18"/>
      <c r="AD27" s="18"/>
      <c r="AE27" s="18"/>
      <c r="AF27" s="18"/>
      <c r="AG27" s="18"/>
      <c r="AH27" s="18"/>
      <c r="AI27" s="18"/>
      <c r="AJ27" s="18"/>
      <c r="AK27" s="18"/>
      <c r="AL27" s="18"/>
      <c r="AM27" s="18"/>
      <c r="AN27" s="18"/>
      <c r="AO27" s="18"/>
      <c r="AP27" s="18"/>
      <c r="AQ27" s="18"/>
      <c r="AR27" s="18"/>
      <c r="AS27" s="18"/>
      <c r="AT27" s="18"/>
      <c r="AU27" s="18"/>
      <c r="AW27" s="149" t="s">
        <v>417</v>
      </c>
      <c r="AX27" s="149"/>
      <c r="AY27" s="18"/>
      <c r="AZ27" s="18"/>
      <c r="BA27" s="18"/>
      <c r="BB27" s="18"/>
      <c r="BC27" s="18"/>
      <c r="BD27" s="18"/>
      <c r="BE27" s="18"/>
      <c r="BF27" s="18"/>
      <c r="BG27" s="18"/>
      <c r="BH27" s="18"/>
      <c r="BI27" s="18"/>
      <c r="BJ27" s="18"/>
      <c r="BK27" s="18"/>
      <c r="BL27" s="18"/>
      <c r="BM27" s="18"/>
      <c r="BN27" s="18"/>
      <c r="BO27" s="18"/>
      <c r="BP27" s="18"/>
      <c r="BQ27" s="18"/>
      <c r="BR27" s="18"/>
      <c r="BS27" s="18"/>
      <c r="BU27" s="149" t="s">
        <v>417</v>
      </c>
      <c r="BV27" s="149"/>
      <c r="BW27" s="18"/>
      <c r="BX27" s="18"/>
      <c r="BY27" s="18"/>
      <c r="BZ27" s="18"/>
      <c r="CA27" s="18"/>
      <c r="CB27" s="18"/>
      <c r="CC27" s="18"/>
      <c r="CD27" s="18"/>
      <c r="CE27" s="18"/>
      <c r="CF27" s="18"/>
      <c r="CG27" s="18"/>
      <c r="CH27" s="18"/>
      <c r="CI27" s="18"/>
      <c r="CJ27" s="18"/>
      <c r="CK27" s="18"/>
      <c r="CL27" s="18"/>
      <c r="CM27" s="18"/>
      <c r="CN27" s="18"/>
      <c r="CO27" s="18"/>
      <c r="CP27" s="18"/>
      <c r="CQ27" s="18"/>
      <c r="CS27" s="149" t="s">
        <v>417</v>
      </c>
      <c r="CT27" s="149"/>
      <c r="CU27" s="18"/>
      <c r="CV27" s="18"/>
      <c r="CW27" s="18"/>
      <c r="CX27" s="18"/>
      <c r="CY27" s="18"/>
      <c r="CZ27" s="18"/>
      <c r="DA27" s="18"/>
      <c r="DB27" s="18"/>
      <c r="DC27" s="18"/>
      <c r="DD27" s="18"/>
      <c r="DE27" s="18"/>
      <c r="DF27" s="18"/>
      <c r="DG27" s="18"/>
      <c r="DH27" s="18"/>
      <c r="DI27" s="18"/>
      <c r="DJ27" s="18"/>
      <c r="DK27" s="18"/>
      <c r="DL27" s="18"/>
      <c r="DM27" s="18"/>
      <c r="DN27" s="18"/>
      <c r="DO27" s="18"/>
      <c r="DQ27" s="149" t="s">
        <v>417</v>
      </c>
      <c r="DR27" s="149"/>
      <c r="DS27" s="18"/>
      <c r="DT27" s="18"/>
      <c r="DU27" s="18"/>
      <c r="DV27" s="18"/>
      <c r="DW27" s="18"/>
      <c r="DX27" s="18"/>
      <c r="DY27" s="18"/>
      <c r="DZ27" s="18"/>
      <c r="EA27" s="18"/>
      <c r="EB27" s="18"/>
      <c r="EC27" s="18"/>
      <c r="ED27" s="18"/>
      <c r="EE27" s="18"/>
      <c r="EF27" s="18"/>
      <c r="EG27" s="18"/>
      <c r="EH27" s="18"/>
      <c r="EI27" s="18"/>
      <c r="EJ27" s="18"/>
      <c r="EK27" s="18"/>
      <c r="EL27" s="18"/>
      <c r="EM27" s="18"/>
      <c r="EO27" s="149" t="s">
        <v>417</v>
      </c>
      <c r="EP27" s="149"/>
      <c r="EQ27" s="18"/>
      <c r="ER27" s="18"/>
      <c r="ES27" s="18"/>
      <c r="ET27" s="18"/>
      <c r="EU27" s="18"/>
      <c r="EV27" s="18"/>
      <c r="EW27" s="18"/>
      <c r="EX27" s="18"/>
      <c r="EY27" s="18"/>
      <c r="EZ27" s="18"/>
      <c r="FA27" s="18"/>
      <c r="FB27" s="18"/>
      <c r="FC27" s="18"/>
      <c r="FD27" s="18"/>
      <c r="FE27" s="18"/>
      <c r="FF27" s="18"/>
      <c r="FG27" s="18"/>
      <c r="FH27" s="18"/>
      <c r="FI27" s="18"/>
      <c r="FJ27" s="18"/>
      <c r="FK27" s="18"/>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6:B16"/>
    <mergeCell ref="Y16:Z16"/>
    <mergeCell ref="AW16:AX16"/>
    <mergeCell ref="BU16:BV16"/>
    <mergeCell ref="CS16:CT16"/>
    <mergeCell ref="DQ16:DR16"/>
    <mergeCell ref="EO16:EP16"/>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4:B24"/>
    <mergeCell ref="Y24:Z24"/>
    <mergeCell ref="AW24:AX24"/>
    <mergeCell ref="BU24:BV24"/>
    <mergeCell ref="CS24:CT24"/>
    <mergeCell ref="DQ24:DR24"/>
    <mergeCell ref="EO24:EP24"/>
    <mergeCell ref="A25:B25"/>
    <mergeCell ref="Y25:Z25"/>
    <mergeCell ref="AW25:AX25"/>
    <mergeCell ref="BU25:BV25"/>
    <mergeCell ref="CS25:CT25"/>
    <mergeCell ref="DQ25:DR25"/>
    <mergeCell ref="EO25:EP25"/>
    <mergeCell ref="A26:B26"/>
    <mergeCell ref="Y26:Z26"/>
    <mergeCell ref="AW26:AX26"/>
    <mergeCell ref="BU26:BV26"/>
    <mergeCell ref="CS26:CT26"/>
    <mergeCell ref="DQ26:DR26"/>
    <mergeCell ref="EO26:EP26"/>
    <mergeCell ref="A27:B27"/>
    <mergeCell ref="Y27:Z27"/>
    <mergeCell ref="AW27:AX27"/>
    <mergeCell ref="BU27:BV27"/>
    <mergeCell ref="CS27:CT27"/>
    <mergeCell ref="DQ27:DR27"/>
    <mergeCell ref="EO27:EP27"/>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34"/>
  <sheetViews>
    <sheetView topLeftCell="A6" workbookViewId="0">
      <selection activeCell="A22" sqref="A22:B22"/>
    </sheetView>
  </sheetViews>
  <sheetFormatPr defaultColWidth="9" defaultRowHeight="12.75"/>
  <cols>
    <col min="2" max="2" width="44.8571428571429" customWidth="1"/>
    <col min="4" max="22" width="9" hidden="1" customWidth="1"/>
    <col min="26" max="26" width="45.142857142857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s>
  <sheetData>
    <row r="1" ht="1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row>
    <row r="6" ht="15" spans="1:167">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row>
    <row r="7" ht="15.75" spans="1:167">
      <c r="A7" s="4" t="s">
        <v>402</v>
      </c>
      <c r="B7" s="4"/>
      <c r="C7" s="3"/>
      <c r="D7" s="3"/>
      <c r="E7" s="3"/>
      <c r="F7" s="3"/>
      <c r="G7" s="3"/>
      <c r="H7" s="3"/>
      <c r="I7" s="3"/>
      <c r="J7" s="3"/>
      <c r="K7" s="3"/>
      <c r="L7" s="3"/>
      <c r="M7" s="3"/>
      <c r="N7" s="3"/>
      <c r="O7" s="3"/>
      <c r="P7" s="3"/>
      <c r="Q7" s="3"/>
      <c r="R7" s="3"/>
      <c r="S7" s="3"/>
      <c r="T7" s="3"/>
      <c r="U7" s="3"/>
      <c r="V7" s="3"/>
      <c r="W7" s="3"/>
      <c r="Y7" s="4" t="s">
        <v>185</v>
      </c>
      <c r="Z7" s="4"/>
      <c r="AA7" s="3"/>
      <c r="AB7" s="3"/>
      <c r="AC7" s="3"/>
      <c r="AD7" s="3"/>
      <c r="AE7" s="3"/>
      <c r="AF7" s="3"/>
      <c r="AG7" s="3"/>
      <c r="AH7" s="3"/>
      <c r="AI7" s="3"/>
      <c r="AJ7" s="3"/>
      <c r="AK7" s="3"/>
      <c r="AL7" s="3"/>
      <c r="AM7" s="3"/>
      <c r="AN7" s="3"/>
      <c r="AO7" s="3"/>
      <c r="AP7" s="3"/>
      <c r="AQ7" s="3"/>
      <c r="AR7" s="3"/>
      <c r="AS7" s="3"/>
      <c r="AT7" s="3"/>
      <c r="AU7" s="3"/>
      <c r="AW7" s="4" t="s">
        <v>186</v>
      </c>
      <c r="AX7" s="4"/>
      <c r="AY7" s="3"/>
      <c r="AZ7" s="3"/>
      <c r="BA7" s="3"/>
      <c r="BB7" s="3"/>
      <c r="BC7" s="3"/>
      <c r="BD7" s="3"/>
      <c r="BE7" s="3"/>
      <c r="BF7" s="3"/>
      <c r="BG7" s="3"/>
      <c r="BH7" s="3"/>
      <c r="BI7" s="3"/>
      <c r="BJ7" s="3"/>
      <c r="BK7" s="3"/>
      <c r="BL7" s="3"/>
      <c r="BM7" s="3"/>
      <c r="BN7" s="3"/>
      <c r="BO7" s="3"/>
      <c r="BP7" s="3"/>
      <c r="BQ7" s="3"/>
      <c r="BR7" s="3"/>
      <c r="BS7" s="3"/>
      <c r="BU7" s="4" t="s">
        <v>187</v>
      </c>
      <c r="BV7" s="4"/>
      <c r="BW7" s="3"/>
      <c r="BX7" s="3"/>
      <c r="BY7" s="3"/>
      <c r="BZ7" s="3"/>
      <c r="CA7" s="3"/>
      <c r="CB7" s="3"/>
      <c r="CC7" s="3"/>
      <c r="CD7" s="3"/>
      <c r="CE7" s="3"/>
      <c r="CF7" s="3"/>
      <c r="CG7" s="3"/>
      <c r="CH7" s="3"/>
      <c r="CI7" s="3"/>
      <c r="CJ7" s="3"/>
      <c r="CK7" s="3"/>
      <c r="CL7" s="3"/>
      <c r="CM7" s="3"/>
      <c r="CN7" s="3"/>
      <c r="CO7" s="3"/>
      <c r="CP7" s="3"/>
      <c r="CQ7" s="3"/>
      <c r="CS7" s="4" t="s">
        <v>188</v>
      </c>
      <c r="CT7" s="4"/>
      <c r="CU7" s="3"/>
      <c r="CV7" s="3"/>
      <c r="CW7" s="3"/>
      <c r="CX7" s="3"/>
      <c r="CY7" s="3"/>
      <c r="CZ7" s="3"/>
      <c r="DA7" s="3"/>
      <c r="DB7" s="3"/>
      <c r="DC7" s="3"/>
      <c r="DD7" s="3"/>
      <c r="DE7" s="3"/>
      <c r="DF7" s="3"/>
      <c r="DG7" s="3"/>
      <c r="DH7" s="3"/>
      <c r="DI7" s="3"/>
      <c r="DJ7" s="3"/>
      <c r="DK7" s="3"/>
      <c r="DL7" s="3"/>
      <c r="DM7" s="3"/>
      <c r="DN7" s="3"/>
      <c r="DO7" s="3"/>
      <c r="DQ7" s="4" t="s">
        <v>189</v>
      </c>
      <c r="DR7" s="4"/>
      <c r="DS7" s="3"/>
      <c r="DT7" s="3"/>
      <c r="DU7" s="3"/>
      <c r="DV7" s="3"/>
      <c r="DW7" s="3"/>
      <c r="DX7" s="3"/>
      <c r="DY7" s="3"/>
      <c r="DZ7" s="3"/>
      <c r="EA7" s="3"/>
      <c r="EB7" s="3"/>
      <c r="EC7" s="3"/>
      <c r="ED7" s="3"/>
      <c r="EE7" s="3"/>
      <c r="EF7" s="3"/>
      <c r="EG7" s="3"/>
      <c r="EH7" s="3"/>
      <c r="EI7" s="3"/>
      <c r="EJ7" s="3"/>
      <c r="EK7" s="3"/>
      <c r="EL7" s="3"/>
      <c r="EM7" s="3"/>
      <c r="EO7" s="4" t="s">
        <v>190</v>
      </c>
      <c r="EP7" s="4"/>
      <c r="EQ7" s="3"/>
      <c r="ER7" s="3"/>
      <c r="ES7" s="3"/>
      <c r="ET7" s="3"/>
      <c r="EU7" s="3"/>
      <c r="EV7" s="3"/>
      <c r="EW7" s="3"/>
      <c r="EX7" s="3"/>
      <c r="EY7" s="3"/>
      <c r="EZ7" s="3"/>
      <c r="FA7" s="3"/>
      <c r="FB7" s="3"/>
      <c r="FC7" s="3"/>
      <c r="FD7" s="3"/>
      <c r="FE7" s="3"/>
      <c r="FF7" s="3"/>
      <c r="FG7" s="3"/>
      <c r="FH7" s="3"/>
      <c r="FI7" s="3"/>
      <c r="FJ7" s="3"/>
      <c r="FK7" s="3"/>
    </row>
    <row r="8" ht="15.75" spans="1:167">
      <c r="A8" s="4" t="s">
        <v>418</v>
      </c>
      <c r="B8" s="4"/>
      <c r="C8" s="5"/>
      <c r="D8" s="5"/>
      <c r="E8" s="5"/>
      <c r="F8" s="5"/>
      <c r="G8" s="5"/>
      <c r="H8" s="5"/>
      <c r="I8" s="5"/>
      <c r="J8" s="5"/>
      <c r="K8" s="5"/>
      <c r="L8" s="5"/>
      <c r="M8" s="5"/>
      <c r="N8" s="5"/>
      <c r="O8" s="5"/>
      <c r="P8" s="5"/>
      <c r="Q8" s="5"/>
      <c r="R8" s="5"/>
      <c r="S8" s="5"/>
      <c r="T8" s="5"/>
      <c r="U8" s="5"/>
      <c r="V8" s="5"/>
      <c r="W8" s="5"/>
      <c r="Y8" s="4" t="s">
        <v>418</v>
      </c>
      <c r="Z8" s="4"/>
      <c r="AA8" s="5"/>
      <c r="AB8" s="5"/>
      <c r="AC8" s="5"/>
      <c r="AD8" s="5"/>
      <c r="AE8" s="5"/>
      <c r="AF8" s="5"/>
      <c r="AG8" s="5"/>
      <c r="AH8" s="5"/>
      <c r="AI8" s="5"/>
      <c r="AJ8" s="5"/>
      <c r="AK8" s="5"/>
      <c r="AL8" s="5"/>
      <c r="AM8" s="5"/>
      <c r="AN8" s="5"/>
      <c r="AO8" s="5"/>
      <c r="AP8" s="5"/>
      <c r="AQ8" s="5"/>
      <c r="AR8" s="5"/>
      <c r="AS8" s="5"/>
      <c r="AT8" s="5"/>
      <c r="AU8" s="5"/>
      <c r="AW8" s="4" t="s">
        <v>418</v>
      </c>
      <c r="AX8" s="4"/>
      <c r="AY8" s="5"/>
      <c r="AZ8" s="5"/>
      <c r="BA8" s="5"/>
      <c r="BB8" s="5"/>
      <c r="BC8" s="5"/>
      <c r="BD8" s="5"/>
      <c r="BE8" s="5"/>
      <c r="BF8" s="5"/>
      <c r="BG8" s="5"/>
      <c r="BH8" s="5"/>
      <c r="BI8" s="5"/>
      <c r="BJ8" s="5"/>
      <c r="BK8" s="5"/>
      <c r="BL8" s="5"/>
      <c r="BM8" s="5"/>
      <c r="BN8" s="5"/>
      <c r="BO8" s="5"/>
      <c r="BP8" s="5"/>
      <c r="BQ8" s="5"/>
      <c r="BR8" s="5"/>
      <c r="BS8" s="5"/>
      <c r="BU8" s="4" t="s">
        <v>418</v>
      </c>
      <c r="BV8" s="4"/>
      <c r="BW8" s="5"/>
      <c r="BX8" s="5"/>
      <c r="BY8" s="5"/>
      <c r="BZ8" s="5"/>
      <c r="CA8" s="5"/>
      <c r="CB8" s="5"/>
      <c r="CC8" s="5"/>
      <c r="CD8" s="5"/>
      <c r="CE8" s="5"/>
      <c r="CF8" s="5"/>
      <c r="CG8" s="5"/>
      <c r="CH8" s="5"/>
      <c r="CI8" s="5"/>
      <c r="CJ8" s="5"/>
      <c r="CK8" s="5"/>
      <c r="CL8" s="5"/>
      <c r="CM8" s="5"/>
      <c r="CN8" s="5"/>
      <c r="CO8" s="5"/>
      <c r="CP8" s="5"/>
      <c r="CQ8" s="5"/>
      <c r="CS8" s="4" t="s">
        <v>418</v>
      </c>
      <c r="CT8" s="4"/>
      <c r="CU8" s="5"/>
      <c r="CV8" s="5"/>
      <c r="CW8" s="5"/>
      <c r="CX8" s="5"/>
      <c r="CY8" s="5"/>
      <c r="CZ8" s="5"/>
      <c r="DA8" s="5"/>
      <c r="DB8" s="5"/>
      <c r="DC8" s="5"/>
      <c r="DD8" s="5"/>
      <c r="DE8" s="5"/>
      <c r="DF8" s="5"/>
      <c r="DG8" s="5"/>
      <c r="DH8" s="5"/>
      <c r="DI8" s="5"/>
      <c r="DJ8" s="5"/>
      <c r="DK8" s="5"/>
      <c r="DL8" s="5"/>
      <c r="DM8" s="5"/>
      <c r="DN8" s="5"/>
      <c r="DO8" s="5"/>
      <c r="DQ8" s="4" t="s">
        <v>418</v>
      </c>
      <c r="DR8" s="4"/>
      <c r="DS8" s="5"/>
      <c r="DT8" s="5"/>
      <c r="DU8" s="5"/>
      <c r="DV8" s="5"/>
      <c r="DW8" s="5"/>
      <c r="DX8" s="5"/>
      <c r="DY8" s="5"/>
      <c r="DZ8" s="5"/>
      <c r="EA8" s="5"/>
      <c r="EB8" s="5"/>
      <c r="EC8" s="5"/>
      <c r="ED8" s="5"/>
      <c r="EE8" s="5"/>
      <c r="EF8" s="5"/>
      <c r="EG8" s="5"/>
      <c r="EH8" s="5"/>
      <c r="EI8" s="5"/>
      <c r="EJ8" s="5"/>
      <c r="EK8" s="5"/>
      <c r="EL8" s="5"/>
      <c r="EM8" s="5"/>
      <c r="EO8" s="4" t="s">
        <v>418</v>
      </c>
      <c r="EP8" s="4"/>
      <c r="EQ8" s="5"/>
      <c r="ER8" s="5"/>
      <c r="ES8" s="5"/>
      <c r="ET8" s="5"/>
      <c r="EU8" s="5"/>
      <c r="EV8" s="5"/>
      <c r="EW8" s="5"/>
      <c r="EX8" s="5"/>
      <c r="EY8" s="5"/>
      <c r="EZ8" s="5"/>
      <c r="FA8" s="5"/>
      <c r="FB8" s="5"/>
      <c r="FC8" s="5"/>
      <c r="FD8" s="5"/>
      <c r="FE8" s="5"/>
      <c r="FF8" s="5"/>
      <c r="FG8" s="5"/>
      <c r="FH8" s="5"/>
      <c r="FI8" s="5"/>
      <c r="FJ8" s="5"/>
      <c r="FK8" s="5"/>
    </row>
    <row r="9" ht="15" spans="1:167">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row>
    <row r="10" ht="1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5" spans="1:167">
      <c r="A12" s="13"/>
      <c r="B12" s="13"/>
      <c r="C12" s="1"/>
      <c r="D12" s="1"/>
      <c r="E12" s="1"/>
      <c r="F12" s="1"/>
      <c r="G12" s="1"/>
      <c r="H12" s="1"/>
      <c r="I12" s="1"/>
      <c r="J12" s="1"/>
      <c r="K12" s="1"/>
      <c r="L12" s="1"/>
      <c r="M12" s="1"/>
      <c r="N12" s="1"/>
      <c r="O12" s="1"/>
      <c r="P12" s="1"/>
      <c r="Q12" s="1"/>
      <c r="R12" s="1"/>
      <c r="S12" s="1"/>
      <c r="T12" s="1"/>
      <c r="U12" s="1"/>
      <c r="V12" s="1"/>
      <c r="W12" s="1"/>
      <c r="Y12" s="13"/>
      <c r="Z12" s="13"/>
      <c r="AA12" s="1"/>
      <c r="AB12" s="1"/>
      <c r="AC12" s="1"/>
      <c r="AD12" s="1"/>
      <c r="AE12" s="1"/>
      <c r="AF12" s="1"/>
      <c r="AG12" s="1"/>
      <c r="AH12" s="1"/>
      <c r="AI12" s="1"/>
      <c r="AJ12" s="1"/>
      <c r="AK12" s="1"/>
      <c r="AL12" s="1"/>
      <c r="AM12" s="1"/>
      <c r="AN12" s="1"/>
      <c r="AO12" s="1"/>
      <c r="AP12" s="1"/>
      <c r="AQ12" s="1"/>
      <c r="AR12" s="1"/>
      <c r="AS12" s="1"/>
      <c r="AT12" s="1"/>
      <c r="AU12" s="1"/>
      <c r="AW12" s="13"/>
      <c r="AX12" s="13"/>
      <c r="AY12" s="1"/>
      <c r="AZ12" s="1"/>
      <c r="BA12" s="1"/>
      <c r="BB12" s="1"/>
      <c r="BC12" s="1"/>
      <c r="BD12" s="1"/>
      <c r="BE12" s="1"/>
      <c r="BF12" s="1"/>
      <c r="BG12" s="1"/>
      <c r="BH12" s="1"/>
      <c r="BI12" s="1"/>
      <c r="BJ12" s="1"/>
      <c r="BK12" s="1"/>
      <c r="BL12" s="1"/>
      <c r="BM12" s="1"/>
      <c r="BN12" s="1"/>
      <c r="BO12" s="1"/>
      <c r="BP12" s="1"/>
      <c r="BQ12" s="1"/>
      <c r="BR12" s="1"/>
      <c r="BS12" s="1"/>
      <c r="BU12" s="13"/>
      <c r="BV12" s="13"/>
      <c r="BW12" s="1"/>
      <c r="BX12" s="1"/>
      <c r="BY12" s="1"/>
      <c r="BZ12" s="1"/>
      <c r="CA12" s="1"/>
      <c r="CB12" s="1"/>
      <c r="CC12" s="1"/>
      <c r="CD12" s="1"/>
      <c r="CE12" s="1"/>
      <c r="CF12" s="1"/>
      <c r="CG12" s="1"/>
      <c r="CH12" s="1"/>
      <c r="CI12" s="1"/>
      <c r="CJ12" s="1"/>
      <c r="CK12" s="1"/>
      <c r="CL12" s="1"/>
      <c r="CM12" s="1"/>
      <c r="CN12" s="1"/>
      <c r="CO12" s="1"/>
      <c r="CP12" s="1"/>
      <c r="CQ12" s="1"/>
      <c r="CS12" s="13"/>
      <c r="CT12" s="13"/>
      <c r="CU12" s="1"/>
      <c r="CV12" s="1"/>
      <c r="CW12" s="1"/>
      <c r="CX12" s="1"/>
      <c r="CY12" s="1"/>
      <c r="CZ12" s="1"/>
      <c r="DA12" s="1"/>
      <c r="DB12" s="1"/>
      <c r="DC12" s="1"/>
      <c r="DD12" s="1"/>
      <c r="DE12" s="1"/>
      <c r="DF12" s="1"/>
      <c r="DG12" s="1"/>
      <c r="DH12" s="1"/>
      <c r="DI12" s="1"/>
      <c r="DJ12" s="1"/>
      <c r="DK12" s="1"/>
      <c r="DL12" s="1"/>
      <c r="DM12" s="1"/>
      <c r="DN12" s="1"/>
      <c r="DO12" s="1"/>
      <c r="DQ12" s="13"/>
      <c r="DR12" s="13"/>
      <c r="DS12" s="1"/>
      <c r="DT12" s="1"/>
      <c r="DU12" s="1"/>
      <c r="DV12" s="1"/>
      <c r="DW12" s="1"/>
      <c r="DX12" s="1"/>
      <c r="DY12" s="1"/>
      <c r="DZ12" s="1"/>
      <c r="EA12" s="1"/>
      <c r="EB12" s="1"/>
      <c r="EC12" s="1"/>
      <c r="ED12" s="1"/>
      <c r="EE12" s="1"/>
      <c r="EF12" s="1"/>
      <c r="EG12" s="1"/>
      <c r="EH12" s="1"/>
      <c r="EI12" s="1"/>
      <c r="EJ12" s="1"/>
      <c r="EK12" s="1"/>
      <c r="EL12" s="1"/>
      <c r="EM12" s="1"/>
      <c r="EO12" s="13"/>
      <c r="EP12" s="13"/>
      <c r="EQ12" s="1"/>
      <c r="ER12" s="1"/>
      <c r="ES12" s="1"/>
      <c r="ET12" s="1"/>
      <c r="EU12" s="1"/>
      <c r="EV12" s="1"/>
      <c r="EW12" s="1"/>
      <c r="EX12" s="1"/>
      <c r="EY12" s="1"/>
      <c r="EZ12" s="1"/>
      <c r="FA12" s="1"/>
      <c r="FB12" s="1"/>
      <c r="FC12" s="1"/>
      <c r="FD12" s="1"/>
      <c r="FE12" s="1"/>
      <c r="FF12" s="1"/>
      <c r="FG12" s="1"/>
      <c r="FH12" s="1"/>
      <c r="FI12" s="1"/>
      <c r="FJ12" s="1"/>
      <c r="FK12" s="1"/>
    </row>
    <row r="13" ht="15" spans="1:167">
      <c r="A13" s="1"/>
      <c r="B13" s="8" t="s">
        <v>419</v>
      </c>
      <c r="C13" s="13">
        <v>19.4</v>
      </c>
      <c r="D13" s="13">
        <v>17.7</v>
      </c>
      <c r="E13" s="13">
        <v>15.7</v>
      </c>
      <c r="F13" s="13">
        <v>17.7</v>
      </c>
      <c r="G13" s="13">
        <v>22.7</v>
      </c>
      <c r="H13" s="13">
        <v>24.6</v>
      </c>
      <c r="I13" s="13">
        <v>19.2</v>
      </c>
      <c r="J13" s="13">
        <v>20.2</v>
      </c>
      <c r="K13" s="13">
        <v>21.8</v>
      </c>
      <c r="L13" s="13">
        <v>22.1</v>
      </c>
      <c r="M13" s="13">
        <v>19.3</v>
      </c>
      <c r="N13" s="13">
        <v>19.1</v>
      </c>
      <c r="O13" s="13">
        <v>8.6</v>
      </c>
      <c r="P13" s="13">
        <v>11.2</v>
      </c>
      <c r="Q13" s="13">
        <v>17.1</v>
      </c>
      <c r="R13" s="13">
        <v>18.8</v>
      </c>
      <c r="S13" s="13">
        <v>23.3</v>
      </c>
      <c r="T13" s="13">
        <v>20.3</v>
      </c>
      <c r="U13" s="13">
        <v>22.7</v>
      </c>
      <c r="V13" s="13">
        <v>22.4</v>
      </c>
      <c r="W13" s="13">
        <v>13</v>
      </c>
      <c r="Y13" s="1"/>
      <c r="Z13" s="8" t="s">
        <v>419</v>
      </c>
      <c r="AA13" s="13">
        <v>40.1</v>
      </c>
      <c r="AB13" s="13">
        <v>44.1</v>
      </c>
      <c r="AC13" s="13">
        <v>56.8</v>
      </c>
      <c r="AD13" s="13">
        <v>51.4</v>
      </c>
      <c r="AE13" s="13">
        <v>51.4</v>
      </c>
      <c r="AF13" s="13">
        <v>39.6</v>
      </c>
      <c r="AG13" s="13">
        <v>64.9</v>
      </c>
      <c r="AH13" s="13">
        <v>63.4</v>
      </c>
      <c r="AI13" s="13">
        <v>37.9</v>
      </c>
      <c r="AJ13" s="13">
        <v>30.7</v>
      </c>
      <c r="AK13" s="13">
        <v>34.4</v>
      </c>
      <c r="AL13" s="13">
        <v>39.8</v>
      </c>
      <c r="AM13" s="13">
        <v>75.7</v>
      </c>
      <c r="AN13" s="13">
        <v>76</v>
      </c>
      <c r="AO13" s="13">
        <v>68.2</v>
      </c>
      <c r="AP13" s="13">
        <v>76.6</v>
      </c>
      <c r="AQ13" s="13">
        <v>79.8</v>
      </c>
      <c r="AR13" s="13">
        <v>75.1</v>
      </c>
      <c r="AS13" s="13">
        <v>79.5</v>
      </c>
      <c r="AT13" s="13">
        <v>85.7</v>
      </c>
      <c r="AU13" s="13">
        <v>30.6</v>
      </c>
      <c r="AW13" s="1"/>
      <c r="AX13" s="8" t="s">
        <v>419</v>
      </c>
      <c r="AY13" s="13">
        <v>67.7</v>
      </c>
      <c r="AZ13" s="13">
        <v>57.7</v>
      </c>
      <c r="BA13" s="13">
        <v>44.6</v>
      </c>
      <c r="BB13" s="13">
        <v>50.5</v>
      </c>
      <c r="BC13" s="13">
        <v>64</v>
      </c>
      <c r="BD13" s="13">
        <v>84.7</v>
      </c>
      <c r="BE13" s="13">
        <v>60.3</v>
      </c>
      <c r="BF13" s="13">
        <v>62.5</v>
      </c>
      <c r="BG13" s="13">
        <v>69</v>
      </c>
      <c r="BH13" s="13">
        <v>61.8</v>
      </c>
      <c r="BI13" s="13">
        <v>59</v>
      </c>
      <c r="BJ13" s="13">
        <v>56</v>
      </c>
      <c r="BK13" s="13">
        <v>66.4</v>
      </c>
      <c r="BL13" s="13">
        <v>69.7</v>
      </c>
      <c r="BM13" s="13">
        <v>68.5</v>
      </c>
      <c r="BN13" s="13">
        <v>73.7</v>
      </c>
      <c r="BO13" s="13">
        <v>77.9</v>
      </c>
      <c r="BP13" s="13">
        <v>92.7</v>
      </c>
      <c r="BQ13" s="13">
        <v>99</v>
      </c>
      <c r="BR13" s="13">
        <v>94.6</v>
      </c>
      <c r="BS13" s="13">
        <v>44</v>
      </c>
      <c r="BU13" s="1"/>
      <c r="BV13" s="8" t="s">
        <v>419</v>
      </c>
      <c r="BW13" s="13">
        <v>8.1</v>
      </c>
      <c r="BX13" s="13">
        <v>7.3</v>
      </c>
      <c r="BY13" s="13">
        <v>6.5</v>
      </c>
      <c r="BZ13" s="13">
        <v>7</v>
      </c>
      <c r="CA13" s="13">
        <v>7.4</v>
      </c>
      <c r="CB13" s="13">
        <v>7.9</v>
      </c>
      <c r="CC13" s="13">
        <v>8.3</v>
      </c>
      <c r="CD13" s="13">
        <v>8.4</v>
      </c>
      <c r="CE13" s="13">
        <v>8.8</v>
      </c>
      <c r="CF13" s="13">
        <v>8.4</v>
      </c>
      <c r="CG13" s="13">
        <v>9</v>
      </c>
      <c r="CH13" s="13">
        <v>8.7</v>
      </c>
      <c r="CI13" s="13">
        <v>8.8</v>
      </c>
      <c r="CJ13" s="13">
        <v>7.4</v>
      </c>
      <c r="CK13" s="13">
        <v>5.2</v>
      </c>
      <c r="CL13" s="13">
        <v>5</v>
      </c>
      <c r="CM13" s="13">
        <v>5</v>
      </c>
      <c r="CN13" s="13">
        <v>7.2</v>
      </c>
      <c r="CO13" s="13">
        <v>9.5</v>
      </c>
      <c r="CP13" s="13">
        <v>10.5</v>
      </c>
      <c r="CQ13" s="13">
        <v>6.7</v>
      </c>
      <c r="CS13" s="1"/>
      <c r="CT13" s="8" t="s">
        <v>419</v>
      </c>
      <c r="CU13" s="13">
        <v>2.5</v>
      </c>
      <c r="CV13" s="13">
        <v>2.6</v>
      </c>
      <c r="CW13" s="13">
        <v>2.4</v>
      </c>
      <c r="CX13" s="13">
        <v>2.2</v>
      </c>
      <c r="CY13" s="13">
        <v>2.1</v>
      </c>
      <c r="CZ13" s="13">
        <v>2.6</v>
      </c>
      <c r="DA13" s="13">
        <v>2.9</v>
      </c>
      <c r="DB13" s="13">
        <v>3.1</v>
      </c>
      <c r="DC13" s="13">
        <v>3.4</v>
      </c>
      <c r="DD13" s="13">
        <v>3.1</v>
      </c>
      <c r="DE13" s="13">
        <v>3.5</v>
      </c>
      <c r="DF13" s="13">
        <v>3.6</v>
      </c>
      <c r="DG13" s="13">
        <v>4.1</v>
      </c>
      <c r="DH13" s="13">
        <v>4.8</v>
      </c>
      <c r="DI13" s="13">
        <v>7.1</v>
      </c>
      <c r="DJ13" s="13">
        <v>5.2</v>
      </c>
      <c r="DK13" s="13">
        <v>3.9</v>
      </c>
      <c r="DL13" s="13">
        <v>3.5</v>
      </c>
      <c r="DM13" s="13">
        <v>3.4</v>
      </c>
      <c r="DN13" s="13">
        <v>2.9</v>
      </c>
      <c r="DO13" s="13">
        <v>1.8</v>
      </c>
      <c r="DQ13" s="1"/>
      <c r="DR13" s="8" t="s">
        <v>419</v>
      </c>
      <c r="DS13" s="13">
        <v>31.5</v>
      </c>
      <c r="DT13" s="13">
        <v>31.4</v>
      </c>
      <c r="DU13" s="13">
        <v>27.2</v>
      </c>
      <c r="DV13" s="13">
        <v>27.6</v>
      </c>
      <c r="DW13" s="13">
        <v>29.6</v>
      </c>
      <c r="DX13" s="13">
        <v>32.1</v>
      </c>
      <c r="DY13" s="13">
        <v>33.5</v>
      </c>
      <c r="DZ13" s="13">
        <v>35.9</v>
      </c>
      <c r="EA13" s="13">
        <v>35.5</v>
      </c>
      <c r="EB13" s="13">
        <v>32.7</v>
      </c>
      <c r="EC13" s="13">
        <v>33.9</v>
      </c>
      <c r="ED13" s="13">
        <v>31.8</v>
      </c>
      <c r="EE13" s="13">
        <v>34.4</v>
      </c>
      <c r="EF13" s="13">
        <v>37.6</v>
      </c>
      <c r="EG13" s="13">
        <v>39.9</v>
      </c>
      <c r="EH13" s="13">
        <v>41.2</v>
      </c>
      <c r="EI13" s="13">
        <v>39</v>
      </c>
      <c r="EJ13" s="13">
        <v>40.6</v>
      </c>
      <c r="EK13" s="13">
        <v>40.6</v>
      </c>
      <c r="EL13" s="13">
        <v>40.1</v>
      </c>
      <c r="EM13" s="13">
        <v>19.5</v>
      </c>
      <c r="EO13" s="1"/>
      <c r="EP13" s="8" t="s">
        <v>419</v>
      </c>
      <c r="EQ13" s="13">
        <v>62.6</v>
      </c>
      <c r="ER13" s="13">
        <v>51.2</v>
      </c>
      <c r="ES13" s="13">
        <v>59.6</v>
      </c>
      <c r="ET13" s="13">
        <v>54.8</v>
      </c>
      <c r="EU13" s="13">
        <v>58.4</v>
      </c>
      <c r="EV13" s="13">
        <v>58.7</v>
      </c>
      <c r="EW13" s="13">
        <v>60.2</v>
      </c>
      <c r="EX13" s="13">
        <v>60.4</v>
      </c>
      <c r="EY13" s="13">
        <v>62.9</v>
      </c>
      <c r="EZ13" s="13">
        <v>57.6</v>
      </c>
      <c r="FA13" s="13">
        <v>64.6</v>
      </c>
      <c r="FB13" s="13">
        <v>67.7</v>
      </c>
      <c r="FC13" s="13">
        <v>60.5</v>
      </c>
      <c r="FD13" s="13">
        <v>62.3</v>
      </c>
      <c r="FE13" s="13">
        <v>57.5</v>
      </c>
      <c r="FF13" s="13">
        <v>49.3</v>
      </c>
      <c r="FG13" s="13">
        <v>48.2</v>
      </c>
      <c r="FH13" s="13">
        <v>59.1</v>
      </c>
      <c r="FI13" s="13">
        <v>79.9</v>
      </c>
      <c r="FJ13" s="13">
        <v>80.3</v>
      </c>
      <c r="FK13" s="13">
        <v>41.2</v>
      </c>
    </row>
    <row r="14" ht="15" spans="1:167">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1"/>
      <c r="AX14" s="21" t="s">
        <v>296</v>
      </c>
      <c r="AY14" s="1"/>
      <c r="AZ14" s="1"/>
      <c r="BA14" s="1"/>
      <c r="BB14" s="1"/>
      <c r="BC14" s="1"/>
      <c r="BD14" s="1"/>
      <c r="BE14" s="1"/>
      <c r="BF14" s="1"/>
      <c r="BG14" s="1"/>
      <c r="BH14" s="1"/>
      <c r="BI14" s="1"/>
      <c r="BJ14" s="1"/>
      <c r="BK14" s="1"/>
      <c r="BL14" s="1"/>
      <c r="BM14" s="1"/>
      <c r="BN14" s="1"/>
      <c r="BO14" s="1"/>
      <c r="BP14" s="1"/>
      <c r="BQ14" s="1"/>
      <c r="BR14" s="1"/>
      <c r="BS14" s="1"/>
      <c r="BU14" s="1"/>
      <c r="BV14" s="21" t="s">
        <v>296</v>
      </c>
      <c r="BW14" s="1"/>
      <c r="BX14" s="1"/>
      <c r="BY14" s="1"/>
      <c r="BZ14" s="1"/>
      <c r="CA14" s="1"/>
      <c r="CB14" s="1"/>
      <c r="CC14" s="1"/>
      <c r="CD14" s="1"/>
      <c r="CE14" s="1"/>
      <c r="CF14" s="1"/>
      <c r="CG14" s="1"/>
      <c r="CH14" s="1"/>
      <c r="CI14" s="1"/>
      <c r="CJ14" s="1"/>
      <c r="CK14" s="1"/>
      <c r="CL14" s="1"/>
      <c r="CM14" s="1"/>
      <c r="CN14" s="1"/>
      <c r="CO14" s="1"/>
      <c r="CP14" s="1"/>
      <c r="CQ14" s="1"/>
      <c r="CS14" s="1"/>
      <c r="CT14" s="21" t="s">
        <v>296</v>
      </c>
      <c r="CU14" s="1"/>
      <c r="CV14" s="1"/>
      <c r="CW14" s="1"/>
      <c r="CX14" s="1"/>
      <c r="CY14" s="1"/>
      <c r="CZ14" s="1"/>
      <c r="DA14" s="1"/>
      <c r="DB14" s="1"/>
      <c r="DC14" s="1"/>
      <c r="DD14" s="1"/>
      <c r="DE14" s="1"/>
      <c r="DF14" s="1"/>
      <c r="DG14" s="1"/>
      <c r="DH14" s="1"/>
      <c r="DI14" s="1"/>
      <c r="DJ14" s="1"/>
      <c r="DK14" s="1"/>
      <c r="DL14" s="1"/>
      <c r="DM14" s="1"/>
      <c r="DN14" s="1"/>
      <c r="DO14" s="1"/>
      <c r="DQ14" s="1"/>
      <c r="DR14" s="21" t="s">
        <v>296</v>
      </c>
      <c r="DS14" s="1"/>
      <c r="DT14" s="1"/>
      <c r="DU14" s="1"/>
      <c r="DV14" s="1"/>
      <c r="DW14" s="1"/>
      <c r="DX14" s="1"/>
      <c r="DY14" s="1"/>
      <c r="DZ14" s="1"/>
      <c r="EA14" s="1"/>
      <c r="EB14" s="1"/>
      <c r="EC14" s="1"/>
      <c r="ED14" s="1"/>
      <c r="EE14" s="1"/>
      <c r="EF14" s="1"/>
      <c r="EG14" s="1"/>
      <c r="EH14" s="1"/>
      <c r="EI14" s="1"/>
      <c r="EJ14" s="1"/>
      <c r="EK14" s="1"/>
      <c r="EL14" s="1"/>
      <c r="EM14" s="1"/>
      <c r="EO14" s="1"/>
      <c r="EP14" s="21" t="s">
        <v>296</v>
      </c>
      <c r="EQ14" s="1"/>
      <c r="ER14" s="1"/>
      <c r="ES14" s="1"/>
      <c r="ET14" s="1"/>
      <c r="EU14" s="1"/>
      <c r="EV14" s="1"/>
      <c r="EW14" s="1"/>
      <c r="EX14" s="1"/>
      <c r="EY14" s="1"/>
      <c r="EZ14" s="1"/>
      <c r="FA14" s="1"/>
      <c r="FB14" s="1"/>
      <c r="FC14" s="1"/>
      <c r="FD14" s="1"/>
      <c r="FE14" s="1"/>
      <c r="FF14" s="1"/>
      <c r="FG14" s="1"/>
      <c r="FH14" s="1"/>
      <c r="FI14" s="1"/>
      <c r="FJ14" s="1"/>
      <c r="FK14" s="1"/>
    </row>
    <row r="15" ht="15" spans="1:167">
      <c r="A15" s="1"/>
      <c r="B15" s="9" t="s">
        <v>405</v>
      </c>
      <c r="C15" s="1">
        <v>0.2</v>
      </c>
      <c r="D15" s="1">
        <v>0.2</v>
      </c>
      <c r="E15" s="1">
        <v>0.1</v>
      </c>
      <c r="F15" s="1">
        <v>0.1</v>
      </c>
      <c r="G15" s="1">
        <v>0.1</v>
      </c>
      <c r="H15" s="1">
        <v>0.1</v>
      </c>
      <c r="I15" s="1">
        <v>0.1</v>
      </c>
      <c r="J15" s="1">
        <v>0.1</v>
      </c>
      <c r="K15" s="1">
        <v>0.1</v>
      </c>
      <c r="L15" s="1">
        <v>0.1</v>
      </c>
      <c r="M15" s="1">
        <v>0.1</v>
      </c>
      <c r="N15" s="1">
        <v>0.1</v>
      </c>
      <c r="O15" s="1">
        <v>0.1</v>
      </c>
      <c r="P15" s="1">
        <v>0.1</v>
      </c>
      <c r="Q15" s="1">
        <v>0</v>
      </c>
      <c r="R15" s="1">
        <v>0</v>
      </c>
      <c r="S15" s="1">
        <v>0</v>
      </c>
      <c r="T15" s="1">
        <v>0</v>
      </c>
      <c r="U15" s="1">
        <v>0</v>
      </c>
      <c r="V15" s="1">
        <v>0</v>
      </c>
      <c r="W15" s="1">
        <v>0</v>
      </c>
      <c r="Y15" s="1"/>
      <c r="Z15" s="9" t="s">
        <v>405</v>
      </c>
      <c r="AA15" s="1">
        <v>0.6</v>
      </c>
      <c r="AB15" s="1">
        <v>0.6</v>
      </c>
      <c r="AC15" s="1">
        <v>0.6</v>
      </c>
      <c r="AD15" s="1">
        <v>0.5</v>
      </c>
      <c r="AE15" s="1">
        <v>0.5</v>
      </c>
      <c r="AF15" s="1">
        <v>0.6</v>
      </c>
      <c r="AG15" s="1">
        <v>0.6</v>
      </c>
      <c r="AH15" s="1">
        <v>0.7</v>
      </c>
      <c r="AI15" s="1">
        <v>0.8</v>
      </c>
      <c r="AJ15" s="1">
        <v>1</v>
      </c>
      <c r="AK15" s="1">
        <v>0.9</v>
      </c>
      <c r="AL15" s="1">
        <v>0.6</v>
      </c>
      <c r="AM15" s="1">
        <v>0.6</v>
      </c>
      <c r="AN15" s="1">
        <v>0.5</v>
      </c>
      <c r="AO15" s="1">
        <v>0.5</v>
      </c>
      <c r="AP15" s="1">
        <v>0.5</v>
      </c>
      <c r="AQ15" s="1">
        <v>0.5</v>
      </c>
      <c r="AR15" s="1">
        <v>0.5</v>
      </c>
      <c r="AS15" s="1">
        <v>0.2</v>
      </c>
      <c r="AT15" s="1">
        <v>0.5</v>
      </c>
      <c r="AU15" s="1">
        <v>0.4</v>
      </c>
      <c r="AW15" s="1"/>
      <c r="AX15" s="9" t="s">
        <v>405</v>
      </c>
      <c r="AY15" s="1">
        <v>0.6</v>
      </c>
      <c r="AZ15" s="1">
        <v>0.6</v>
      </c>
      <c r="BA15" s="1">
        <v>0.5</v>
      </c>
      <c r="BB15" s="1">
        <v>0.5</v>
      </c>
      <c r="BC15" s="1">
        <v>0.4</v>
      </c>
      <c r="BD15" s="1">
        <v>0.6</v>
      </c>
      <c r="BE15" s="1">
        <v>0.6</v>
      </c>
      <c r="BF15" s="1">
        <v>0.5</v>
      </c>
      <c r="BG15" s="1">
        <v>0.4</v>
      </c>
      <c r="BH15" s="1">
        <v>0.4</v>
      </c>
      <c r="BI15" s="1">
        <v>0.3</v>
      </c>
      <c r="BJ15" s="1">
        <v>0.3</v>
      </c>
      <c r="BK15" s="1">
        <v>0.2</v>
      </c>
      <c r="BL15" s="1">
        <v>0.2</v>
      </c>
      <c r="BM15" s="1">
        <v>0.2</v>
      </c>
      <c r="BN15" s="1">
        <v>0.3</v>
      </c>
      <c r="BO15" s="1">
        <v>0.3</v>
      </c>
      <c r="BP15" s="1">
        <v>0.3</v>
      </c>
      <c r="BQ15" s="1">
        <v>0.2</v>
      </c>
      <c r="BR15" s="1">
        <v>0.3</v>
      </c>
      <c r="BS15" s="1">
        <v>0.2</v>
      </c>
      <c r="BU15" s="1"/>
      <c r="BV15" s="9" t="s">
        <v>405</v>
      </c>
      <c r="BW15" s="1">
        <v>0.4</v>
      </c>
      <c r="BX15" s="1">
        <v>0.4</v>
      </c>
      <c r="BY15" s="1">
        <v>0.4</v>
      </c>
      <c r="BZ15" s="1">
        <v>0.4</v>
      </c>
      <c r="CA15" s="1">
        <v>0.3</v>
      </c>
      <c r="CB15" s="1">
        <v>0.3</v>
      </c>
      <c r="CC15" s="1">
        <v>0.3</v>
      </c>
      <c r="CD15" s="1">
        <v>0.3</v>
      </c>
      <c r="CE15" s="1">
        <v>0.3</v>
      </c>
      <c r="CF15" s="1">
        <v>0.2</v>
      </c>
      <c r="CG15" s="1">
        <v>0.2</v>
      </c>
      <c r="CH15" s="1">
        <v>0.2</v>
      </c>
      <c r="CI15" s="1">
        <v>0.3</v>
      </c>
      <c r="CJ15" s="1">
        <v>0.3</v>
      </c>
      <c r="CK15" s="1">
        <v>0.3</v>
      </c>
      <c r="CL15" s="1">
        <v>0.4</v>
      </c>
      <c r="CM15" s="1">
        <v>0.4</v>
      </c>
      <c r="CN15" s="1">
        <v>0.5</v>
      </c>
      <c r="CO15" s="1">
        <v>0.5</v>
      </c>
      <c r="CP15" s="1">
        <v>0.5</v>
      </c>
      <c r="CQ15" s="1">
        <v>0.4</v>
      </c>
      <c r="CS15" s="1"/>
      <c r="CT15" s="9" t="s">
        <v>405</v>
      </c>
      <c r="CU15" s="1">
        <v>0.2</v>
      </c>
      <c r="CV15" s="1">
        <v>0.2</v>
      </c>
      <c r="CW15" s="1">
        <v>0.2</v>
      </c>
      <c r="CX15" s="1">
        <v>0.2</v>
      </c>
      <c r="CY15" s="1">
        <v>0.1</v>
      </c>
      <c r="CZ15" s="1">
        <v>0.2</v>
      </c>
      <c r="DA15" s="1">
        <v>0.2</v>
      </c>
      <c r="DB15" s="1">
        <v>0.2</v>
      </c>
      <c r="DC15" s="1">
        <v>0.2</v>
      </c>
      <c r="DD15" s="1">
        <v>0.1</v>
      </c>
      <c r="DE15" s="1">
        <v>0.1</v>
      </c>
      <c r="DF15" s="1">
        <v>0.1</v>
      </c>
      <c r="DG15" s="1">
        <v>0.2</v>
      </c>
      <c r="DH15" s="1">
        <v>0.1</v>
      </c>
      <c r="DI15" s="1">
        <v>0.1</v>
      </c>
      <c r="DJ15" s="1">
        <v>0.1</v>
      </c>
      <c r="DK15" s="1">
        <v>0.1</v>
      </c>
      <c r="DL15" s="1">
        <v>0.1</v>
      </c>
      <c r="DM15" s="1">
        <v>0.1</v>
      </c>
      <c r="DN15" s="1">
        <v>0.1</v>
      </c>
      <c r="DO15" s="1">
        <v>0.1</v>
      </c>
      <c r="DQ15" s="1"/>
      <c r="DR15" s="9" t="s">
        <v>405</v>
      </c>
      <c r="DS15" s="1">
        <v>0.8</v>
      </c>
      <c r="DT15" s="1">
        <v>0.8</v>
      </c>
      <c r="DU15" s="1">
        <v>0.8</v>
      </c>
      <c r="DV15" s="1">
        <v>0.7</v>
      </c>
      <c r="DW15" s="1">
        <v>0.6</v>
      </c>
      <c r="DX15" s="1">
        <v>0.7</v>
      </c>
      <c r="DY15" s="1">
        <v>0.6</v>
      </c>
      <c r="DZ15" s="1">
        <v>0.6</v>
      </c>
      <c r="EA15" s="1">
        <v>0.6</v>
      </c>
      <c r="EB15" s="1">
        <v>0.5</v>
      </c>
      <c r="EC15" s="1">
        <v>0.5</v>
      </c>
      <c r="ED15" s="1">
        <v>0.5</v>
      </c>
      <c r="EE15" s="1">
        <v>0.8</v>
      </c>
      <c r="EF15" s="1">
        <v>0.6</v>
      </c>
      <c r="EG15" s="1">
        <v>0.4</v>
      </c>
      <c r="EH15" s="1">
        <v>0.5</v>
      </c>
      <c r="EI15" s="1">
        <v>0.5</v>
      </c>
      <c r="EJ15" s="1">
        <v>0.6</v>
      </c>
      <c r="EK15" s="1">
        <v>0.5</v>
      </c>
      <c r="EL15" s="1">
        <v>0.5</v>
      </c>
      <c r="EM15" s="1">
        <v>0.4</v>
      </c>
      <c r="EO15" s="1"/>
      <c r="EP15" s="9" t="s">
        <v>405</v>
      </c>
      <c r="EQ15" s="1">
        <v>0.8</v>
      </c>
      <c r="ER15" s="1">
        <v>0.8</v>
      </c>
      <c r="ES15" s="1">
        <v>0.7</v>
      </c>
      <c r="ET15" s="1">
        <v>0.7</v>
      </c>
      <c r="EU15" s="1">
        <v>0.7</v>
      </c>
      <c r="EV15" s="1">
        <v>0.7</v>
      </c>
      <c r="EW15" s="1">
        <v>0.6</v>
      </c>
      <c r="EX15" s="1">
        <v>0.6</v>
      </c>
      <c r="EY15" s="1">
        <v>0.5</v>
      </c>
      <c r="EZ15" s="1">
        <v>0.4</v>
      </c>
      <c r="FA15" s="1">
        <v>0.3</v>
      </c>
      <c r="FB15" s="1">
        <v>0.4</v>
      </c>
      <c r="FC15" s="1">
        <v>0.4</v>
      </c>
      <c r="FD15" s="1">
        <v>0.3</v>
      </c>
      <c r="FE15" s="1">
        <v>0.3</v>
      </c>
      <c r="FF15" s="1">
        <v>0.4</v>
      </c>
      <c r="FG15" s="1">
        <v>0.4</v>
      </c>
      <c r="FH15" s="1">
        <v>0.3</v>
      </c>
      <c r="FI15" s="1">
        <v>0.3</v>
      </c>
      <c r="FJ15" s="1">
        <v>0.4</v>
      </c>
      <c r="FK15" s="1">
        <v>0.2</v>
      </c>
    </row>
    <row r="16" ht="15" spans="1:167">
      <c r="A16" s="1"/>
      <c r="B16" s="9" t="s">
        <v>406</v>
      </c>
      <c r="C16" s="1">
        <v>19.3</v>
      </c>
      <c r="D16" s="1">
        <v>17.6</v>
      </c>
      <c r="E16" s="1">
        <v>15.5</v>
      </c>
      <c r="F16" s="1">
        <v>17.5</v>
      </c>
      <c r="G16" s="1">
        <v>22.6</v>
      </c>
      <c r="H16" s="1">
        <v>24.5</v>
      </c>
      <c r="I16" s="1">
        <v>19</v>
      </c>
      <c r="J16" s="1">
        <v>20</v>
      </c>
      <c r="K16" s="1">
        <v>21.7</v>
      </c>
      <c r="L16" s="1">
        <v>21.9</v>
      </c>
      <c r="M16" s="1">
        <v>19.2</v>
      </c>
      <c r="N16" s="1">
        <v>19</v>
      </c>
      <c r="O16" s="1">
        <v>8.5</v>
      </c>
      <c r="P16" s="1">
        <v>11.1</v>
      </c>
      <c r="Q16" s="1">
        <v>17.1</v>
      </c>
      <c r="R16" s="1">
        <v>18.8</v>
      </c>
      <c r="S16" s="1">
        <v>23.3</v>
      </c>
      <c r="T16" s="1">
        <v>20.3</v>
      </c>
      <c r="U16" s="1">
        <v>22.7</v>
      </c>
      <c r="V16" s="1">
        <v>22.4</v>
      </c>
      <c r="W16" s="1">
        <v>13</v>
      </c>
      <c r="Y16" s="1"/>
      <c r="Z16" s="9" t="s">
        <v>406</v>
      </c>
      <c r="AA16" s="1">
        <v>39.5</v>
      </c>
      <c r="AB16" s="1">
        <v>43.4</v>
      </c>
      <c r="AC16" s="1">
        <v>56.2</v>
      </c>
      <c r="AD16" s="1">
        <v>50.9</v>
      </c>
      <c r="AE16" s="1">
        <v>50.8</v>
      </c>
      <c r="AF16" s="1">
        <v>39</v>
      </c>
      <c r="AG16" s="1">
        <v>64.3</v>
      </c>
      <c r="AH16" s="1">
        <v>62.7</v>
      </c>
      <c r="AI16" s="1">
        <v>37.1</v>
      </c>
      <c r="AJ16" s="1">
        <v>29.7</v>
      </c>
      <c r="AK16" s="1">
        <v>33.5</v>
      </c>
      <c r="AL16" s="1">
        <v>39.3</v>
      </c>
      <c r="AM16" s="1">
        <v>75.1</v>
      </c>
      <c r="AN16" s="1">
        <v>75.4</v>
      </c>
      <c r="AO16" s="1">
        <v>67.7</v>
      </c>
      <c r="AP16" s="1">
        <v>76.1</v>
      </c>
      <c r="AQ16" s="1">
        <v>79.3</v>
      </c>
      <c r="AR16" s="1">
        <v>74.6</v>
      </c>
      <c r="AS16" s="1">
        <v>79.2</v>
      </c>
      <c r="AT16" s="1">
        <v>85.2</v>
      </c>
      <c r="AU16" s="1">
        <v>30.2</v>
      </c>
      <c r="AW16" s="1"/>
      <c r="AX16" s="9" t="s">
        <v>406</v>
      </c>
      <c r="AY16" s="1">
        <v>67.2</v>
      </c>
      <c r="AZ16" s="1">
        <v>57.1</v>
      </c>
      <c r="BA16" s="1">
        <v>44.1</v>
      </c>
      <c r="BB16" s="1">
        <v>50</v>
      </c>
      <c r="BC16" s="1">
        <v>63.6</v>
      </c>
      <c r="BD16" s="1">
        <v>84.1</v>
      </c>
      <c r="BE16" s="1">
        <v>59.7</v>
      </c>
      <c r="BF16" s="1">
        <v>62</v>
      </c>
      <c r="BG16" s="1">
        <v>68.5</v>
      </c>
      <c r="BH16" s="1">
        <v>61.4</v>
      </c>
      <c r="BI16" s="1">
        <v>58.7</v>
      </c>
      <c r="BJ16" s="1">
        <v>55.7</v>
      </c>
      <c r="BK16" s="1">
        <v>66.1</v>
      </c>
      <c r="BL16" s="1">
        <v>69.5</v>
      </c>
      <c r="BM16" s="1">
        <v>68.3</v>
      </c>
      <c r="BN16" s="1">
        <v>73.4</v>
      </c>
      <c r="BO16" s="1">
        <v>77.6</v>
      </c>
      <c r="BP16" s="1">
        <v>92.4</v>
      </c>
      <c r="BQ16" s="1">
        <v>98.8</v>
      </c>
      <c r="BR16" s="1">
        <v>94.3</v>
      </c>
      <c r="BS16" s="1">
        <v>43.8</v>
      </c>
      <c r="BU16" s="1"/>
      <c r="BV16" s="9" t="s">
        <v>406</v>
      </c>
      <c r="BW16" s="1">
        <v>7.7</v>
      </c>
      <c r="BX16" s="1">
        <v>6.9</v>
      </c>
      <c r="BY16" s="1">
        <v>6.1</v>
      </c>
      <c r="BZ16" s="1">
        <v>6.6</v>
      </c>
      <c r="CA16" s="1">
        <v>7.1</v>
      </c>
      <c r="CB16" s="1">
        <v>7.5</v>
      </c>
      <c r="CC16" s="1">
        <v>8</v>
      </c>
      <c r="CD16" s="1">
        <v>8.1</v>
      </c>
      <c r="CE16" s="1">
        <v>8.5</v>
      </c>
      <c r="CF16" s="1">
        <v>8.2</v>
      </c>
      <c r="CG16" s="1">
        <v>8.7</v>
      </c>
      <c r="CH16" s="1">
        <v>8.5</v>
      </c>
      <c r="CI16" s="1">
        <v>8.5</v>
      </c>
      <c r="CJ16" s="1">
        <v>7.1</v>
      </c>
      <c r="CK16" s="1">
        <v>4.9</v>
      </c>
      <c r="CL16" s="1">
        <v>4.6</v>
      </c>
      <c r="CM16" s="1">
        <v>4.7</v>
      </c>
      <c r="CN16" s="1">
        <v>6.7</v>
      </c>
      <c r="CO16" s="1">
        <v>9</v>
      </c>
      <c r="CP16" s="1">
        <v>10.1</v>
      </c>
      <c r="CQ16" s="1">
        <v>6.3</v>
      </c>
      <c r="CS16" s="1"/>
      <c r="CT16" s="9" t="s">
        <v>406</v>
      </c>
      <c r="CU16" s="1">
        <v>2.3</v>
      </c>
      <c r="CV16" s="1">
        <v>2.4</v>
      </c>
      <c r="CW16" s="1">
        <v>2.2</v>
      </c>
      <c r="CX16" s="1">
        <v>2</v>
      </c>
      <c r="CY16" s="1">
        <v>2</v>
      </c>
      <c r="CZ16" s="1">
        <v>2.4</v>
      </c>
      <c r="DA16" s="1">
        <v>2.7</v>
      </c>
      <c r="DB16" s="1">
        <v>3</v>
      </c>
      <c r="DC16" s="1">
        <v>3.3</v>
      </c>
      <c r="DD16" s="1">
        <v>3</v>
      </c>
      <c r="DE16" s="1">
        <v>3.3</v>
      </c>
      <c r="DF16" s="1">
        <v>3.5</v>
      </c>
      <c r="DG16" s="1">
        <v>3.9</v>
      </c>
      <c r="DH16" s="1">
        <v>4.7</v>
      </c>
      <c r="DI16" s="1">
        <v>7</v>
      </c>
      <c r="DJ16" s="1">
        <v>5.1</v>
      </c>
      <c r="DK16" s="1">
        <v>3.8</v>
      </c>
      <c r="DL16" s="1">
        <v>3.5</v>
      </c>
      <c r="DM16" s="1">
        <v>3.3</v>
      </c>
      <c r="DN16" s="1">
        <v>2.9</v>
      </c>
      <c r="DO16" s="1">
        <v>1.7</v>
      </c>
      <c r="DQ16" s="1"/>
      <c r="DR16" s="9" t="s">
        <v>406</v>
      </c>
      <c r="DS16" s="1">
        <v>30.7</v>
      </c>
      <c r="DT16" s="1">
        <v>30.6</v>
      </c>
      <c r="DU16" s="1">
        <v>26.4</v>
      </c>
      <c r="DV16" s="1">
        <v>26.8</v>
      </c>
      <c r="DW16" s="1">
        <v>29</v>
      </c>
      <c r="DX16" s="1">
        <v>31.4</v>
      </c>
      <c r="DY16" s="1">
        <v>32.9</v>
      </c>
      <c r="DZ16" s="1">
        <v>35.3</v>
      </c>
      <c r="EA16" s="1">
        <v>34.9</v>
      </c>
      <c r="EB16" s="1">
        <v>32.2</v>
      </c>
      <c r="EC16" s="1">
        <v>33.5</v>
      </c>
      <c r="ED16" s="1">
        <v>31.3</v>
      </c>
      <c r="EE16" s="1">
        <v>33.6</v>
      </c>
      <c r="EF16" s="1">
        <v>37</v>
      </c>
      <c r="EG16" s="1">
        <v>39.5</v>
      </c>
      <c r="EH16" s="1">
        <v>40.6</v>
      </c>
      <c r="EI16" s="1">
        <v>38.4</v>
      </c>
      <c r="EJ16" s="1">
        <v>40</v>
      </c>
      <c r="EK16" s="1">
        <v>40.1</v>
      </c>
      <c r="EL16" s="1">
        <v>39.6</v>
      </c>
      <c r="EM16" s="1">
        <v>19.1</v>
      </c>
      <c r="EO16" s="1"/>
      <c r="EP16" s="9" t="s">
        <v>406</v>
      </c>
      <c r="EQ16" s="1">
        <v>61.9</v>
      </c>
      <c r="ER16" s="1">
        <v>50.5</v>
      </c>
      <c r="ES16" s="1">
        <v>58.8</v>
      </c>
      <c r="ET16" s="1">
        <v>54.1</v>
      </c>
      <c r="EU16" s="1">
        <v>57.7</v>
      </c>
      <c r="EV16" s="1">
        <v>57.9</v>
      </c>
      <c r="EW16" s="1">
        <v>59.7</v>
      </c>
      <c r="EX16" s="1">
        <v>59.8</v>
      </c>
      <c r="EY16" s="1">
        <v>62.4</v>
      </c>
      <c r="EZ16" s="1">
        <v>57.1</v>
      </c>
      <c r="FA16" s="1">
        <v>64.3</v>
      </c>
      <c r="FB16" s="1">
        <v>67.4</v>
      </c>
      <c r="FC16" s="1">
        <v>60.1</v>
      </c>
      <c r="FD16" s="1">
        <v>62</v>
      </c>
      <c r="FE16" s="1">
        <v>57.2</v>
      </c>
      <c r="FF16" s="1">
        <v>48.9</v>
      </c>
      <c r="FG16" s="1">
        <v>47.8</v>
      </c>
      <c r="FH16" s="1">
        <v>58.8</v>
      </c>
      <c r="FI16" s="1">
        <v>79.6</v>
      </c>
      <c r="FJ16" s="1">
        <v>79.9</v>
      </c>
      <c r="FK16" s="1">
        <v>41</v>
      </c>
    </row>
    <row r="17" ht="15" spans="1:167">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row>
    <row r="18" ht="15" spans="1:167">
      <c r="A18" s="1"/>
      <c r="B18" s="21" t="s">
        <v>197</v>
      </c>
      <c r="C18" s="1"/>
      <c r="D18" s="1"/>
      <c r="E18" s="1"/>
      <c r="F18" s="1"/>
      <c r="G18" s="1"/>
      <c r="H18" s="1"/>
      <c r="I18" s="1"/>
      <c r="J18" s="1"/>
      <c r="K18" s="1"/>
      <c r="L18" s="1"/>
      <c r="M18" s="1"/>
      <c r="N18" s="1"/>
      <c r="O18" s="1"/>
      <c r="P18" s="1"/>
      <c r="Q18" s="1"/>
      <c r="R18" s="1"/>
      <c r="S18" s="1"/>
      <c r="T18" s="1"/>
      <c r="U18" s="1"/>
      <c r="V18" s="1"/>
      <c r="W18" s="1"/>
      <c r="Y18" s="1"/>
      <c r="Z18" s="21" t="s">
        <v>197</v>
      </c>
      <c r="AA18" s="1"/>
      <c r="AB18" s="1"/>
      <c r="AC18" s="1"/>
      <c r="AD18" s="1"/>
      <c r="AE18" s="1"/>
      <c r="AF18" s="1"/>
      <c r="AG18" s="1"/>
      <c r="AH18" s="1"/>
      <c r="AI18" s="1"/>
      <c r="AJ18" s="1"/>
      <c r="AK18" s="1"/>
      <c r="AL18" s="1"/>
      <c r="AM18" s="1"/>
      <c r="AN18" s="1"/>
      <c r="AO18" s="1"/>
      <c r="AP18" s="1"/>
      <c r="AQ18" s="1"/>
      <c r="AR18" s="1"/>
      <c r="AS18" s="1"/>
      <c r="AT18" s="1"/>
      <c r="AU18" s="1"/>
      <c r="AW18" s="1"/>
      <c r="AX18" s="21" t="s">
        <v>197</v>
      </c>
      <c r="AY18" s="1"/>
      <c r="AZ18" s="1"/>
      <c r="BA18" s="1"/>
      <c r="BB18" s="1"/>
      <c r="BC18" s="1"/>
      <c r="BD18" s="1"/>
      <c r="BE18" s="1"/>
      <c r="BF18" s="1"/>
      <c r="BG18" s="1"/>
      <c r="BH18" s="1"/>
      <c r="BI18" s="1"/>
      <c r="BJ18" s="1"/>
      <c r="BK18" s="1"/>
      <c r="BL18" s="1"/>
      <c r="BM18" s="1"/>
      <c r="BN18" s="1"/>
      <c r="BO18" s="1"/>
      <c r="BP18" s="1"/>
      <c r="BQ18" s="1"/>
      <c r="BR18" s="1"/>
      <c r="BS18" s="1"/>
      <c r="BU18" s="1"/>
      <c r="BV18" s="21" t="s">
        <v>197</v>
      </c>
      <c r="BW18" s="1"/>
      <c r="BX18" s="1"/>
      <c r="BY18" s="1"/>
      <c r="BZ18" s="1"/>
      <c r="CA18" s="1"/>
      <c r="CB18" s="1"/>
      <c r="CC18" s="1"/>
      <c r="CD18" s="1"/>
      <c r="CE18" s="1"/>
      <c r="CF18" s="1"/>
      <c r="CG18" s="1"/>
      <c r="CH18" s="1"/>
      <c r="CI18" s="1"/>
      <c r="CJ18" s="1"/>
      <c r="CK18" s="1"/>
      <c r="CL18" s="1"/>
      <c r="CM18" s="1"/>
      <c r="CN18" s="1"/>
      <c r="CO18" s="1"/>
      <c r="CP18" s="1"/>
      <c r="CQ18" s="1"/>
      <c r="CS18" s="1"/>
      <c r="CT18" s="21" t="s">
        <v>197</v>
      </c>
      <c r="CU18" s="1"/>
      <c r="CV18" s="1"/>
      <c r="CW18" s="1"/>
      <c r="CX18" s="1"/>
      <c r="CY18" s="1"/>
      <c r="CZ18" s="1"/>
      <c r="DA18" s="1"/>
      <c r="DB18" s="1"/>
      <c r="DC18" s="1"/>
      <c r="DD18" s="1"/>
      <c r="DE18" s="1"/>
      <c r="DF18" s="1"/>
      <c r="DG18" s="1"/>
      <c r="DH18" s="1"/>
      <c r="DI18" s="1"/>
      <c r="DJ18" s="1"/>
      <c r="DK18" s="1"/>
      <c r="DL18" s="1"/>
      <c r="DM18" s="1"/>
      <c r="DN18" s="1"/>
      <c r="DO18" s="1"/>
      <c r="DQ18" s="1"/>
      <c r="DR18" s="21" t="s">
        <v>197</v>
      </c>
      <c r="DS18" s="1"/>
      <c r="DT18" s="1"/>
      <c r="DU18" s="1"/>
      <c r="DV18" s="1"/>
      <c r="DW18" s="1"/>
      <c r="DX18" s="1"/>
      <c r="DY18" s="1"/>
      <c r="DZ18" s="1"/>
      <c r="EA18" s="1"/>
      <c r="EB18" s="1"/>
      <c r="EC18" s="1"/>
      <c r="ED18" s="1"/>
      <c r="EE18" s="1"/>
      <c r="EF18" s="1"/>
      <c r="EG18" s="1"/>
      <c r="EH18" s="1"/>
      <c r="EI18" s="1"/>
      <c r="EJ18" s="1"/>
      <c r="EK18" s="1"/>
      <c r="EL18" s="1"/>
      <c r="EM18" s="1"/>
      <c r="EO18" s="1"/>
      <c r="EP18" s="21" t="s">
        <v>197</v>
      </c>
      <c r="EQ18" s="1"/>
      <c r="ER18" s="1"/>
      <c r="ES18" s="1"/>
      <c r="ET18" s="1"/>
      <c r="EU18" s="1"/>
      <c r="EV18" s="1"/>
      <c r="EW18" s="1"/>
      <c r="EX18" s="1"/>
      <c r="EY18" s="1"/>
      <c r="EZ18" s="1"/>
      <c r="FA18" s="1"/>
      <c r="FB18" s="1"/>
      <c r="FC18" s="1"/>
      <c r="FD18" s="1"/>
      <c r="FE18" s="1"/>
      <c r="FF18" s="1"/>
      <c r="FG18" s="1"/>
      <c r="FH18" s="1"/>
      <c r="FI18" s="1"/>
      <c r="FJ18" s="1"/>
      <c r="FK18" s="1"/>
    </row>
    <row r="19" ht="15" spans="1:167">
      <c r="A19" s="1"/>
      <c r="B19" s="9" t="s">
        <v>405</v>
      </c>
      <c r="C19" s="1">
        <v>0.8</v>
      </c>
      <c r="D19" s="1">
        <v>0.9</v>
      </c>
      <c r="E19" s="1">
        <v>0.9</v>
      </c>
      <c r="F19" s="1">
        <v>0.8</v>
      </c>
      <c r="G19" s="1">
        <v>0.5</v>
      </c>
      <c r="H19" s="1">
        <v>0.5</v>
      </c>
      <c r="I19" s="1">
        <v>0.6</v>
      </c>
      <c r="J19" s="1">
        <v>0.7</v>
      </c>
      <c r="K19" s="1">
        <v>0.6</v>
      </c>
      <c r="L19" s="1">
        <v>0.6</v>
      </c>
      <c r="M19" s="1">
        <v>0.6</v>
      </c>
      <c r="N19" s="1">
        <v>0.5</v>
      </c>
      <c r="O19" s="1">
        <v>1</v>
      </c>
      <c r="P19" s="1">
        <v>0.7</v>
      </c>
      <c r="Q19" s="1">
        <v>0.1</v>
      </c>
      <c r="R19" s="1">
        <v>0</v>
      </c>
      <c r="S19" s="1">
        <v>0</v>
      </c>
      <c r="T19" s="1">
        <v>0</v>
      </c>
      <c r="U19" s="1">
        <v>0</v>
      </c>
      <c r="V19" s="1">
        <v>0</v>
      </c>
      <c r="W19" s="1">
        <v>0</v>
      </c>
      <c r="Y19" s="1"/>
      <c r="Z19" s="9" t="s">
        <v>405</v>
      </c>
      <c r="AA19" s="1">
        <v>1.6</v>
      </c>
      <c r="AB19" s="1">
        <v>1.4</v>
      </c>
      <c r="AC19" s="1">
        <v>1</v>
      </c>
      <c r="AD19" s="1">
        <v>1</v>
      </c>
      <c r="AE19" s="1">
        <v>1</v>
      </c>
      <c r="AF19" s="1">
        <v>1.4</v>
      </c>
      <c r="AG19" s="1">
        <v>0.9</v>
      </c>
      <c r="AH19" s="1">
        <v>1.1</v>
      </c>
      <c r="AI19" s="1">
        <v>2.2</v>
      </c>
      <c r="AJ19" s="1">
        <v>3.2</v>
      </c>
      <c r="AK19" s="1">
        <v>2.7</v>
      </c>
      <c r="AL19" s="1">
        <v>1.4</v>
      </c>
      <c r="AM19" s="1">
        <v>0.8</v>
      </c>
      <c r="AN19" s="1">
        <v>0.7</v>
      </c>
      <c r="AO19" s="1">
        <v>0.8</v>
      </c>
      <c r="AP19" s="1">
        <v>0.6</v>
      </c>
      <c r="AQ19" s="1">
        <v>0.7</v>
      </c>
      <c r="AR19" s="1">
        <v>0.6</v>
      </c>
      <c r="AS19" s="1">
        <v>0.3</v>
      </c>
      <c r="AT19" s="1">
        <v>0.5</v>
      </c>
      <c r="AU19" s="1">
        <v>1.3</v>
      </c>
      <c r="AW19" s="1"/>
      <c r="AX19" s="9" t="s">
        <v>405</v>
      </c>
      <c r="AY19" s="1">
        <v>0.8</v>
      </c>
      <c r="AZ19" s="1">
        <v>1</v>
      </c>
      <c r="BA19" s="1">
        <v>1.2</v>
      </c>
      <c r="BB19" s="1">
        <v>1</v>
      </c>
      <c r="BC19" s="1">
        <v>0.7</v>
      </c>
      <c r="BD19" s="1">
        <v>0.7</v>
      </c>
      <c r="BE19" s="1">
        <v>1</v>
      </c>
      <c r="BF19" s="1">
        <v>0.8</v>
      </c>
      <c r="BG19" s="1">
        <v>0.6</v>
      </c>
      <c r="BH19" s="1">
        <v>0.6</v>
      </c>
      <c r="BI19" s="1">
        <v>0.5</v>
      </c>
      <c r="BJ19" s="1">
        <v>0.5</v>
      </c>
      <c r="BK19" s="1">
        <v>0.3</v>
      </c>
      <c r="BL19" s="1">
        <v>0.3</v>
      </c>
      <c r="BM19" s="1">
        <v>0.4</v>
      </c>
      <c r="BN19" s="1">
        <v>0.4</v>
      </c>
      <c r="BO19" s="1">
        <v>0.4</v>
      </c>
      <c r="BP19" s="1">
        <v>0.3</v>
      </c>
      <c r="BQ19" s="1">
        <v>0.2</v>
      </c>
      <c r="BR19" s="1">
        <v>0.4</v>
      </c>
      <c r="BS19" s="1">
        <v>0.5</v>
      </c>
      <c r="BU19" s="1"/>
      <c r="BV19" s="9" t="s">
        <v>405</v>
      </c>
      <c r="BW19" s="1">
        <v>4.9</v>
      </c>
      <c r="BX19" s="1">
        <v>5.7</v>
      </c>
      <c r="BY19" s="1">
        <v>5.7</v>
      </c>
      <c r="BZ19" s="1">
        <v>5.4</v>
      </c>
      <c r="CA19" s="1">
        <v>4.2</v>
      </c>
      <c r="CB19" s="1">
        <v>4.4</v>
      </c>
      <c r="CC19" s="1">
        <v>3.7</v>
      </c>
      <c r="CD19" s="1">
        <v>3.7</v>
      </c>
      <c r="CE19" s="1">
        <v>3.4</v>
      </c>
      <c r="CF19" s="1">
        <v>2.4</v>
      </c>
      <c r="CG19" s="1">
        <v>2.6</v>
      </c>
      <c r="CH19" s="1">
        <v>2.5</v>
      </c>
      <c r="CI19" s="1">
        <v>3.7</v>
      </c>
      <c r="CJ19" s="1">
        <v>4</v>
      </c>
      <c r="CK19" s="1">
        <v>5.4</v>
      </c>
      <c r="CL19" s="1">
        <v>7.2</v>
      </c>
      <c r="CM19" s="1">
        <v>7.7</v>
      </c>
      <c r="CN19" s="1">
        <v>6.9</v>
      </c>
      <c r="CO19" s="1">
        <v>5.3</v>
      </c>
      <c r="CP19" s="1">
        <v>4.4</v>
      </c>
      <c r="CQ19" s="1">
        <v>5.6</v>
      </c>
      <c r="CS19" s="1"/>
      <c r="CT19" s="9" t="s">
        <v>405</v>
      </c>
      <c r="CU19" s="1">
        <v>8.1</v>
      </c>
      <c r="CV19" s="1">
        <v>7.4</v>
      </c>
      <c r="CW19" s="1">
        <v>9.3</v>
      </c>
      <c r="CX19" s="1">
        <v>8.7</v>
      </c>
      <c r="CY19" s="1">
        <v>6.6</v>
      </c>
      <c r="CZ19" s="1">
        <v>7.5</v>
      </c>
      <c r="DA19" s="1">
        <v>6.8</v>
      </c>
      <c r="DB19" s="1">
        <v>5.4</v>
      </c>
      <c r="DC19" s="1">
        <v>4.7</v>
      </c>
      <c r="DD19" s="1">
        <v>4</v>
      </c>
      <c r="DE19" s="1">
        <v>4.1</v>
      </c>
      <c r="DF19" s="1">
        <v>3.5</v>
      </c>
      <c r="DG19" s="1">
        <v>4.6</v>
      </c>
      <c r="DH19" s="1">
        <v>2.7</v>
      </c>
      <c r="DI19" s="1">
        <v>1.3</v>
      </c>
      <c r="DJ19" s="1">
        <v>1.7</v>
      </c>
      <c r="DK19" s="1">
        <v>2.1</v>
      </c>
      <c r="DL19" s="1">
        <v>2.1</v>
      </c>
      <c r="DM19" s="1">
        <v>2</v>
      </c>
      <c r="DN19" s="1">
        <v>2.1</v>
      </c>
      <c r="DO19" s="1">
        <v>4.1</v>
      </c>
      <c r="DQ19" s="1"/>
      <c r="DR19" s="9" t="s">
        <v>405</v>
      </c>
      <c r="DS19" s="1">
        <v>2.5</v>
      </c>
      <c r="DT19" s="1">
        <v>2.4</v>
      </c>
      <c r="DU19" s="1">
        <v>2.9</v>
      </c>
      <c r="DV19" s="1">
        <v>2.7</v>
      </c>
      <c r="DW19" s="1">
        <v>2</v>
      </c>
      <c r="DX19" s="1">
        <v>2.3</v>
      </c>
      <c r="DY19" s="1">
        <v>1.8</v>
      </c>
      <c r="DZ19" s="1">
        <v>1.7</v>
      </c>
      <c r="EA19" s="1">
        <v>1.8</v>
      </c>
      <c r="EB19" s="1">
        <v>1.6</v>
      </c>
      <c r="EC19" s="1">
        <v>1.4</v>
      </c>
      <c r="ED19" s="1">
        <v>1.4</v>
      </c>
      <c r="EE19" s="1">
        <v>2.3</v>
      </c>
      <c r="EF19" s="1">
        <v>1.6</v>
      </c>
      <c r="EG19" s="1">
        <v>1.1</v>
      </c>
      <c r="EH19" s="1">
        <v>1.3</v>
      </c>
      <c r="EI19" s="1">
        <v>1.4</v>
      </c>
      <c r="EJ19" s="1">
        <v>1.4</v>
      </c>
      <c r="EK19" s="1">
        <v>1.3</v>
      </c>
      <c r="EL19" s="1">
        <v>1.2</v>
      </c>
      <c r="EM19" s="1">
        <v>2</v>
      </c>
      <c r="EO19" s="1"/>
      <c r="EP19" s="9" t="s">
        <v>405</v>
      </c>
      <c r="EQ19" s="1">
        <v>1.3</v>
      </c>
      <c r="ER19" s="1">
        <v>1.5</v>
      </c>
      <c r="ES19" s="1">
        <v>1.3</v>
      </c>
      <c r="ET19" s="1">
        <v>1.2</v>
      </c>
      <c r="EU19" s="1">
        <v>1.2</v>
      </c>
      <c r="EV19" s="1">
        <v>1.2</v>
      </c>
      <c r="EW19" s="1">
        <v>0.9</v>
      </c>
      <c r="EX19" s="1">
        <v>0.9</v>
      </c>
      <c r="EY19" s="1">
        <v>0.8</v>
      </c>
      <c r="EZ19" s="1">
        <v>0.8</v>
      </c>
      <c r="FA19" s="1">
        <v>0.5</v>
      </c>
      <c r="FB19" s="1">
        <v>0.5</v>
      </c>
      <c r="FC19" s="1">
        <v>0.7</v>
      </c>
      <c r="FD19" s="1">
        <v>0.6</v>
      </c>
      <c r="FE19" s="1">
        <v>0.6</v>
      </c>
      <c r="FF19" s="1">
        <v>0.7</v>
      </c>
      <c r="FG19" s="1">
        <v>0.8</v>
      </c>
      <c r="FH19" s="1">
        <v>0.5</v>
      </c>
      <c r="FI19" s="1">
        <v>0.4</v>
      </c>
      <c r="FJ19" s="1">
        <v>0.5</v>
      </c>
      <c r="FK19" s="1">
        <v>0.6</v>
      </c>
    </row>
    <row r="20" ht="15" spans="1:167">
      <c r="A20" s="1"/>
      <c r="B20" s="9" t="s">
        <v>406</v>
      </c>
      <c r="C20" s="1">
        <v>99.2</v>
      </c>
      <c r="D20" s="1">
        <v>99.1</v>
      </c>
      <c r="E20" s="1">
        <v>99.1</v>
      </c>
      <c r="F20" s="1">
        <v>99.2</v>
      </c>
      <c r="G20" s="1">
        <v>99.5</v>
      </c>
      <c r="H20" s="1">
        <v>99.5</v>
      </c>
      <c r="I20" s="1">
        <v>99.4</v>
      </c>
      <c r="J20" s="1">
        <v>99.3</v>
      </c>
      <c r="K20" s="1">
        <v>99.4</v>
      </c>
      <c r="L20" s="1">
        <v>99.4</v>
      </c>
      <c r="M20" s="1">
        <v>99.4</v>
      </c>
      <c r="N20" s="1">
        <v>99.5</v>
      </c>
      <c r="O20" s="1">
        <v>99</v>
      </c>
      <c r="P20" s="1">
        <v>99.3</v>
      </c>
      <c r="Q20" s="1">
        <v>99.9</v>
      </c>
      <c r="R20" s="1">
        <v>100</v>
      </c>
      <c r="S20" s="1">
        <v>100</v>
      </c>
      <c r="T20" s="1">
        <v>100</v>
      </c>
      <c r="U20" s="1">
        <v>100</v>
      </c>
      <c r="V20" s="1">
        <v>100</v>
      </c>
      <c r="W20" s="1">
        <v>100</v>
      </c>
      <c r="Y20" s="1"/>
      <c r="Z20" s="9" t="s">
        <v>406</v>
      </c>
      <c r="AA20" s="1">
        <v>98.4</v>
      </c>
      <c r="AB20" s="1">
        <v>98.6</v>
      </c>
      <c r="AC20" s="1">
        <v>99</v>
      </c>
      <c r="AD20" s="1">
        <v>99</v>
      </c>
      <c r="AE20" s="1">
        <v>99</v>
      </c>
      <c r="AF20" s="1">
        <v>98.6</v>
      </c>
      <c r="AG20" s="1">
        <v>99.1</v>
      </c>
      <c r="AH20" s="1">
        <v>98.9</v>
      </c>
      <c r="AI20" s="1">
        <v>97.8</v>
      </c>
      <c r="AJ20" s="1">
        <v>96.8</v>
      </c>
      <c r="AK20" s="1">
        <v>97.3</v>
      </c>
      <c r="AL20" s="1">
        <v>98.6</v>
      </c>
      <c r="AM20" s="1">
        <v>99.2</v>
      </c>
      <c r="AN20" s="1">
        <v>99.3</v>
      </c>
      <c r="AO20" s="1">
        <v>99.2</v>
      </c>
      <c r="AP20" s="1">
        <v>99.4</v>
      </c>
      <c r="AQ20" s="1">
        <v>99.3</v>
      </c>
      <c r="AR20" s="1">
        <v>99.4</v>
      </c>
      <c r="AS20" s="1">
        <v>99.7</v>
      </c>
      <c r="AT20" s="1">
        <v>99.5</v>
      </c>
      <c r="AU20" s="1">
        <v>98.7</v>
      </c>
      <c r="AW20" s="1"/>
      <c r="AX20" s="9" t="s">
        <v>406</v>
      </c>
      <c r="AY20" s="1">
        <v>99.2</v>
      </c>
      <c r="AZ20" s="1">
        <v>99</v>
      </c>
      <c r="BA20" s="1">
        <v>98.8</v>
      </c>
      <c r="BB20" s="1">
        <v>99</v>
      </c>
      <c r="BC20" s="1">
        <v>99.3</v>
      </c>
      <c r="BD20" s="1">
        <v>99.3</v>
      </c>
      <c r="BE20" s="1">
        <v>99</v>
      </c>
      <c r="BF20" s="1">
        <v>99.2</v>
      </c>
      <c r="BG20" s="1">
        <v>99.4</v>
      </c>
      <c r="BH20" s="1">
        <v>99.4</v>
      </c>
      <c r="BI20" s="1">
        <v>99.5</v>
      </c>
      <c r="BJ20" s="1">
        <v>99.5</v>
      </c>
      <c r="BK20" s="1">
        <v>99.7</v>
      </c>
      <c r="BL20" s="1">
        <v>99.7</v>
      </c>
      <c r="BM20" s="1">
        <v>99.6</v>
      </c>
      <c r="BN20" s="1">
        <v>99.6</v>
      </c>
      <c r="BO20" s="1">
        <v>99.6</v>
      </c>
      <c r="BP20" s="1">
        <v>99.7</v>
      </c>
      <c r="BQ20" s="1">
        <v>99.8</v>
      </c>
      <c r="BR20" s="1">
        <v>99.6</v>
      </c>
      <c r="BS20" s="1">
        <v>99.5</v>
      </c>
      <c r="BU20" s="1"/>
      <c r="BV20" s="9" t="s">
        <v>406</v>
      </c>
      <c r="BW20" s="1">
        <v>95.1</v>
      </c>
      <c r="BX20" s="1">
        <v>94.3</v>
      </c>
      <c r="BY20" s="1">
        <v>94.3</v>
      </c>
      <c r="BZ20" s="1">
        <v>94.6</v>
      </c>
      <c r="CA20" s="1">
        <v>95.8</v>
      </c>
      <c r="CB20" s="1">
        <v>95.6</v>
      </c>
      <c r="CC20" s="1">
        <v>96.3</v>
      </c>
      <c r="CD20" s="1">
        <v>96.3</v>
      </c>
      <c r="CE20" s="1">
        <v>96.6</v>
      </c>
      <c r="CF20" s="1">
        <v>97.6</v>
      </c>
      <c r="CG20" s="1">
        <v>97.4</v>
      </c>
      <c r="CH20" s="1">
        <v>97.5</v>
      </c>
      <c r="CI20" s="1">
        <v>96.3</v>
      </c>
      <c r="CJ20" s="1">
        <v>96</v>
      </c>
      <c r="CK20" s="1">
        <v>94.6</v>
      </c>
      <c r="CL20" s="1">
        <v>92.8</v>
      </c>
      <c r="CM20" s="1">
        <v>92.3</v>
      </c>
      <c r="CN20" s="1">
        <v>93.1</v>
      </c>
      <c r="CO20" s="1">
        <v>94.7</v>
      </c>
      <c r="CP20" s="1">
        <v>95.6</v>
      </c>
      <c r="CQ20" s="1">
        <v>94.4</v>
      </c>
      <c r="CS20" s="1"/>
      <c r="CT20" s="9" t="s">
        <v>406</v>
      </c>
      <c r="CU20" s="1">
        <v>91.9</v>
      </c>
      <c r="CV20" s="1">
        <v>92.6</v>
      </c>
      <c r="CW20" s="1">
        <v>90.7</v>
      </c>
      <c r="CX20" s="1">
        <v>91.3</v>
      </c>
      <c r="CY20" s="1">
        <v>93.4</v>
      </c>
      <c r="CZ20" s="1">
        <v>92.5</v>
      </c>
      <c r="DA20" s="1">
        <v>93.2</v>
      </c>
      <c r="DB20" s="1">
        <v>94.6</v>
      </c>
      <c r="DC20" s="1">
        <v>95.3</v>
      </c>
      <c r="DD20" s="1">
        <v>96</v>
      </c>
      <c r="DE20" s="1">
        <v>95.9</v>
      </c>
      <c r="DF20" s="1">
        <v>96.5</v>
      </c>
      <c r="DG20" s="1">
        <v>95.4</v>
      </c>
      <c r="DH20" s="1">
        <v>97.3</v>
      </c>
      <c r="DI20" s="1">
        <v>98.7</v>
      </c>
      <c r="DJ20" s="1">
        <v>98.3</v>
      </c>
      <c r="DK20" s="1">
        <v>97.9</v>
      </c>
      <c r="DL20" s="1">
        <v>97.9</v>
      </c>
      <c r="DM20" s="1">
        <v>98</v>
      </c>
      <c r="DN20" s="1">
        <v>97.9</v>
      </c>
      <c r="DO20" s="1">
        <v>95.9</v>
      </c>
      <c r="DQ20" s="1"/>
      <c r="DR20" s="9" t="s">
        <v>406</v>
      </c>
      <c r="DS20" s="1">
        <v>97.5</v>
      </c>
      <c r="DT20" s="1">
        <v>97.6</v>
      </c>
      <c r="DU20" s="1">
        <v>97.1</v>
      </c>
      <c r="DV20" s="1">
        <v>97.3</v>
      </c>
      <c r="DW20" s="1">
        <v>98</v>
      </c>
      <c r="DX20" s="1">
        <v>97.7</v>
      </c>
      <c r="DY20" s="1">
        <v>98.2</v>
      </c>
      <c r="DZ20" s="1">
        <v>98.3</v>
      </c>
      <c r="EA20" s="1">
        <v>98.2</v>
      </c>
      <c r="EB20" s="1">
        <v>98.4</v>
      </c>
      <c r="EC20" s="1">
        <v>98.6</v>
      </c>
      <c r="ED20" s="1">
        <v>98.6</v>
      </c>
      <c r="EE20" s="1">
        <v>97.7</v>
      </c>
      <c r="EF20" s="1">
        <v>98.4</v>
      </c>
      <c r="EG20" s="1">
        <v>98.9</v>
      </c>
      <c r="EH20" s="1">
        <v>98.7</v>
      </c>
      <c r="EI20" s="1">
        <v>98.6</v>
      </c>
      <c r="EJ20" s="1">
        <v>98.6</v>
      </c>
      <c r="EK20" s="1">
        <v>98.7</v>
      </c>
      <c r="EL20" s="1">
        <v>98.8</v>
      </c>
      <c r="EM20" s="1">
        <v>98</v>
      </c>
      <c r="EO20" s="1"/>
      <c r="EP20" s="9" t="s">
        <v>406</v>
      </c>
      <c r="EQ20" s="1">
        <v>98.7</v>
      </c>
      <c r="ER20" s="1">
        <v>98.5</v>
      </c>
      <c r="ES20" s="1">
        <v>98.7</v>
      </c>
      <c r="ET20" s="1">
        <v>98.8</v>
      </c>
      <c r="EU20" s="1">
        <v>98.8</v>
      </c>
      <c r="EV20" s="1">
        <v>98.8</v>
      </c>
      <c r="EW20" s="1">
        <v>99.1</v>
      </c>
      <c r="EX20" s="1">
        <v>99.1</v>
      </c>
      <c r="EY20" s="1">
        <v>99.2</v>
      </c>
      <c r="EZ20" s="1">
        <v>99.2</v>
      </c>
      <c r="FA20" s="1">
        <v>99.5</v>
      </c>
      <c r="FB20" s="1">
        <v>99.5</v>
      </c>
      <c r="FC20" s="1">
        <v>99.3</v>
      </c>
      <c r="FD20" s="1">
        <v>99.4</v>
      </c>
      <c r="FE20" s="1">
        <v>99.4</v>
      </c>
      <c r="FF20" s="1">
        <v>99.3</v>
      </c>
      <c r="FG20" s="1">
        <v>99.2</v>
      </c>
      <c r="FH20" s="1">
        <v>99.5</v>
      </c>
      <c r="FI20" s="1">
        <v>99.6</v>
      </c>
      <c r="FJ20" s="1">
        <v>99.5</v>
      </c>
      <c r="FK20" s="1">
        <v>99.4</v>
      </c>
    </row>
    <row r="21" ht="15" spans="1:167">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
      <c r="BV21" s="1"/>
      <c r="BW21" s="1"/>
      <c r="BX21" s="1"/>
      <c r="BY21" s="1"/>
      <c r="BZ21" s="1"/>
      <c r="CA21" s="1"/>
      <c r="CB21" s="1"/>
      <c r="CC21" s="1"/>
      <c r="CD21" s="1"/>
      <c r="CE21" s="1"/>
      <c r="CF21" s="1"/>
      <c r="CG21" s="1"/>
      <c r="CH21" s="1"/>
      <c r="CI21" s="1"/>
      <c r="CJ21" s="1"/>
      <c r="CK21" s="1"/>
      <c r="CL21" s="1"/>
      <c r="CM21" s="1"/>
      <c r="CN21" s="1"/>
      <c r="CO21" s="1"/>
      <c r="CP21" s="1"/>
      <c r="CQ21" s="1"/>
      <c r="CS21" s="1"/>
      <c r="CT21" s="1"/>
      <c r="CU21" s="1"/>
      <c r="CV21" s="1"/>
      <c r="CW21" s="1"/>
      <c r="CX21" s="1"/>
      <c r="CY21" s="1"/>
      <c r="CZ21" s="1"/>
      <c r="DA21" s="1"/>
      <c r="DB21" s="1"/>
      <c r="DC21" s="1"/>
      <c r="DD21" s="1"/>
      <c r="DE21" s="1"/>
      <c r="DF21" s="1"/>
      <c r="DG21" s="1"/>
      <c r="DH21" s="1"/>
      <c r="DI21" s="1"/>
      <c r="DJ21" s="1"/>
      <c r="DK21" s="1"/>
      <c r="DL21" s="1"/>
      <c r="DM21" s="1"/>
      <c r="DN21" s="1"/>
      <c r="DO21" s="1"/>
      <c r="DQ21" s="1"/>
      <c r="DR21" s="1"/>
      <c r="DS21" s="1"/>
      <c r="DT21" s="1"/>
      <c r="DU21" s="1"/>
      <c r="DV21" s="1"/>
      <c r="DW21" s="1"/>
      <c r="DX21" s="1"/>
      <c r="DY21" s="1"/>
      <c r="DZ21" s="1"/>
      <c r="EA21" s="1"/>
      <c r="EB21" s="1"/>
      <c r="EC21" s="1"/>
      <c r="ED21" s="1"/>
      <c r="EE21" s="1"/>
      <c r="EF21" s="1"/>
      <c r="EG21" s="1"/>
      <c r="EH21" s="1"/>
      <c r="EI21" s="1"/>
      <c r="EJ21" s="1"/>
      <c r="EK21" s="1"/>
      <c r="EL21" s="1"/>
      <c r="EM21" s="1"/>
      <c r="EO21" s="1"/>
      <c r="EP21" s="1"/>
      <c r="EQ21" s="1"/>
      <c r="ER21" s="1"/>
      <c r="ES21" s="1"/>
      <c r="ET21" s="1"/>
      <c r="EU21" s="1"/>
      <c r="EV21" s="1"/>
      <c r="EW21" s="1"/>
      <c r="EX21" s="1"/>
      <c r="EY21" s="1"/>
      <c r="EZ21" s="1"/>
      <c r="FA21" s="1"/>
      <c r="FB21" s="1"/>
      <c r="FC21" s="1"/>
      <c r="FD21" s="1"/>
      <c r="FE21" s="1"/>
      <c r="FF21" s="1"/>
      <c r="FG21" s="1"/>
      <c r="FH21" s="1"/>
      <c r="FI21" s="1"/>
      <c r="FJ21" s="1"/>
      <c r="FK21" s="1"/>
    </row>
    <row r="22" ht="15" spans="1:167">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row>
    <row r="23" ht="105.75" spans="1:167">
      <c r="A23" s="13"/>
      <c r="B23" s="47" t="s">
        <v>420</v>
      </c>
      <c r="C23" s="13">
        <v>1.3</v>
      </c>
      <c r="D23" s="13">
        <v>1.2</v>
      </c>
      <c r="E23" s="13">
        <v>1.1</v>
      </c>
      <c r="F23" s="13">
        <v>1.2</v>
      </c>
      <c r="G23" s="13">
        <v>1.6</v>
      </c>
      <c r="H23" s="13">
        <v>1.7</v>
      </c>
      <c r="I23" s="13">
        <v>1.3</v>
      </c>
      <c r="J23" s="13">
        <v>1.4</v>
      </c>
      <c r="K23" s="13">
        <v>1.5</v>
      </c>
      <c r="L23" s="13">
        <v>1.5</v>
      </c>
      <c r="M23" s="13">
        <v>1.3</v>
      </c>
      <c r="N23" s="13">
        <v>1.3</v>
      </c>
      <c r="O23" s="13">
        <v>0.6</v>
      </c>
      <c r="P23" s="13">
        <v>0.8</v>
      </c>
      <c r="Q23" s="13">
        <v>1.2</v>
      </c>
      <c r="R23" s="13">
        <v>1.3</v>
      </c>
      <c r="S23" s="13">
        <v>1.6</v>
      </c>
      <c r="T23" s="13">
        <v>1.4</v>
      </c>
      <c r="U23" s="13">
        <v>1.6</v>
      </c>
      <c r="V23" s="13">
        <v>1.5</v>
      </c>
      <c r="W23" s="13">
        <v>0.9</v>
      </c>
      <c r="Y23" s="13"/>
      <c r="Z23" s="47" t="s">
        <v>420</v>
      </c>
      <c r="AA23" s="13">
        <v>2.8</v>
      </c>
      <c r="AB23" s="13">
        <v>3</v>
      </c>
      <c r="AC23" s="13">
        <v>3.9</v>
      </c>
      <c r="AD23" s="13">
        <v>3.5</v>
      </c>
      <c r="AE23" s="13">
        <v>3.5</v>
      </c>
      <c r="AF23" s="13">
        <v>2.7</v>
      </c>
      <c r="AG23" s="13">
        <v>4.5</v>
      </c>
      <c r="AH23" s="13">
        <v>4.4</v>
      </c>
      <c r="AI23" s="13">
        <v>2.6</v>
      </c>
      <c r="AJ23" s="13">
        <v>2.1</v>
      </c>
      <c r="AK23" s="13">
        <v>2.4</v>
      </c>
      <c r="AL23" s="13">
        <v>2.7</v>
      </c>
      <c r="AM23" s="13">
        <v>5.2</v>
      </c>
      <c r="AN23" s="13">
        <v>5.2</v>
      </c>
      <c r="AO23" s="13">
        <v>4.7</v>
      </c>
      <c r="AP23" s="13">
        <v>5.3</v>
      </c>
      <c r="AQ23" s="13">
        <v>5.5</v>
      </c>
      <c r="AR23" s="13">
        <v>5.2</v>
      </c>
      <c r="AS23" s="13">
        <v>5.5</v>
      </c>
      <c r="AT23" s="13">
        <v>5.9</v>
      </c>
      <c r="AU23" s="13">
        <v>2.1</v>
      </c>
      <c r="AW23" s="13"/>
      <c r="AX23" s="47" t="s">
        <v>420</v>
      </c>
      <c r="AY23" s="13">
        <v>4.7</v>
      </c>
      <c r="AZ23" s="13">
        <v>4</v>
      </c>
      <c r="BA23" s="13">
        <v>3.1</v>
      </c>
      <c r="BB23" s="13">
        <v>3.5</v>
      </c>
      <c r="BC23" s="13">
        <v>4.4</v>
      </c>
      <c r="BD23" s="13">
        <v>5.8</v>
      </c>
      <c r="BE23" s="13">
        <v>4.2</v>
      </c>
      <c r="BF23" s="13">
        <v>4.3</v>
      </c>
      <c r="BG23" s="13">
        <v>4.8</v>
      </c>
      <c r="BH23" s="13">
        <v>4.3</v>
      </c>
      <c r="BI23" s="13">
        <v>4.1</v>
      </c>
      <c r="BJ23" s="13">
        <v>3.9</v>
      </c>
      <c r="BK23" s="13">
        <v>4.6</v>
      </c>
      <c r="BL23" s="13">
        <v>4.8</v>
      </c>
      <c r="BM23" s="13">
        <v>4.7</v>
      </c>
      <c r="BN23" s="13">
        <v>5.1</v>
      </c>
      <c r="BO23" s="13">
        <v>5.4</v>
      </c>
      <c r="BP23" s="13">
        <v>6.4</v>
      </c>
      <c r="BQ23" s="13">
        <v>6.8</v>
      </c>
      <c r="BR23" s="13">
        <v>6.5</v>
      </c>
      <c r="BS23" s="13">
        <v>3</v>
      </c>
      <c r="BU23" s="13"/>
      <c r="BV23" s="47" t="s">
        <v>420</v>
      </c>
      <c r="BW23" s="13">
        <v>0.6</v>
      </c>
      <c r="BX23" s="13">
        <v>0.5</v>
      </c>
      <c r="BY23" s="13">
        <v>0.5</v>
      </c>
      <c r="BZ23" s="13">
        <v>0.5</v>
      </c>
      <c r="CA23" s="13">
        <v>0.5</v>
      </c>
      <c r="CB23" s="13">
        <v>0.5</v>
      </c>
      <c r="CC23" s="13">
        <v>0.6</v>
      </c>
      <c r="CD23" s="13">
        <v>0.6</v>
      </c>
      <c r="CE23" s="13">
        <v>0.6</v>
      </c>
      <c r="CF23" s="13">
        <v>0.6</v>
      </c>
      <c r="CG23" s="13">
        <v>0.6</v>
      </c>
      <c r="CH23" s="13">
        <v>0.6</v>
      </c>
      <c r="CI23" s="13">
        <v>0.6</v>
      </c>
      <c r="CJ23" s="13">
        <v>0.5</v>
      </c>
      <c r="CK23" s="13">
        <v>0.4</v>
      </c>
      <c r="CL23" s="13">
        <v>0.3</v>
      </c>
      <c r="CM23" s="13">
        <v>0.3</v>
      </c>
      <c r="CN23" s="13">
        <v>0.5</v>
      </c>
      <c r="CO23" s="13">
        <v>0.7</v>
      </c>
      <c r="CP23" s="13">
        <v>0.7</v>
      </c>
      <c r="CQ23" s="13">
        <v>0.5</v>
      </c>
      <c r="CS23" s="13"/>
      <c r="CT23" s="47" t="s">
        <v>420</v>
      </c>
      <c r="CU23" s="13">
        <v>0.2</v>
      </c>
      <c r="CV23" s="13">
        <v>0.2</v>
      </c>
      <c r="CW23" s="13">
        <v>0.2</v>
      </c>
      <c r="CX23" s="13">
        <v>0.2</v>
      </c>
      <c r="CY23" s="13">
        <v>0.1</v>
      </c>
      <c r="CZ23" s="13">
        <v>0.2</v>
      </c>
      <c r="DA23" s="13">
        <v>0.2</v>
      </c>
      <c r="DB23" s="13">
        <v>0.2</v>
      </c>
      <c r="DC23" s="13">
        <v>0.2</v>
      </c>
      <c r="DD23" s="13">
        <v>0.2</v>
      </c>
      <c r="DE23" s="13">
        <v>0.2</v>
      </c>
      <c r="DF23" s="13">
        <v>0.3</v>
      </c>
      <c r="DG23" s="13">
        <v>0.3</v>
      </c>
      <c r="DH23" s="13">
        <v>0.3</v>
      </c>
      <c r="DI23" s="13">
        <v>0.5</v>
      </c>
      <c r="DJ23" s="13">
        <v>0.4</v>
      </c>
      <c r="DK23" s="13">
        <v>0.3</v>
      </c>
      <c r="DL23" s="13">
        <v>0.2</v>
      </c>
      <c r="DM23" s="13">
        <v>0.2</v>
      </c>
      <c r="DN23" s="13">
        <v>0.2</v>
      </c>
      <c r="DO23" s="13">
        <v>0.1</v>
      </c>
      <c r="DQ23" s="13"/>
      <c r="DR23" s="47" t="s">
        <v>420</v>
      </c>
      <c r="DS23" s="13">
        <v>2.2</v>
      </c>
      <c r="DT23" s="13">
        <v>2.2</v>
      </c>
      <c r="DU23" s="13">
        <v>1.9</v>
      </c>
      <c r="DV23" s="13">
        <v>1.9</v>
      </c>
      <c r="DW23" s="13">
        <v>2</v>
      </c>
      <c r="DX23" s="13">
        <v>2.2</v>
      </c>
      <c r="DY23" s="13">
        <v>2.3</v>
      </c>
      <c r="DZ23" s="13">
        <v>2.5</v>
      </c>
      <c r="EA23" s="13">
        <v>2.5</v>
      </c>
      <c r="EB23" s="13">
        <v>2.3</v>
      </c>
      <c r="EC23" s="13">
        <v>2.3</v>
      </c>
      <c r="ED23" s="13">
        <v>2.2</v>
      </c>
      <c r="EE23" s="13">
        <v>2.4</v>
      </c>
      <c r="EF23" s="13">
        <v>2.6</v>
      </c>
      <c r="EG23" s="13">
        <v>2.8</v>
      </c>
      <c r="EH23" s="13">
        <v>2.8</v>
      </c>
      <c r="EI23" s="13">
        <v>2.7</v>
      </c>
      <c r="EJ23" s="13">
        <v>2.8</v>
      </c>
      <c r="EK23" s="13">
        <v>2.8</v>
      </c>
      <c r="EL23" s="13">
        <v>2.8</v>
      </c>
      <c r="EM23" s="13">
        <v>1.3</v>
      </c>
      <c r="EO23" s="13"/>
      <c r="EP23" s="47" t="s">
        <v>420</v>
      </c>
      <c r="EQ23" s="13">
        <v>4.3</v>
      </c>
      <c r="ER23" s="13">
        <v>3.5</v>
      </c>
      <c r="ES23" s="13">
        <v>4.1</v>
      </c>
      <c r="ET23" s="13">
        <v>3.8</v>
      </c>
      <c r="EU23" s="13">
        <v>4</v>
      </c>
      <c r="EV23" s="13">
        <v>4.1</v>
      </c>
      <c r="EW23" s="13">
        <v>4.2</v>
      </c>
      <c r="EX23" s="13">
        <v>4.2</v>
      </c>
      <c r="EY23" s="13">
        <v>4.3</v>
      </c>
      <c r="EZ23" s="13">
        <v>4</v>
      </c>
      <c r="FA23" s="13">
        <v>4.5</v>
      </c>
      <c r="FB23" s="13">
        <v>4.7</v>
      </c>
      <c r="FC23" s="13">
        <v>4.2</v>
      </c>
      <c r="FD23" s="13">
        <v>4.3</v>
      </c>
      <c r="FE23" s="13">
        <v>4</v>
      </c>
      <c r="FF23" s="13">
        <v>3.4</v>
      </c>
      <c r="FG23" s="13">
        <v>3.3</v>
      </c>
      <c r="FH23" s="13">
        <v>4.1</v>
      </c>
      <c r="FI23" s="13">
        <v>5.5</v>
      </c>
      <c r="FJ23" s="13">
        <v>5.5</v>
      </c>
      <c r="FK23" s="13">
        <v>2.8</v>
      </c>
    </row>
    <row r="24" ht="16.5" spans="1:167">
      <c r="A24" s="1"/>
      <c r="B24" s="21" t="s">
        <v>320</v>
      </c>
      <c r="C24" s="1"/>
      <c r="D24" s="1"/>
      <c r="E24" s="1"/>
      <c r="F24" s="1"/>
      <c r="G24" s="1"/>
      <c r="H24" s="1"/>
      <c r="I24" s="1"/>
      <c r="J24" s="1"/>
      <c r="K24" s="1"/>
      <c r="L24" s="1"/>
      <c r="M24" s="1"/>
      <c r="N24" s="1"/>
      <c r="O24" s="1"/>
      <c r="P24" s="1"/>
      <c r="Q24" s="1"/>
      <c r="R24" s="1"/>
      <c r="S24" s="1"/>
      <c r="T24" s="1"/>
      <c r="U24" s="1"/>
      <c r="V24" s="1"/>
      <c r="W24" s="1"/>
      <c r="Y24" s="1"/>
      <c r="Z24" s="21" t="s">
        <v>320</v>
      </c>
      <c r="AA24" s="1"/>
      <c r="AB24" s="1"/>
      <c r="AC24" s="1"/>
      <c r="AD24" s="1"/>
      <c r="AE24" s="1"/>
      <c r="AF24" s="1"/>
      <c r="AG24" s="1"/>
      <c r="AH24" s="1"/>
      <c r="AI24" s="1"/>
      <c r="AJ24" s="1"/>
      <c r="AK24" s="1"/>
      <c r="AL24" s="1"/>
      <c r="AM24" s="1"/>
      <c r="AN24" s="1"/>
      <c r="AO24" s="1"/>
      <c r="AP24" s="1"/>
      <c r="AQ24" s="1"/>
      <c r="AR24" s="1"/>
      <c r="AS24" s="1"/>
      <c r="AT24" s="1"/>
      <c r="AU24" s="1"/>
      <c r="AW24" s="1"/>
      <c r="AX24" s="21" t="s">
        <v>320</v>
      </c>
      <c r="AY24" s="1"/>
      <c r="AZ24" s="1"/>
      <c r="BA24" s="1"/>
      <c r="BB24" s="1"/>
      <c r="BC24" s="1"/>
      <c r="BD24" s="1"/>
      <c r="BE24" s="1"/>
      <c r="BF24" s="1"/>
      <c r="BG24" s="1"/>
      <c r="BH24" s="1"/>
      <c r="BI24" s="1"/>
      <c r="BJ24" s="1"/>
      <c r="BK24" s="1"/>
      <c r="BL24" s="1"/>
      <c r="BM24" s="1"/>
      <c r="BN24" s="1"/>
      <c r="BO24" s="1"/>
      <c r="BP24" s="1"/>
      <c r="BQ24" s="1"/>
      <c r="BR24" s="1"/>
      <c r="BS24" s="1"/>
      <c r="BU24" s="1"/>
      <c r="BV24" s="21" t="s">
        <v>320</v>
      </c>
      <c r="BW24" s="1"/>
      <c r="BX24" s="1"/>
      <c r="BY24" s="1"/>
      <c r="BZ24" s="1"/>
      <c r="CA24" s="1"/>
      <c r="CB24" s="1"/>
      <c r="CC24" s="1"/>
      <c r="CD24" s="1"/>
      <c r="CE24" s="1"/>
      <c r="CF24" s="1"/>
      <c r="CG24" s="1"/>
      <c r="CH24" s="1"/>
      <c r="CI24" s="1"/>
      <c r="CJ24" s="1"/>
      <c r="CK24" s="1"/>
      <c r="CL24" s="1"/>
      <c r="CM24" s="1"/>
      <c r="CN24" s="1"/>
      <c r="CO24" s="1"/>
      <c r="CP24" s="1"/>
      <c r="CQ24" s="1"/>
      <c r="CS24" s="1"/>
      <c r="CT24" s="21" t="s">
        <v>320</v>
      </c>
      <c r="CU24" s="1"/>
      <c r="CV24" s="1"/>
      <c r="CW24" s="1"/>
      <c r="CX24" s="1"/>
      <c r="CY24" s="1"/>
      <c r="CZ24" s="1"/>
      <c r="DA24" s="1"/>
      <c r="DB24" s="1"/>
      <c r="DC24" s="1"/>
      <c r="DD24" s="1"/>
      <c r="DE24" s="1"/>
      <c r="DF24" s="1"/>
      <c r="DG24" s="1"/>
      <c r="DH24" s="1"/>
      <c r="DI24" s="1"/>
      <c r="DJ24" s="1"/>
      <c r="DK24" s="1"/>
      <c r="DL24" s="1"/>
      <c r="DM24" s="1"/>
      <c r="DN24" s="1"/>
      <c r="DO24" s="1"/>
      <c r="DQ24" s="1"/>
      <c r="DR24" s="21" t="s">
        <v>320</v>
      </c>
      <c r="DS24" s="1"/>
      <c r="DT24" s="1"/>
      <c r="DU24" s="1"/>
      <c r="DV24" s="1"/>
      <c r="DW24" s="1"/>
      <c r="DX24" s="1"/>
      <c r="DY24" s="1"/>
      <c r="DZ24" s="1"/>
      <c r="EA24" s="1"/>
      <c r="EB24" s="1"/>
      <c r="EC24" s="1"/>
      <c r="ED24" s="1"/>
      <c r="EE24" s="1"/>
      <c r="EF24" s="1"/>
      <c r="EG24" s="1"/>
      <c r="EH24" s="1"/>
      <c r="EI24" s="1"/>
      <c r="EJ24" s="1"/>
      <c r="EK24" s="1"/>
      <c r="EL24" s="1"/>
      <c r="EM24" s="1"/>
      <c r="EO24" s="1"/>
      <c r="EP24" s="21" t="s">
        <v>320</v>
      </c>
      <c r="EQ24" s="1"/>
      <c r="ER24" s="1"/>
      <c r="ES24" s="1"/>
      <c r="ET24" s="1"/>
      <c r="EU24" s="1"/>
      <c r="EV24" s="1"/>
      <c r="EW24" s="1"/>
      <c r="EX24" s="1"/>
      <c r="EY24" s="1"/>
      <c r="EZ24" s="1"/>
      <c r="FA24" s="1"/>
      <c r="FB24" s="1"/>
      <c r="FC24" s="1"/>
      <c r="FD24" s="1"/>
      <c r="FE24" s="1"/>
      <c r="FF24" s="1"/>
      <c r="FG24" s="1"/>
      <c r="FH24" s="1"/>
      <c r="FI24" s="1"/>
      <c r="FJ24" s="1"/>
      <c r="FK24" s="1"/>
    </row>
    <row r="25" ht="15" spans="1:167">
      <c r="A25" s="1"/>
      <c r="B25" s="9" t="s">
        <v>405</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9" t="s">
        <v>405</v>
      </c>
      <c r="AA25" s="1">
        <v>0</v>
      </c>
      <c r="AB25" s="1">
        <v>0</v>
      </c>
      <c r="AC25" s="1">
        <v>0</v>
      </c>
      <c r="AD25" s="1">
        <v>0</v>
      </c>
      <c r="AE25" s="1">
        <v>0</v>
      </c>
      <c r="AF25" s="1">
        <v>0</v>
      </c>
      <c r="AG25" s="1">
        <v>0</v>
      </c>
      <c r="AH25" s="1">
        <v>0.1</v>
      </c>
      <c r="AI25" s="1">
        <v>0.1</v>
      </c>
      <c r="AJ25" s="1">
        <v>0.1</v>
      </c>
      <c r="AK25" s="1">
        <v>0.1</v>
      </c>
      <c r="AL25" s="1">
        <v>0</v>
      </c>
      <c r="AM25" s="1">
        <v>0</v>
      </c>
      <c r="AN25" s="1">
        <v>0</v>
      </c>
      <c r="AO25" s="1">
        <v>0</v>
      </c>
      <c r="AP25" s="1">
        <v>0</v>
      </c>
      <c r="AQ25" s="1">
        <v>0</v>
      </c>
      <c r="AR25" s="1">
        <v>0</v>
      </c>
      <c r="AS25" s="1">
        <v>0</v>
      </c>
      <c r="AT25" s="1">
        <v>0</v>
      </c>
      <c r="AU25" s="1">
        <v>0</v>
      </c>
      <c r="AW25" s="1"/>
      <c r="AX25" s="9" t="s">
        <v>405</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c r="BS25" s="1">
        <v>0</v>
      </c>
      <c r="BU25" s="1"/>
      <c r="BV25" s="9" t="s">
        <v>405</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0</v>
      </c>
      <c r="CO25" s="1">
        <v>0</v>
      </c>
      <c r="CP25" s="1">
        <v>0</v>
      </c>
      <c r="CQ25" s="1">
        <v>0</v>
      </c>
      <c r="CS25" s="1"/>
      <c r="CT25" s="9" t="s">
        <v>405</v>
      </c>
      <c r="CU25" s="1">
        <v>0</v>
      </c>
      <c r="CV25" s="1">
        <v>0</v>
      </c>
      <c r="CW25" s="1">
        <v>0</v>
      </c>
      <c r="CX25" s="1">
        <v>0</v>
      </c>
      <c r="CY25" s="1">
        <v>0</v>
      </c>
      <c r="CZ25" s="1">
        <v>0</v>
      </c>
      <c r="DA25" s="1">
        <v>0</v>
      </c>
      <c r="DB25" s="1">
        <v>0</v>
      </c>
      <c r="DC25" s="1">
        <v>0</v>
      </c>
      <c r="DD25" s="1">
        <v>0</v>
      </c>
      <c r="DE25" s="1">
        <v>0</v>
      </c>
      <c r="DF25" s="1">
        <v>0</v>
      </c>
      <c r="DG25" s="1">
        <v>0</v>
      </c>
      <c r="DH25" s="1">
        <v>0</v>
      </c>
      <c r="DI25" s="1">
        <v>0</v>
      </c>
      <c r="DJ25" s="1">
        <v>0</v>
      </c>
      <c r="DK25" s="1">
        <v>0</v>
      </c>
      <c r="DL25" s="1">
        <v>0</v>
      </c>
      <c r="DM25" s="1">
        <v>0</v>
      </c>
      <c r="DN25" s="1">
        <v>0</v>
      </c>
      <c r="DO25" s="1">
        <v>0</v>
      </c>
      <c r="DQ25" s="1"/>
      <c r="DR25" s="9" t="s">
        <v>405</v>
      </c>
      <c r="DS25" s="1">
        <v>0.1</v>
      </c>
      <c r="DT25" s="1">
        <v>0.1</v>
      </c>
      <c r="DU25" s="1">
        <v>0.1</v>
      </c>
      <c r="DV25" s="1">
        <v>0.1</v>
      </c>
      <c r="DW25" s="1">
        <v>0</v>
      </c>
      <c r="DX25" s="1">
        <v>0.1</v>
      </c>
      <c r="DY25" s="1">
        <v>0</v>
      </c>
      <c r="DZ25" s="1">
        <v>0</v>
      </c>
      <c r="EA25" s="1">
        <v>0</v>
      </c>
      <c r="EB25" s="1">
        <v>0</v>
      </c>
      <c r="EC25" s="1">
        <v>0</v>
      </c>
      <c r="ED25" s="1">
        <v>0</v>
      </c>
      <c r="EE25" s="1">
        <v>0.1</v>
      </c>
      <c r="EF25" s="1">
        <v>0</v>
      </c>
      <c r="EG25" s="1">
        <v>0</v>
      </c>
      <c r="EH25" s="1">
        <v>0</v>
      </c>
      <c r="EI25" s="1">
        <v>0</v>
      </c>
      <c r="EJ25" s="1">
        <v>0</v>
      </c>
      <c r="EK25" s="1">
        <v>0</v>
      </c>
      <c r="EL25" s="1">
        <v>0</v>
      </c>
      <c r="EM25" s="1">
        <v>0</v>
      </c>
      <c r="EO25" s="1"/>
      <c r="EP25" s="9" t="s">
        <v>405</v>
      </c>
      <c r="EQ25" s="1">
        <v>0.1</v>
      </c>
      <c r="ER25" s="1">
        <v>0.1</v>
      </c>
      <c r="ES25" s="1">
        <v>0.1</v>
      </c>
      <c r="ET25" s="1">
        <v>0</v>
      </c>
      <c r="EU25" s="1">
        <v>0.1</v>
      </c>
      <c r="EV25" s="1">
        <v>0.1</v>
      </c>
      <c r="EW25" s="1">
        <v>0</v>
      </c>
      <c r="EX25" s="1">
        <v>0</v>
      </c>
      <c r="EY25" s="1">
        <v>0</v>
      </c>
      <c r="EZ25" s="1">
        <v>0</v>
      </c>
      <c r="FA25" s="1">
        <v>0</v>
      </c>
      <c r="FB25" s="1">
        <v>0</v>
      </c>
      <c r="FC25" s="1">
        <v>0</v>
      </c>
      <c r="FD25" s="1">
        <v>0</v>
      </c>
      <c r="FE25" s="1">
        <v>0</v>
      </c>
      <c r="FF25" s="1">
        <v>0</v>
      </c>
      <c r="FG25" s="1">
        <v>0</v>
      </c>
      <c r="FH25" s="1">
        <v>0</v>
      </c>
      <c r="FI25" s="1">
        <v>0</v>
      </c>
      <c r="FJ25" s="1">
        <v>0</v>
      </c>
      <c r="FK25" s="1">
        <v>0</v>
      </c>
    </row>
    <row r="26" ht="15" spans="1:167">
      <c r="A26" s="1"/>
      <c r="B26" s="9" t="s">
        <v>406</v>
      </c>
      <c r="C26" s="1">
        <v>1.3</v>
      </c>
      <c r="D26" s="1">
        <v>1.2</v>
      </c>
      <c r="E26" s="1">
        <v>1.1</v>
      </c>
      <c r="F26" s="1">
        <v>1.2</v>
      </c>
      <c r="G26" s="1">
        <v>1.6</v>
      </c>
      <c r="H26" s="1">
        <v>1.7</v>
      </c>
      <c r="I26" s="1">
        <v>1.3</v>
      </c>
      <c r="J26" s="1">
        <v>1.4</v>
      </c>
      <c r="K26" s="1">
        <v>1.5</v>
      </c>
      <c r="L26" s="1">
        <v>1.5</v>
      </c>
      <c r="M26" s="1">
        <v>1.3</v>
      </c>
      <c r="N26" s="1">
        <v>1.3</v>
      </c>
      <c r="O26" s="1">
        <v>0.6</v>
      </c>
      <c r="P26" s="1">
        <v>0.8</v>
      </c>
      <c r="Q26" s="1">
        <v>1.2</v>
      </c>
      <c r="R26" s="1">
        <v>1.3</v>
      </c>
      <c r="S26" s="1">
        <v>1.6</v>
      </c>
      <c r="T26" s="1">
        <v>1.4</v>
      </c>
      <c r="U26" s="1">
        <v>1.6</v>
      </c>
      <c r="V26" s="1">
        <v>1.5</v>
      </c>
      <c r="W26" s="1">
        <v>0.9</v>
      </c>
      <c r="Y26" s="1"/>
      <c r="Z26" s="9" t="s">
        <v>406</v>
      </c>
      <c r="AA26" s="1">
        <v>2.7</v>
      </c>
      <c r="AB26" s="1">
        <v>3</v>
      </c>
      <c r="AC26" s="1">
        <v>3.9</v>
      </c>
      <c r="AD26" s="1">
        <v>3.5</v>
      </c>
      <c r="AE26" s="1">
        <v>3.5</v>
      </c>
      <c r="AF26" s="1">
        <v>2.7</v>
      </c>
      <c r="AG26" s="1">
        <v>4.4</v>
      </c>
      <c r="AH26" s="1">
        <v>4.3</v>
      </c>
      <c r="AI26" s="1">
        <v>2.6</v>
      </c>
      <c r="AJ26" s="1">
        <v>2</v>
      </c>
      <c r="AK26" s="1">
        <v>2.3</v>
      </c>
      <c r="AL26" s="1">
        <v>2.7</v>
      </c>
      <c r="AM26" s="1">
        <v>5.2</v>
      </c>
      <c r="AN26" s="1">
        <v>5.2</v>
      </c>
      <c r="AO26" s="1">
        <v>4.7</v>
      </c>
      <c r="AP26" s="1">
        <v>5.3</v>
      </c>
      <c r="AQ26" s="1">
        <v>5.5</v>
      </c>
      <c r="AR26" s="1">
        <v>5.2</v>
      </c>
      <c r="AS26" s="1">
        <v>5.5</v>
      </c>
      <c r="AT26" s="1">
        <v>5.9</v>
      </c>
      <c r="AU26" s="1">
        <v>2.1</v>
      </c>
      <c r="AW26" s="1"/>
      <c r="AX26" s="9" t="s">
        <v>406</v>
      </c>
      <c r="AY26" s="1">
        <v>4.6</v>
      </c>
      <c r="AZ26" s="1">
        <v>3.9</v>
      </c>
      <c r="BA26" s="1">
        <v>3</v>
      </c>
      <c r="BB26" s="1">
        <v>3.5</v>
      </c>
      <c r="BC26" s="1">
        <v>4.4</v>
      </c>
      <c r="BD26" s="1">
        <v>5.8</v>
      </c>
      <c r="BE26" s="1">
        <v>4.1</v>
      </c>
      <c r="BF26" s="1">
        <v>4.3</v>
      </c>
      <c r="BG26" s="1">
        <v>4.7</v>
      </c>
      <c r="BH26" s="1">
        <v>4.2</v>
      </c>
      <c r="BI26" s="1">
        <v>4</v>
      </c>
      <c r="BJ26" s="1">
        <v>3.8</v>
      </c>
      <c r="BK26" s="1">
        <v>4.6</v>
      </c>
      <c r="BL26" s="1">
        <v>4.8</v>
      </c>
      <c r="BM26" s="1">
        <v>4.7</v>
      </c>
      <c r="BN26" s="1">
        <v>5.1</v>
      </c>
      <c r="BO26" s="1">
        <v>5.4</v>
      </c>
      <c r="BP26" s="1">
        <v>6.4</v>
      </c>
      <c r="BQ26" s="1">
        <v>6.8</v>
      </c>
      <c r="BR26" s="1">
        <v>6.5</v>
      </c>
      <c r="BS26" s="1">
        <v>3</v>
      </c>
      <c r="BU26" s="1"/>
      <c r="BV26" s="9" t="s">
        <v>406</v>
      </c>
      <c r="BW26" s="1">
        <v>0.5</v>
      </c>
      <c r="BX26" s="1">
        <v>0.5</v>
      </c>
      <c r="BY26" s="1">
        <v>0.4</v>
      </c>
      <c r="BZ26" s="1">
        <v>0.5</v>
      </c>
      <c r="CA26" s="1">
        <v>0.5</v>
      </c>
      <c r="CB26" s="1">
        <v>0.5</v>
      </c>
      <c r="CC26" s="1">
        <v>0.5</v>
      </c>
      <c r="CD26" s="1">
        <v>0.6</v>
      </c>
      <c r="CE26" s="1">
        <v>0.6</v>
      </c>
      <c r="CF26" s="1">
        <v>0.6</v>
      </c>
      <c r="CG26" s="1">
        <v>0.6</v>
      </c>
      <c r="CH26" s="1">
        <v>0.6</v>
      </c>
      <c r="CI26" s="1">
        <v>0.6</v>
      </c>
      <c r="CJ26" s="1">
        <v>0.5</v>
      </c>
      <c r="CK26" s="1">
        <v>0.3</v>
      </c>
      <c r="CL26" s="1">
        <v>0.3</v>
      </c>
      <c r="CM26" s="1">
        <v>0.3</v>
      </c>
      <c r="CN26" s="1">
        <v>0.5</v>
      </c>
      <c r="CO26" s="1">
        <v>0.6</v>
      </c>
      <c r="CP26" s="1">
        <v>0.7</v>
      </c>
      <c r="CQ26" s="1">
        <v>0.4</v>
      </c>
      <c r="CS26" s="1"/>
      <c r="CT26" s="9" t="s">
        <v>406</v>
      </c>
      <c r="CU26" s="1">
        <v>0.2</v>
      </c>
      <c r="CV26" s="1">
        <v>0.2</v>
      </c>
      <c r="CW26" s="1">
        <v>0.2</v>
      </c>
      <c r="CX26" s="1">
        <v>0.1</v>
      </c>
      <c r="CY26" s="1">
        <v>0.1</v>
      </c>
      <c r="CZ26" s="1">
        <v>0.2</v>
      </c>
      <c r="DA26" s="1">
        <v>0.2</v>
      </c>
      <c r="DB26" s="1">
        <v>0.2</v>
      </c>
      <c r="DC26" s="1">
        <v>0.2</v>
      </c>
      <c r="DD26" s="1">
        <v>0.2</v>
      </c>
      <c r="DE26" s="1">
        <v>0.2</v>
      </c>
      <c r="DF26" s="1">
        <v>0.2</v>
      </c>
      <c r="DG26" s="1">
        <v>0.3</v>
      </c>
      <c r="DH26" s="1">
        <v>0.3</v>
      </c>
      <c r="DI26" s="1">
        <v>0.5</v>
      </c>
      <c r="DJ26" s="1">
        <v>0.4</v>
      </c>
      <c r="DK26" s="1">
        <v>0.3</v>
      </c>
      <c r="DL26" s="1">
        <v>0.2</v>
      </c>
      <c r="DM26" s="1">
        <v>0.2</v>
      </c>
      <c r="DN26" s="1">
        <v>0.2</v>
      </c>
      <c r="DO26" s="1">
        <v>0.1</v>
      </c>
      <c r="DQ26" s="1"/>
      <c r="DR26" s="9" t="s">
        <v>406</v>
      </c>
      <c r="DS26" s="1">
        <v>2.1</v>
      </c>
      <c r="DT26" s="1">
        <v>2.1</v>
      </c>
      <c r="DU26" s="1">
        <v>1.8</v>
      </c>
      <c r="DV26" s="1">
        <v>1.9</v>
      </c>
      <c r="DW26" s="1">
        <v>2</v>
      </c>
      <c r="DX26" s="1">
        <v>2.2</v>
      </c>
      <c r="DY26" s="1">
        <v>2.3</v>
      </c>
      <c r="DZ26" s="1">
        <v>2.4</v>
      </c>
      <c r="EA26" s="1">
        <v>2.4</v>
      </c>
      <c r="EB26" s="1">
        <v>2.2</v>
      </c>
      <c r="EC26" s="1">
        <v>2.3</v>
      </c>
      <c r="ED26" s="1">
        <v>2.2</v>
      </c>
      <c r="EE26" s="1">
        <v>2.3</v>
      </c>
      <c r="EF26" s="1">
        <v>2.6</v>
      </c>
      <c r="EG26" s="1">
        <v>2.7</v>
      </c>
      <c r="EH26" s="1">
        <v>2.8</v>
      </c>
      <c r="EI26" s="1">
        <v>2.7</v>
      </c>
      <c r="EJ26" s="1">
        <v>2.8</v>
      </c>
      <c r="EK26" s="1">
        <v>2.8</v>
      </c>
      <c r="EL26" s="1">
        <v>2.7</v>
      </c>
      <c r="EM26" s="1">
        <v>1.3</v>
      </c>
      <c r="EO26" s="1"/>
      <c r="EP26" s="9" t="s">
        <v>406</v>
      </c>
      <c r="EQ26" s="1">
        <v>4.3</v>
      </c>
      <c r="ER26" s="1">
        <v>3.5</v>
      </c>
      <c r="ES26" s="1">
        <v>4.1</v>
      </c>
      <c r="ET26" s="1">
        <v>3.7</v>
      </c>
      <c r="EU26" s="1">
        <v>4</v>
      </c>
      <c r="EV26" s="1">
        <v>4</v>
      </c>
      <c r="EW26" s="1">
        <v>4.1</v>
      </c>
      <c r="EX26" s="1">
        <v>4.1</v>
      </c>
      <c r="EY26" s="1">
        <v>4.3</v>
      </c>
      <c r="EZ26" s="1">
        <v>3.9</v>
      </c>
      <c r="FA26" s="1">
        <v>4.4</v>
      </c>
      <c r="FB26" s="1">
        <v>4.7</v>
      </c>
      <c r="FC26" s="1">
        <v>4.1</v>
      </c>
      <c r="FD26" s="1">
        <v>4.3</v>
      </c>
      <c r="FE26" s="1">
        <v>3.9</v>
      </c>
      <c r="FF26" s="1">
        <v>3.4</v>
      </c>
      <c r="FG26" s="1">
        <v>3.3</v>
      </c>
      <c r="FH26" s="1">
        <v>4.1</v>
      </c>
      <c r="FI26" s="1">
        <v>5.5</v>
      </c>
      <c r="FJ26" s="1">
        <v>5.5</v>
      </c>
      <c r="FK26" s="1">
        <v>2.8</v>
      </c>
    </row>
    <row r="27" ht="15" spans="1:167">
      <c r="A27" s="13"/>
      <c r="B27" s="13"/>
      <c r="C27" s="1"/>
      <c r="D27" s="1"/>
      <c r="E27" s="1"/>
      <c r="F27" s="1"/>
      <c r="G27" s="1"/>
      <c r="H27" s="1"/>
      <c r="I27" s="1"/>
      <c r="J27" s="1"/>
      <c r="K27" s="1"/>
      <c r="L27" s="1"/>
      <c r="M27" s="1"/>
      <c r="N27" s="1"/>
      <c r="O27" s="1"/>
      <c r="P27" s="1"/>
      <c r="Q27" s="1"/>
      <c r="R27" s="1"/>
      <c r="S27" s="1"/>
      <c r="T27" s="1"/>
      <c r="U27" s="1"/>
      <c r="V27" s="1"/>
      <c r="W27" s="1"/>
      <c r="Y27" s="13"/>
      <c r="Z27" s="13"/>
      <c r="AA27" s="1"/>
      <c r="AB27" s="1"/>
      <c r="AC27" s="1"/>
      <c r="AD27" s="1"/>
      <c r="AE27" s="1"/>
      <c r="AF27" s="1"/>
      <c r="AG27" s="1"/>
      <c r="AH27" s="1"/>
      <c r="AI27" s="1"/>
      <c r="AJ27" s="1"/>
      <c r="AK27" s="1"/>
      <c r="AL27" s="1"/>
      <c r="AM27" s="1"/>
      <c r="AN27" s="1"/>
      <c r="AO27" s="1"/>
      <c r="AP27" s="1"/>
      <c r="AQ27" s="1"/>
      <c r="AR27" s="1"/>
      <c r="AS27" s="1"/>
      <c r="AT27" s="1"/>
      <c r="AU27" s="1"/>
      <c r="AW27" s="13"/>
      <c r="AX27" s="13"/>
      <c r="AY27" s="1"/>
      <c r="AZ27" s="1"/>
      <c r="BA27" s="1"/>
      <c r="BB27" s="1"/>
      <c r="BC27" s="1"/>
      <c r="BD27" s="1"/>
      <c r="BE27" s="1"/>
      <c r="BF27" s="1"/>
      <c r="BG27" s="1"/>
      <c r="BH27" s="1"/>
      <c r="BI27" s="1"/>
      <c r="BJ27" s="1"/>
      <c r="BK27" s="1"/>
      <c r="BL27" s="1"/>
      <c r="BM27" s="1"/>
      <c r="BN27" s="1"/>
      <c r="BO27" s="1"/>
      <c r="BP27" s="1"/>
      <c r="BQ27" s="1"/>
      <c r="BR27" s="1"/>
      <c r="BS27" s="1"/>
      <c r="BU27" s="13"/>
      <c r="BV27" s="13"/>
      <c r="BW27" s="1"/>
      <c r="BX27" s="1"/>
      <c r="BY27" s="1"/>
      <c r="BZ27" s="1"/>
      <c r="CA27" s="1"/>
      <c r="CB27" s="1"/>
      <c r="CC27" s="1"/>
      <c r="CD27" s="1"/>
      <c r="CE27" s="1"/>
      <c r="CF27" s="1"/>
      <c r="CG27" s="1"/>
      <c r="CH27" s="1"/>
      <c r="CI27" s="1"/>
      <c r="CJ27" s="1"/>
      <c r="CK27" s="1"/>
      <c r="CL27" s="1"/>
      <c r="CM27" s="1"/>
      <c r="CN27" s="1"/>
      <c r="CO27" s="1"/>
      <c r="CP27" s="1"/>
      <c r="CQ27" s="1"/>
      <c r="CS27" s="13"/>
      <c r="CT27" s="13"/>
      <c r="CU27" s="1"/>
      <c r="CV27" s="1"/>
      <c r="CW27" s="1"/>
      <c r="CX27" s="1"/>
      <c r="CY27" s="1"/>
      <c r="CZ27" s="1"/>
      <c r="DA27" s="1"/>
      <c r="DB27" s="1"/>
      <c r="DC27" s="1"/>
      <c r="DD27" s="1"/>
      <c r="DE27" s="1"/>
      <c r="DF27" s="1"/>
      <c r="DG27" s="1"/>
      <c r="DH27" s="1"/>
      <c r="DI27" s="1"/>
      <c r="DJ27" s="1"/>
      <c r="DK27" s="1"/>
      <c r="DL27" s="1"/>
      <c r="DM27" s="1"/>
      <c r="DN27" s="1"/>
      <c r="DO27" s="1"/>
      <c r="DQ27" s="13"/>
      <c r="DR27" s="13"/>
      <c r="DS27" s="1"/>
      <c r="DT27" s="1"/>
      <c r="DU27" s="1"/>
      <c r="DV27" s="1"/>
      <c r="DW27" s="1"/>
      <c r="DX27" s="1"/>
      <c r="DY27" s="1"/>
      <c r="DZ27" s="1"/>
      <c r="EA27" s="1"/>
      <c r="EB27" s="1"/>
      <c r="EC27" s="1"/>
      <c r="ED27" s="1"/>
      <c r="EE27" s="1"/>
      <c r="EF27" s="1"/>
      <c r="EG27" s="1"/>
      <c r="EH27" s="1"/>
      <c r="EI27" s="1"/>
      <c r="EJ27" s="1"/>
      <c r="EK27" s="1"/>
      <c r="EL27" s="1"/>
      <c r="EM27" s="1"/>
      <c r="EO27" s="13"/>
      <c r="EP27" s="13"/>
      <c r="EQ27" s="1"/>
      <c r="ER27" s="1"/>
      <c r="ES27" s="1"/>
      <c r="ET27" s="1"/>
      <c r="EU27" s="1"/>
      <c r="EV27" s="1"/>
      <c r="EW27" s="1"/>
      <c r="EX27" s="1"/>
      <c r="EY27" s="1"/>
      <c r="EZ27" s="1"/>
      <c r="FA27" s="1"/>
      <c r="FB27" s="1"/>
      <c r="FC27" s="1"/>
      <c r="FD27" s="1"/>
      <c r="FE27" s="1"/>
      <c r="FF27" s="1"/>
      <c r="FG27" s="1"/>
      <c r="FH27" s="1"/>
      <c r="FI27" s="1"/>
      <c r="FJ27" s="1"/>
      <c r="FK27" s="1"/>
    </row>
    <row r="28" ht="15" spans="1:167">
      <c r="A28" s="13"/>
      <c r="B28" s="21" t="s">
        <v>197</v>
      </c>
      <c r="C28" s="1"/>
      <c r="D28" s="1"/>
      <c r="E28" s="1"/>
      <c r="F28" s="1"/>
      <c r="G28" s="1"/>
      <c r="H28" s="1"/>
      <c r="I28" s="1"/>
      <c r="J28" s="1"/>
      <c r="K28" s="1"/>
      <c r="L28" s="1"/>
      <c r="M28" s="1"/>
      <c r="N28" s="1"/>
      <c r="O28" s="1"/>
      <c r="P28" s="1"/>
      <c r="Q28" s="1"/>
      <c r="R28" s="1"/>
      <c r="S28" s="1"/>
      <c r="T28" s="1"/>
      <c r="U28" s="1"/>
      <c r="V28" s="1"/>
      <c r="W28" s="1"/>
      <c r="Y28" s="13"/>
      <c r="Z28" s="21" t="s">
        <v>197</v>
      </c>
      <c r="AA28" s="1"/>
      <c r="AB28" s="1"/>
      <c r="AC28" s="1"/>
      <c r="AD28" s="1"/>
      <c r="AE28" s="1"/>
      <c r="AF28" s="1"/>
      <c r="AG28" s="1"/>
      <c r="AH28" s="1"/>
      <c r="AI28" s="1"/>
      <c r="AJ28" s="1"/>
      <c r="AK28" s="1"/>
      <c r="AL28" s="1"/>
      <c r="AM28" s="1"/>
      <c r="AN28" s="1"/>
      <c r="AO28" s="1"/>
      <c r="AP28" s="1"/>
      <c r="AQ28" s="1"/>
      <c r="AR28" s="1"/>
      <c r="AS28" s="1"/>
      <c r="AT28" s="1"/>
      <c r="AU28" s="1"/>
      <c r="AW28" s="13"/>
      <c r="AX28" s="21" t="s">
        <v>197</v>
      </c>
      <c r="AY28" s="1"/>
      <c r="AZ28" s="1"/>
      <c r="BA28" s="1"/>
      <c r="BB28" s="1"/>
      <c r="BC28" s="1"/>
      <c r="BD28" s="1"/>
      <c r="BE28" s="1"/>
      <c r="BF28" s="1"/>
      <c r="BG28" s="1"/>
      <c r="BH28" s="1"/>
      <c r="BI28" s="1"/>
      <c r="BJ28" s="1"/>
      <c r="BK28" s="1"/>
      <c r="BL28" s="1"/>
      <c r="BM28" s="1"/>
      <c r="BN28" s="1"/>
      <c r="BO28" s="1"/>
      <c r="BP28" s="1"/>
      <c r="BQ28" s="1"/>
      <c r="BR28" s="1"/>
      <c r="BS28" s="1"/>
      <c r="BU28" s="13"/>
      <c r="BV28" s="21" t="s">
        <v>197</v>
      </c>
      <c r="BW28" s="1"/>
      <c r="BX28" s="1"/>
      <c r="BY28" s="1"/>
      <c r="BZ28" s="1"/>
      <c r="CA28" s="1"/>
      <c r="CB28" s="1"/>
      <c r="CC28" s="1"/>
      <c r="CD28" s="1"/>
      <c r="CE28" s="1"/>
      <c r="CF28" s="1"/>
      <c r="CG28" s="1"/>
      <c r="CH28" s="1"/>
      <c r="CI28" s="1"/>
      <c r="CJ28" s="1"/>
      <c r="CK28" s="1"/>
      <c r="CL28" s="1"/>
      <c r="CM28" s="1"/>
      <c r="CN28" s="1"/>
      <c r="CO28" s="1"/>
      <c r="CP28" s="1"/>
      <c r="CQ28" s="1"/>
      <c r="CS28" s="13"/>
      <c r="CT28" s="21" t="s">
        <v>197</v>
      </c>
      <c r="CU28" s="1"/>
      <c r="CV28" s="1"/>
      <c r="CW28" s="1"/>
      <c r="CX28" s="1"/>
      <c r="CY28" s="1"/>
      <c r="CZ28" s="1"/>
      <c r="DA28" s="1"/>
      <c r="DB28" s="1"/>
      <c r="DC28" s="1"/>
      <c r="DD28" s="1"/>
      <c r="DE28" s="1"/>
      <c r="DF28" s="1"/>
      <c r="DG28" s="1"/>
      <c r="DH28" s="1"/>
      <c r="DI28" s="1"/>
      <c r="DJ28" s="1"/>
      <c r="DK28" s="1"/>
      <c r="DL28" s="1"/>
      <c r="DM28" s="1"/>
      <c r="DN28" s="1"/>
      <c r="DO28" s="1"/>
      <c r="DQ28" s="13"/>
      <c r="DR28" s="21" t="s">
        <v>197</v>
      </c>
      <c r="DS28" s="1"/>
      <c r="DT28" s="1"/>
      <c r="DU28" s="1"/>
      <c r="DV28" s="1"/>
      <c r="DW28" s="1"/>
      <c r="DX28" s="1"/>
      <c r="DY28" s="1"/>
      <c r="DZ28" s="1"/>
      <c r="EA28" s="1"/>
      <c r="EB28" s="1"/>
      <c r="EC28" s="1"/>
      <c r="ED28" s="1"/>
      <c r="EE28" s="1"/>
      <c r="EF28" s="1"/>
      <c r="EG28" s="1"/>
      <c r="EH28" s="1"/>
      <c r="EI28" s="1"/>
      <c r="EJ28" s="1"/>
      <c r="EK28" s="1"/>
      <c r="EL28" s="1"/>
      <c r="EM28" s="1"/>
      <c r="EO28" s="13"/>
      <c r="EP28" s="21" t="s">
        <v>197</v>
      </c>
      <c r="EQ28" s="1"/>
      <c r="ER28" s="1"/>
      <c r="ES28" s="1"/>
      <c r="ET28" s="1"/>
      <c r="EU28" s="1"/>
      <c r="EV28" s="1"/>
      <c r="EW28" s="1"/>
      <c r="EX28" s="1"/>
      <c r="EY28" s="1"/>
      <c r="EZ28" s="1"/>
      <c r="FA28" s="1"/>
      <c r="FB28" s="1"/>
      <c r="FC28" s="1"/>
      <c r="FD28" s="1"/>
      <c r="FE28" s="1"/>
      <c r="FF28" s="1"/>
      <c r="FG28" s="1"/>
      <c r="FH28" s="1"/>
      <c r="FI28" s="1"/>
      <c r="FJ28" s="1"/>
      <c r="FK28" s="1"/>
    </row>
    <row r="29" ht="15" spans="1:167">
      <c r="A29" s="13"/>
      <c r="B29" s="9" t="s">
        <v>405</v>
      </c>
      <c r="C29" s="1">
        <v>0.9</v>
      </c>
      <c r="D29" s="1">
        <v>0.9</v>
      </c>
      <c r="E29" s="1">
        <v>1</v>
      </c>
      <c r="F29" s="1">
        <v>0.8</v>
      </c>
      <c r="G29" s="1">
        <v>0.5</v>
      </c>
      <c r="H29" s="1">
        <v>0.5</v>
      </c>
      <c r="I29" s="1">
        <v>0.7</v>
      </c>
      <c r="J29" s="1">
        <v>0.7</v>
      </c>
      <c r="K29" s="1">
        <v>0.7</v>
      </c>
      <c r="L29" s="1">
        <v>0.7</v>
      </c>
      <c r="M29" s="1">
        <v>0.7</v>
      </c>
      <c r="N29" s="1">
        <v>0.5</v>
      </c>
      <c r="O29" s="1">
        <v>1</v>
      </c>
      <c r="P29" s="1">
        <v>0.7</v>
      </c>
      <c r="Q29" s="1">
        <v>0.1</v>
      </c>
      <c r="R29" s="1">
        <v>0</v>
      </c>
      <c r="S29" s="1">
        <v>0</v>
      </c>
      <c r="T29" s="1">
        <v>0</v>
      </c>
      <c r="U29" s="1">
        <v>0</v>
      </c>
      <c r="V29" s="1">
        <v>0</v>
      </c>
      <c r="W29" s="1">
        <v>0</v>
      </c>
      <c r="Y29" s="13"/>
      <c r="Z29" s="9" t="s">
        <v>405</v>
      </c>
      <c r="AA29" s="1">
        <v>1.7</v>
      </c>
      <c r="AB29" s="1">
        <v>1.5</v>
      </c>
      <c r="AC29" s="1">
        <v>1.1</v>
      </c>
      <c r="AD29" s="1">
        <v>1.1</v>
      </c>
      <c r="AE29" s="1">
        <v>1.1</v>
      </c>
      <c r="AF29" s="1">
        <v>1.5</v>
      </c>
      <c r="AG29" s="1">
        <v>0.9</v>
      </c>
      <c r="AH29" s="1">
        <v>1.2</v>
      </c>
      <c r="AI29" s="1">
        <v>2.3</v>
      </c>
      <c r="AJ29" s="1">
        <v>3.4</v>
      </c>
      <c r="AK29" s="1">
        <v>2.9</v>
      </c>
      <c r="AL29" s="1">
        <v>1.5</v>
      </c>
      <c r="AM29" s="1">
        <v>0.8</v>
      </c>
      <c r="AN29" s="1">
        <v>0.8</v>
      </c>
      <c r="AO29" s="1">
        <v>0.8</v>
      </c>
      <c r="AP29" s="1">
        <v>0.7</v>
      </c>
      <c r="AQ29" s="1">
        <v>0.7</v>
      </c>
      <c r="AR29" s="1">
        <v>0.7</v>
      </c>
      <c r="AS29" s="1">
        <v>0.3</v>
      </c>
      <c r="AT29" s="1">
        <v>0.6</v>
      </c>
      <c r="AU29" s="1">
        <v>1.4</v>
      </c>
      <c r="AW29" s="13"/>
      <c r="AX29" s="9" t="s">
        <v>405</v>
      </c>
      <c r="AY29" s="1">
        <v>0.9</v>
      </c>
      <c r="AZ29" s="1">
        <v>1</v>
      </c>
      <c r="BA29" s="1">
        <v>1.2</v>
      </c>
      <c r="BB29" s="1">
        <v>1</v>
      </c>
      <c r="BC29" s="1">
        <v>0.7</v>
      </c>
      <c r="BD29" s="1">
        <v>0.8</v>
      </c>
      <c r="BE29" s="1">
        <v>1</v>
      </c>
      <c r="BF29" s="1">
        <v>0.9</v>
      </c>
      <c r="BG29" s="1">
        <v>0.7</v>
      </c>
      <c r="BH29" s="1">
        <v>0.7</v>
      </c>
      <c r="BI29" s="1">
        <v>0.5</v>
      </c>
      <c r="BJ29" s="1">
        <v>0.6</v>
      </c>
      <c r="BK29" s="1">
        <v>0.3</v>
      </c>
      <c r="BL29" s="1">
        <v>0.3</v>
      </c>
      <c r="BM29" s="1">
        <v>0.4</v>
      </c>
      <c r="BN29" s="1">
        <v>0.5</v>
      </c>
      <c r="BO29" s="1">
        <v>0.5</v>
      </c>
      <c r="BP29" s="1">
        <v>0.3</v>
      </c>
      <c r="BQ29" s="1">
        <v>0.2</v>
      </c>
      <c r="BR29" s="1">
        <v>0.4</v>
      </c>
      <c r="BS29" s="1">
        <v>0.5</v>
      </c>
      <c r="BU29" s="13"/>
      <c r="BV29" s="9" t="s">
        <v>405</v>
      </c>
      <c r="BW29" s="1">
        <v>5.2</v>
      </c>
      <c r="BX29" s="1">
        <v>6</v>
      </c>
      <c r="BY29" s="1">
        <v>6</v>
      </c>
      <c r="BZ29" s="1">
        <v>5.7</v>
      </c>
      <c r="CA29" s="1">
        <v>4.4</v>
      </c>
      <c r="CB29" s="1">
        <v>4.7</v>
      </c>
      <c r="CC29" s="1">
        <v>3.9</v>
      </c>
      <c r="CD29" s="1">
        <v>3.9</v>
      </c>
      <c r="CE29" s="1">
        <v>3.6</v>
      </c>
      <c r="CF29" s="1">
        <v>2.6</v>
      </c>
      <c r="CG29" s="1">
        <v>2.8</v>
      </c>
      <c r="CH29" s="1">
        <v>2.6</v>
      </c>
      <c r="CI29" s="1">
        <v>3.9</v>
      </c>
      <c r="CJ29" s="1">
        <v>4.2</v>
      </c>
      <c r="CK29" s="1">
        <v>5.7</v>
      </c>
      <c r="CL29" s="1">
        <v>7.6</v>
      </c>
      <c r="CM29" s="1">
        <v>8.1</v>
      </c>
      <c r="CN29" s="1">
        <v>7.3</v>
      </c>
      <c r="CO29" s="1">
        <v>5.6</v>
      </c>
      <c r="CP29" s="1">
        <v>4.6</v>
      </c>
      <c r="CQ29" s="1">
        <v>5.9</v>
      </c>
      <c r="CS29" s="13"/>
      <c r="CT29" s="9" t="s">
        <v>405</v>
      </c>
      <c r="CU29" s="1">
        <v>8.5</v>
      </c>
      <c r="CV29" s="1">
        <v>7.8</v>
      </c>
      <c r="CW29" s="1">
        <v>9.8</v>
      </c>
      <c r="CX29" s="1">
        <v>9.2</v>
      </c>
      <c r="CY29" s="1">
        <v>7</v>
      </c>
      <c r="CZ29" s="1">
        <v>7.9</v>
      </c>
      <c r="DA29" s="1">
        <v>7.2</v>
      </c>
      <c r="DB29" s="1">
        <v>5.7</v>
      </c>
      <c r="DC29" s="1">
        <v>4.9</v>
      </c>
      <c r="DD29" s="1">
        <v>4.2</v>
      </c>
      <c r="DE29" s="1">
        <v>4.4</v>
      </c>
      <c r="DF29" s="1">
        <v>3.7</v>
      </c>
      <c r="DG29" s="1">
        <v>4.8</v>
      </c>
      <c r="DH29" s="1">
        <v>2.9</v>
      </c>
      <c r="DI29" s="1">
        <v>1.4</v>
      </c>
      <c r="DJ29" s="1">
        <v>1.8</v>
      </c>
      <c r="DK29" s="1">
        <v>2.3</v>
      </c>
      <c r="DL29" s="1">
        <v>2.2</v>
      </c>
      <c r="DM29" s="1">
        <v>2.1</v>
      </c>
      <c r="DN29" s="1">
        <v>2.2</v>
      </c>
      <c r="DO29" s="1">
        <v>4.4</v>
      </c>
      <c r="DQ29" s="13"/>
      <c r="DR29" s="9" t="s">
        <v>405</v>
      </c>
      <c r="DS29" s="1">
        <v>2.6</v>
      </c>
      <c r="DT29" s="1">
        <v>2.5</v>
      </c>
      <c r="DU29" s="1">
        <v>3.1</v>
      </c>
      <c r="DV29" s="1">
        <v>2.8</v>
      </c>
      <c r="DW29" s="1">
        <v>2.1</v>
      </c>
      <c r="DX29" s="1">
        <v>2.4</v>
      </c>
      <c r="DY29" s="1">
        <v>1.9</v>
      </c>
      <c r="DZ29" s="1">
        <v>1.8</v>
      </c>
      <c r="EA29" s="1">
        <v>1.9</v>
      </c>
      <c r="EB29" s="1">
        <v>1.7</v>
      </c>
      <c r="EC29" s="1">
        <v>1.5</v>
      </c>
      <c r="ED29" s="1">
        <v>1.5</v>
      </c>
      <c r="EE29" s="1">
        <v>2.4</v>
      </c>
      <c r="EF29" s="1">
        <v>1.7</v>
      </c>
      <c r="EG29" s="1">
        <v>1.2</v>
      </c>
      <c r="EH29" s="1">
        <v>1.4</v>
      </c>
      <c r="EI29" s="1">
        <v>1.5</v>
      </c>
      <c r="EJ29" s="1">
        <v>1.5</v>
      </c>
      <c r="EK29" s="1">
        <v>1.3</v>
      </c>
      <c r="EL29" s="1">
        <v>1.2</v>
      </c>
      <c r="EM29" s="1">
        <v>2.1</v>
      </c>
      <c r="EO29" s="13"/>
      <c r="EP29" s="9" t="s">
        <v>405</v>
      </c>
      <c r="EQ29" s="1">
        <v>1.3</v>
      </c>
      <c r="ER29" s="1">
        <v>1.6</v>
      </c>
      <c r="ES29" s="1">
        <v>1.3</v>
      </c>
      <c r="ET29" s="1">
        <v>1.3</v>
      </c>
      <c r="EU29" s="1">
        <v>1.3</v>
      </c>
      <c r="EV29" s="1">
        <v>1.3</v>
      </c>
      <c r="EW29" s="1">
        <v>1</v>
      </c>
      <c r="EX29" s="1">
        <v>1</v>
      </c>
      <c r="EY29" s="1">
        <v>0.8</v>
      </c>
      <c r="EZ29" s="1">
        <v>0.8</v>
      </c>
      <c r="FA29" s="1">
        <v>0.6</v>
      </c>
      <c r="FB29" s="1">
        <v>0.6</v>
      </c>
      <c r="FC29" s="1">
        <v>0.7</v>
      </c>
      <c r="FD29" s="1">
        <v>0.6</v>
      </c>
      <c r="FE29" s="1">
        <v>0.6</v>
      </c>
      <c r="FF29" s="1">
        <v>0.8</v>
      </c>
      <c r="FG29" s="1">
        <v>0.8</v>
      </c>
      <c r="FH29" s="1">
        <v>0.6</v>
      </c>
      <c r="FI29" s="1">
        <v>0.4</v>
      </c>
      <c r="FJ29" s="1">
        <v>0.5</v>
      </c>
      <c r="FK29" s="1">
        <v>0.6</v>
      </c>
    </row>
    <row r="30" ht="15" spans="1:167">
      <c r="A30" s="13"/>
      <c r="B30" s="9" t="s">
        <v>406</v>
      </c>
      <c r="C30" s="1">
        <v>99.1</v>
      </c>
      <c r="D30" s="1">
        <v>99.1</v>
      </c>
      <c r="E30" s="1">
        <v>99</v>
      </c>
      <c r="F30" s="1">
        <v>99.2</v>
      </c>
      <c r="G30" s="1">
        <v>99.5</v>
      </c>
      <c r="H30" s="1">
        <v>99.5</v>
      </c>
      <c r="I30" s="1">
        <v>99.3</v>
      </c>
      <c r="J30" s="1">
        <v>99.3</v>
      </c>
      <c r="K30" s="1">
        <v>99.3</v>
      </c>
      <c r="L30" s="1">
        <v>99.3</v>
      </c>
      <c r="M30" s="1">
        <v>99.3</v>
      </c>
      <c r="N30" s="1">
        <v>99.5</v>
      </c>
      <c r="O30" s="1">
        <v>99</v>
      </c>
      <c r="P30" s="1">
        <v>99.3</v>
      </c>
      <c r="Q30" s="1">
        <v>99.9</v>
      </c>
      <c r="R30" s="1">
        <v>100</v>
      </c>
      <c r="S30" s="1">
        <v>100</v>
      </c>
      <c r="T30" s="1">
        <v>100</v>
      </c>
      <c r="U30" s="1">
        <v>100</v>
      </c>
      <c r="V30" s="1">
        <v>100</v>
      </c>
      <c r="W30" s="1">
        <v>100</v>
      </c>
      <c r="Y30" s="13"/>
      <c r="Z30" s="9" t="s">
        <v>406</v>
      </c>
      <c r="AA30" s="1">
        <v>98.3</v>
      </c>
      <c r="AB30" s="1">
        <v>98.5</v>
      </c>
      <c r="AC30" s="1">
        <v>98.9</v>
      </c>
      <c r="AD30" s="1">
        <v>98.9</v>
      </c>
      <c r="AE30" s="1">
        <v>98.9</v>
      </c>
      <c r="AF30" s="1">
        <v>98.5</v>
      </c>
      <c r="AG30" s="1">
        <v>99.1</v>
      </c>
      <c r="AH30" s="1">
        <v>98.8</v>
      </c>
      <c r="AI30" s="1">
        <v>97.7</v>
      </c>
      <c r="AJ30" s="1">
        <v>96.6</v>
      </c>
      <c r="AK30" s="1">
        <v>97.1</v>
      </c>
      <c r="AL30" s="1">
        <v>98.5</v>
      </c>
      <c r="AM30" s="1">
        <v>99.2</v>
      </c>
      <c r="AN30" s="1">
        <v>99.2</v>
      </c>
      <c r="AO30" s="1">
        <v>99.2</v>
      </c>
      <c r="AP30" s="1">
        <v>99.3</v>
      </c>
      <c r="AQ30" s="1">
        <v>99.3</v>
      </c>
      <c r="AR30" s="1">
        <v>99.3</v>
      </c>
      <c r="AS30" s="1">
        <v>99.7</v>
      </c>
      <c r="AT30" s="1">
        <v>99.4</v>
      </c>
      <c r="AU30" s="1">
        <v>98.6</v>
      </c>
      <c r="AW30" s="13"/>
      <c r="AX30" s="9" t="s">
        <v>406</v>
      </c>
      <c r="AY30" s="1">
        <v>99.1</v>
      </c>
      <c r="AZ30" s="1">
        <v>99</v>
      </c>
      <c r="BA30" s="1">
        <v>98.8</v>
      </c>
      <c r="BB30" s="1">
        <v>99</v>
      </c>
      <c r="BC30" s="1">
        <v>99.3</v>
      </c>
      <c r="BD30" s="1">
        <v>99.2</v>
      </c>
      <c r="BE30" s="1">
        <v>99</v>
      </c>
      <c r="BF30" s="1">
        <v>99.1</v>
      </c>
      <c r="BG30" s="1">
        <v>99.3</v>
      </c>
      <c r="BH30" s="1">
        <v>99.3</v>
      </c>
      <c r="BI30" s="1">
        <v>99.5</v>
      </c>
      <c r="BJ30" s="1">
        <v>99.4</v>
      </c>
      <c r="BK30" s="1">
        <v>99.7</v>
      </c>
      <c r="BL30" s="1">
        <v>99.7</v>
      </c>
      <c r="BM30" s="1">
        <v>99.6</v>
      </c>
      <c r="BN30" s="1">
        <v>99.5</v>
      </c>
      <c r="BO30" s="1">
        <v>99.5</v>
      </c>
      <c r="BP30" s="1">
        <v>99.7</v>
      </c>
      <c r="BQ30" s="1">
        <v>99.8</v>
      </c>
      <c r="BR30" s="1">
        <v>99.6</v>
      </c>
      <c r="BS30" s="1">
        <v>99.5</v>
      </c>
      <c r="BU30" s="13"/>
      <c r="BV30" s="9" t="s">
        <v>406</v>
      </c>
      <c r="BW30" s="1">
        <v>94.8</v>
      </c>
      <c r="BX30" s="1">
        <v>94</v>
      </c>
      <c r="BY30" s="1">
        <v>94</v>
      </c>
      <c r="BZ30" s="1">
        <v>94.3</v>
      </c>
      <c r="CA30" s="1">
        <v>95.6</v>
      </c>
      <c r="CB30" s="1">
        <v>95.3</v>
      </c>
      <c r="CC30" s="1">
        <v>96.1</v>
      </c>
      <c r="CD30" s="1">
        <v>96.1</v>
      </c>
      <c r="CE30" s="1">
        <v>96.4</v>
      </c>
      <c r="CF30" s="1">
        <v>97.4</v>
      </c>
      <c r="CG30" s="1">
        <v>97.2</v>
      </c>
      <c r="CH30" s="1">
        <v>97.4</v>
      </c>
      <c r="CI30" s="1">
        <v>96.1</v>
      </c>
      <c r="CJ30" s="1">
        <v>95.8</v>
      </c>
      <c r="CK30" s="1">
        <v>94.3</v>
      </c>
      <c r="CL30" s="1">
        <v>92.4</v>
      </c>
      <c r="CM30" s="1">
        <v>91.9</v>
      </c>
      <c r="CN30" s="1">
        <v>92.7</v>
      </c>
      <c r="CO30" s="1">
        <v>94.4</v>
      </c>
      <c r="CP30" s="1">
        <v>95.4</v>
      </c>
      <c r="CQ30" s="1">
        <v>94.1</v>
      </c>
      <c r="CS30" s="13"/>
      <c r="CT30" s="9" t="s">
        <v>406</v>
      </c>
      <c r="CU30" s="1">
        <v>91.5</v>
      </c>
      <c r="CV30" s="1">
        <v>92.2</v>
      </c>
      <c r="CW30" s="1">
        <v>90.2</v>
      </c>
      <c r="CX30" s="1">
        <v>90.8</v>
      </c>
      <c r="CY30" s="1">
        <v>93</v>
      </c>
      <c r="CZ30" s="1">
        <v>92.1</v>
      </c>
      <c r="DA30" s="1">
        <v>92.8</v>
      </c>
      <c r="DB30" s="1">
        <v>94.3</v>
      </c>
      <c r="DC30" s="1">
        <v>95.1</v>
      </c>
      <c r="DD30" s="1">
        <v>95.8</v>
      </c>
      <c r="DE30" s="1">
        <v>95.6</v>
      </c>
      <c r="DF30" s="1">
        <v>96.3</v>
      </c>
      <c r="DG30" s="1">
        <v>95.2</v>
      </c>
      <c r="DH30" s="1">
        <v>97.1</v>
      </c>
      <c r="DI30" s="1">
        <v>98.6</v>
      </c>
      <c r="DJ30" s="1">
        <v>98.2</v>
      </c>
      <c r="DK30" s="1">
        <v>97.7</v>
      </c>
      <c r="DL30" s="1">
        <v>97.8</v>
      </c>
      <c r="DM30" s="1">
        <v>97.9</v>
      </c>
      <c r="DN30" s="1">
        <v>97.8</v>
      </c>
      <c r="DO30" s="1">
        <v>95.6</v>
      </c>
      <c r="DQ30" s="13"/>
      <c r="DR30" s="9" t="s">
        <v>406</v>
      </c>
      <c r="DS30" s="1">
        <v>97.4</v>
      </c>
      <c r="DT30" s="1">
        <v>97.5</v>
      </c>
      <c r="DU30" s="1">
        <v>96.9</v>
      </c>
      <c r="DV30" s="1">
        <v>97.2</v>
      </c>
      <c r="DW30" s="1">
        <v>97.9</v>
      </c>
      <c r="DX30" s="1">
        <v>97.6</v>
      </c>
      <c r="DY30" s="1">
        <v>98.1</v>
      </c>
      <c r="DZ30" s="1">
        <v>98.2</v>
      </c>
      <c r="EA30" s="1">
        <v>98.1</v>
      </c>
      <c r="EB30" s="1">
        <v>98.3</v>
      </c>
      <c r="EC30" s="1">
        <v>98.5</v>
      </c>
      <c r="ED30" s="1">
        <v>98.5</v>
      </c>
      <c r="EE30" s="1">
        <v>97.6</v>
      </c>
      <c r="EF30" s="1">
        <v>98.3</v>
      </c>
      <c r="EG30" s="1">
        <v>98.8</v>
      </c>
      <c r="EH30" s="1">
        <v>98.6</v>
      </c>
      <c r="EI30" s="1">
        <v>98.5</v>
      </c>
      <c r="EJ30" s="1">
        <v>98.5</v>
      </c>
      <c r="EK30" s="1">
        <v>98.7</v>
      </c>
      <c r="EL30" s="1">
        <v>98.8</v>
      </c>
      <c r="EM30" s="1">
        <v>97.9</v>
      </c>
      <c r="EO30" s="13"/>
      <c r="EP30" s="9" t="s">
        <v>406</v>
      </c>
      <c r="EQ30" s="1">
        <v>98.7</v>
      </c>
      <c r="ER30" s="1">
        <v>98.4</v>
      </c>
      <c r="ES30" s="1">
        <v>98.7</v>
      </c>
      <c r="ET30" s="1">
        <v>98.7</v>
      </c>
      <c r="EU30" s="1">
        <v>98.7</v>
      </c>
      <c r="EV30" s="1">
        <v>98.7</v>
      </c>
      <c r="EW30" s="1">
        <v>99</v>
      </c>
      <c r="EX30" s="1">
        <v>99</v>
      </c>
      <c r="EY30" s="1">
        <v>99.2</v>
      </c>
      <c r="EZ30" s="1">
        <v>99.2</v>
      </c>
      <c r="FA30" s="1">
        <v>99.4</v>
      </c>
      <c r="FB30" s="1">
        <v>99.4</v>
      </c>
      <c r="FC30" s="1">
        <v>99.3</v>
      </c>
      <c r="FD30" s="1">
        <v>99.4</v>
      </c>
      <c r="FE30" s="1">
        <v>99.4</v>
      </c>
      <c r="FF30" s="1">
        <v>99.2</v>
      </c>
      <c r="FG30" s="1">
        <v>99.2</v>
      </c>
      <c r="FH30" s="1">
        <v>99.4</v>
      </c>
      <c r="FI30" s="1">
        <v>99.6</v>
      </c>
      <c r="FJ30" s="1">
        <v>99.5</v>
      </c>
      <c r="FK30" s="1">
        <v>99.4</v>
      </c>
    </row>
    <row r="31" ht="15" spans="1:167">
      <c r="A31" s="13"/>
      <c r="B31" s="13"/>
      <c r="C31" s="1"/>
      <c r="D31" s="1"/>
      <c r="E31" s="1"/>
      <c r="F31" s="1"/>
      <c r="G31" s="1"/>
      <c r="H31" s="1"/>
      <c r="I31" s="1"/>
      <c r="J31" s="1"/>
      <c r="K31" s="1"/>
      <c r="L31" s="1"/>
      <c r="M31" s="1"/>
      <c r="N31" s="1"/>
      <c r="O31" s="1"/>
      <c r="P31" s="1"/>
      <c r="Q31" s="1"/>
      <c r="R31" s="1"/>
      <c r="S31" s="1"/>
      <c r="T31" s="1"/>
      <c r="U31" s="1"/>
      <c r="V31" s="1"/>
      <c r="W31" s="1"/>
      <c r="Y31" s="13"/>
      <c r="Z31" s="13"/>
      <c r="AA31" s="1"/>
      <c r="AB31" s="1"/>
      <c r="AC31" s="1"/>
      <c r="AD31" s="1"/>
      <c r="AE31" s="1"/>
      <c r="AF31" s="1"/>
      <c r="AG31" s="1"/>
      <c r="AH31" s="1"/>
      <c r="AI31" s="1"/>
      <c r="AJ31" s="1"/>
      <c r="AK31" s="1"/>
      <c r="AL31" s="1"/>
      <c r="AM31" s="1"/>
      <c r="AN31" s="1"/>
      <c r="AO31" s="1"/>
      <c r="AP31" s="1"/>
      <c r="AQ31" s="1"/>
      <c r="AR31" s="1"/>
      <c r="AS31" s="1"/>
      <c r="AT31" s="1"/>
      <c r="AU31" s="1"/>
      <c r="AW31" s="13"/>
      <c r="AX31" s="13"/>
      <c r="AY31" s="1"/>
      <c r="AZ31" s="1"/>
      <c r="BA31" s="1"/>
      <c r="BB31" s="1"/>
      <c r="BC31" s="1"/>
      <c r="BD31" s="1"/>
      <c r="BE31" s="1"/>
      <c r="BF31" s="1"/>
      <c r="BG31" s="1"/>
      <c r="BH31" s="1"/>
      <c r="BI31" s="1"/>
      <c r="BJ31" s="1"/>
      <c r="BK31" s="1"/>
      <c r="BL31" s="1"/>
      <c r="BM31" s="1"/>
      <c r="BN31" s="1"/>
      <c r="BO31" s="1"/>
      <c r="BP31" s="1"/>
      <c r="BQ31" s="1"/>
      <c r="BR31" s="1"/>
      <c r="BS31" s="1"/>
      <c r="BU31" s="13"/>
      <c r="BV31" s="13"/>
      <c r="BW31" s="1"/>
      <c r="BX31" s="1"/>
      <c r="BY31" s="1"/>
      <c r="BZ31" s="1"/>
      <c r="CA31" s="1"/>
      <c r="CB31" s="1"/>
      <c r="CC31" s="1"/>
      <c r="CD31" s="1"/>
      <c r="CE31" s="1"/>
      <c r="CF31" s="1"/>
      <c r="CG31" s="1"/>
      <c r="CH31" s="1"/>
      <c r="CI31" s="1"/>
      <c r="CJ31" s="1"/>
      <c r="CK31" s="1"/>
      <c r="CL31" s="1"/>
      <c r="CM31" s="1"/>
      <c r="CN31" s="1"/>
      <c r="CO31" s="1"/>
      <c r="CP31" s="1"/>
      <c r="CQ31" s="1"/>
      <c r="CS31" s="13"/>
      <c r="CT31" s="13"/>
      <c r="CU31" s="1"/>
      <c r="CV31" s="1"/>
      <c r="CW31" s="1"/>
      <c r="CX31" s="1"/>
      <c r="CY31" s="1"/>
      <c r="CZ31" s="1"/>
      <c r="DA31" s="1"/>
      <c r="DB31" s="1"/>
      <c r="DC31" s="1"/>
      <c r="DD31" s="1"/>
      <c r="DE31" s="1"/>
      <c r="DF31" s="1"/>
      <c r="DG31" s="1"/>
      <c r="DH31" s="1"/>
      <c r="DI31" s="1"/>
      <c r="DJ31" s="1"/>
      <c r="DK31" s="1"/>
      <c r="DL31" s="1"/>
      <c r="DM31" s="1"/>
      <c r="DN31" s="1"/>
      <c r="DO31" s="1"/>
      <c r="DQ31" s="13"/>
      <c r="DR31" s="13"/>
      <c r="DS31" s="1"/>
      <c r="DT31" s="1"/>
      <c r="DU31" s="1"/>
      <c r="DV31" s="1"/>
      <c r="DW31" s="1"/>
      <c r="DX31" s="1"/>
      <c r="DY31" s="1"/>
      <c r="DZ31" s="1"/>
      <c r="EA31" s="1"/>
      <c r="EB31" s="1"/>
      <c r="EC31" s="1"/>
      <c r="ED31" s="1"/>
      <c r="EE31" s="1"/>
      <c r="EF31" s="1"/>
      <c r="EG31" s="1"/>
      <c r="EH31" s="1"/>
      <c r="EI31" s="1"/>
      <c r="EJ31" s="1"/>
      <c r="EK31" s="1"/>
      <c r="EL31" s="1"/>
      <c r="EM31" s="1"/>
      <c r="EO31" s="13"/>
      <c r="EP31" s="13"/>
      <c r="EQ31" s="1"/>
      <c r="ER31" s="1"/>
      <c r="ES31" s="1"/>
      <c r="ET31" s="1"/>
      <c r="EU31" s="1"/>
      <c r="EV31" s="1"/>
      <c r="EW31" s="1"/>
      <c r="EX31" s="1"/>
      <c r="EY31" s="1"/>
      <c r="EZ31" s="1"/>
      <c r="FA31" s="1"/>
      <c r="FB31" s="1"/>
      <c r="FC31" s="1"/>
      <c r="FD31" s="1"/>
      <c r="FE31" s="1"/>
      <c r="FF31" s="1"/>
      <c r="FG31" s="1"/>
      <c r="FH31" s="1"/>
      <c r="FI31" s="1"/>
      <c r="FJ31" s="1"/>
      <c r="FK31" s="1"/>
    </row>
    <row r="32" ht="15" spans="1:167">
      <c r="A32" s="1"/>
      <c r="B32" s="14" t="s">
        <v>322</v>
      </c>
      <c r="C32" s="13">
        <v>69.1</v>
      </c>
      <c r="D32" s="13">
        <v>69.1</v>
      </c>
      <c r="E32" s="13">
        <v>69.1</v>
      </c>
      <c r="F32" s="13">
        <v>69.1</v>
      </c>
      <c r="G32" s="13">
        <v>69.1</v>
      </c>
      <c r="H32" s="13">
        <v>69</v>
      </c>
      <c r="I32" s="13">
        <v>69</v>
      </c>
      <c r="J32" s="13">
        <v>69.1</v>
      </c>
      <c r="K32" s="13">
        <v>69</v>
      </c>
      <c r="L32" s="13">
        <v>69</v>
      </c>
      <c r="M32" s="13">
        <v>69</v>
      </c>
      <c r="N32" s="13">
        <v>69</v>
      </c>
      <c r="O32" s="13">
        <v>69.1</v>
      </c>
      <c r="P32" s="13">
        <v>69.1</v>
      </c>
      <c r="Q32" s="13">
        <v>69</v>
      </c>
      <c r="R32" s="13">
        <v>69</v>
      </c>
      <c r="S32" s="13">
        <v>69</v>
      </c>
      <c r="T32" s="13">
        <v>69</v>
      </c>
      <c r="U32" s="13">
        <v>69</v>
      </c>
      <c r="V32" s="13">
        <v>69</v>
      </c>
      <c r="W32" s="13">
        <v>69</v>
      </c>
      <c r="Y32" s="1"/>
      <c r="Z32" s="14" t="s">
        <v>322</v>
      </c>
      <c r="AA32" s="13">
        <v>69.1</v>
      </c>
      <c r="AB32" s="13">
        <v>69.1</v>
      </c>
      <c r="AC32" s="13">
        <v>69.1</v>
      </c>
      <c r="AD32" s="13">
        <v>69.1</v>
      </c>
      <c r="AE32" s="13">
        <v>69.1</v>
      </c>
      <c r="AF32" s="13">
        <v>69.1</v>
      </c>
      <c r="AG32" s="13">
        <v>69.1</v>
      </c>
      <c r="AH32" s="13">
        <v>69.1</v>
      </c>
      <c r="AI32" s="13">
        <v>69.1</v>
      </c>
      <c r="AJ32" s="13">
        <v>69.2</v>
      </c>
      <c r="AK32" s="13">
        <v>69.1</v>
      </c>
      <c r="AL32" s="13">
        <v>69.1</v>
      </c>
      <c r="AM32" s="13">
        <v>69.1</v>
      </c>
      <c r="AN32" s="13">
        <v>69.1</v>
      </c>
      <c r="AO32" s="13">
        <v>69.1</v>
      </c>
      <c r="AP32" s="13">
        <v>69</v>
      </c>
      <c r="AQ32" s="13">
        <v>69</v>
      </c>
      <c r="AR32" s="13">
        <v>69</v>
      </c>
      <c r="AS32" s="13">
        <v>69</v>
      </c>
      <c r="AT32" s="13">
        <v>69</v>
      </c>
      <c r="AU32" s="13">
        <v>69.1</v>
      </c>
      <c r="AW32" s="1"/>
      <c r="AX32" s="14" t="s">
        <v>322</v>
      </c>
      <c r="AY32" s="13">
        <v>69.1</v>
      </c>
      <c r="AZ32" s="13">
        <v>69.1</v>
      </c>
      <c r="BA32" s="13">
        <v>69.1</v>
      </c>
      <c r="BB32" s="13">
        <v>69.1</v>
      </c>
      <c r="BC32" s="13">
        <v>69.1</v>
      </c>
      <c r="BD32" s="13">
        <v>69.1</v>
      </c>
      <c r="BE32" s="13">
        <v>69.1</v>
      </c>
      <c r="BF32" s="13">
        <v>69.1</v>
      </c>
      <c r="BG32" s="13">
        <v>69.1</v>
      </c>
      <c r="BH32" s="13">
        <v>69</v>
      </c>
      <c r="BI32" s="13">
        <v>69</v>
      </c>
      <c r="BJ32" s="13">
        <v>69</v>
      </c>
      <c r="BK32" s="13">
        <v>69</v>
      </c>
      <c r="BL32" s="13">
        <v>69</v>
      </c>
      <c r="BM32" s="13">
        <v>69</v>
      </c>
      <c r="BN32" s="13">
        <v>69</v>
      </c>
      <c r="BO32" s="13">
        <v>69</v>
      </c>
      <c r="BP32" s="13">
        <v>69</v>
      </c>
      <c r="BQ32" s="13">
        <v>69</v>
      </c>
      <c r="BR32" s="13">
        <v>69</v>
      </c>
      <c r="BS32" s="13">
        <v>69</v>
      </c>
      <c r="BU32" s="1"/>
      <c r="BV32" s="14" t="s">
        <v>322</v>
      </c>
      <c r="BW32" s="13">
        <v>69.2</v>
      </c>
      <c r="BX32" s="13">
        <v>69.3</v>
      </c>
      <c r="BY32" s="13">
        <v>69.3</v>
      </c>
      <c r="BZ32" s="13">
        <v>69.2</v>
      </c>
      <c r="CA32" s="13">
        <v>69.2</v>
      </c>
      <c r="CB32" s="13">
        <v>69.2</v>
      </c>
      <c r="CC32" s="13">
        <v>69.2</v>
      </c>
      <c r="CD32" s="13">
        <v>69.2</v>
      </c>
      <c r="CE32" s="13">
        <v>69.2</v>
      </c>
      <c r="CF32" s="13">
        <v>69.1</v>
      </c>
      <c r="CG32" s="13">
        <v>69.1</v>
      </c>
      <c r="CH32" s="13">
        <v>69.1</v>
      </c>
      <c r="CI32" s="13">
        <v>69.2</v>
      </c>
      <c r="CJ32" s="13">
        <v>69.2</v>
      </c>
      <c r="CK32" s="13">
        <v>69.2</v>
      </c>
      <c r="CL32" s="13">
        <v>69.3</v>
      </c>
      <c r="CM32" s="13">
        <v>69.3</v>
      </c>
      <c r="CN32" s="13">
        <v>69.3</v>
      </c>
      <c r="CO32" s="13">
        <v>69.2</v>
      </c>
      <c r="CP32" s="13">
        <v>69.2</v>
      </c>
      <c r="CQ32" s="13">
        <v>69.2</v>
      </c>
      <c r="CS32" s="1"/>
      <c r="CT32" s="14" t="s">
        <v>322</v>
      </c>
      <c r="CU32" s="13">
        <v>69.4</v>
      </c>
      <c r="CV32" s="13">
        <v>69.3</v>
      </c>
      <c r="CW32" s="13">
        <v>69.4</v>
      </c>
      <c r="CX32" s="13">
        <v>69.4</v>
      </c>
      <c r="CY32" s="13">
        <v>69.3</v>
      </c>
      <c r="CZ32" s="13">
        <v>69.3</v>
      </c>
      <c r="DA32" s="13">
        <v>69.3</v>
      </c>
      <c r="DB32" s="13">
        <v>69.2</v>
      </c>
      <c r="DC32" s="13">
        <v>69.2</v>
      </c>
      <c r="DD32" s="13">
        <v>69.2</v>
      </c>
      <c r="DE32" s="13">
        <v>69.2</v>
      </c>
      <c r="DF32" s="13">
        <v>69.2</v>
      </c>
      <c r="DG32" s="13">
        <v>69.2</v>
      </c>
      <c r="DH32" s="13">
        <v>69.1</v>
      </c>
      <c r="DI32" s="13">
        <v>69.1</v>
      </c>
      <c r="DJ32" s="13">
        <v>69.1</v>
      </c>
      <c r="DK32" s="13">
        <v>69.1</v>
      </c>
      <c r="DL32" s="13">
        <v>69.1</v>
      </c>
      <c r="DM32" s="13">
        <v>69.1</v>
      </c>
      <c r="DN32" s="13">
        <v>69.1</v>
      </c>
      <c r="DO32" s="13">
        <v>69.2</v>
      </c>
      <c r="DQ32" s="1"/>
      <c r="DR32" s="14" t="s">
        <v>322</v>
      </c>
      <c r="DS32" s="13">
        <v>69.1</v>
      </c>
      <c r="DT32" s="13">
        <v>69.1</v>
      </c>
      <c r="DU32" s="13">
        <v>69.2</v>
      </c>
      <c r="DV32" s="13">
        <v>69.1</v>
      </c>
      <c r="DW32" s="13">
        <v>69.1</v>
      </c>
      <c r="DX32" s="13">
        <v>69.1</v>
      </c>
      <c r="DY32" s="13">
        <v>69.1</v>
      </c>
      <c r="DZ32" s="13">
        <v>69.1</v>
      </c>
      <c r="EA32" s="13">
        <v>69.1</v>
      </c>
      <c r="EB32" s="13">
        <v>69.1</v>
      </c>
      <c r="EC32" s="13">
        <v>69.1</v>
      </c>
      <c r="ED32" s="13">
        <v>69.1</v>
      </c>
      <c r="EE32" s="13">
        <v>69.1</v>
      </c>
      <c r="EF32" s="13">
        <v>69.1</v>
      </c>
      <c r="EG32" s="13">
        <v>69.1</v>
      </c>
      <c r="EH32" s="13">
        <v>69.1</v>
      </c>
      <c r="EI32" s="13">
        <v>69.1</v>
      </c>
      <c r="EJ32" s="13">
        <v>69.1</v>
      </c>
      <c r="EK32" s="13">
        <v>69.1</v>
      </c>
      <c r="EL32" s="13">
        <v>69.1</v>
      </c>
      <c r="EM32" s="13">
        <v>69.1</v>
      </c>
      <c r="EO32" s="1"/>
      <c r="EP32" s="14" t="s">
        <v>322</v>
      </c>
      <c r="EQ32" s="13">
        <v>69.1</v>
      </c>
      <c r="ER32" s="13">
        <v>69.1</v>
      </c>
      <c r="ES32" s="13">
        <v>69.1</v>
      </c>
      <c r="ET32" s="13">
        <v>69.1</v>
      </c>
      <c r="EU32" s="13">
        <v>69.1</v>
      </c>
      <c r="EV32" s="13">
        <v>69.1</v>
      </c>
      <c r="EW32" s="13">
        <v>69.1</v>
      </c>
      <c r="EX32" s="13">
        <v>69.1</v>
      </c>
      <c r="EY32" s="13">
        <v>69.1</v>
      </c>
      <c r="EZ32" s="13">
        <v>69.1</v>
      </c>
      <c r="FA32" s="13">
        <v>69</v>
      </c>
      <c r="FB32" s="13">
        <v>69</v>
      </c>
      <c r="FC32" s="13">
        <v>69.1</v>
      </c>
      <c r="FD32" s="13">
        <v>69</v>
      </c>
      <c r="FE32" s="13">
        <v>69</v>
      </c>
      <c r="FF32" s="13">
        <v>69.1</v>
      </c>
      <c r="FG32" s="13">
        <v>69.1</v>
      </c>
      <c r="FH32" s="13">
        <v>69</v>
      </c>
      <c r="FI32" s="13">
        <v>69</v>
      </c>
      <c r="FJ32" s="13">
        <v>69</v>
      </c>
      <c r="FK32" s="13">
        <v>69</v>
      </c>
    </row>
    <row r="33" ht="15" spans="1:167">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row>
    <row r="34" ht="15" spans="1:167">
      <c r="A34" s="149" t="s">
        <v>408</v>
      </c>
      <c r="B34" s="149"/>
      <c r="C34" s="1"/>
      <c r="D34" s="1"/>
      <c r="E34" s="1"/>
      <c r="F34" s="1"/>
      <c r="G34" s="1"/>
      <c r="H34" s="1"/>
      <c r="I34" s="1"/>
      <c r="J34" s="1"/>
      <c r="K34" s="1"/>
      <c r="L34" s="1"/>
      <c r="M34" s="1"/>
      <c r="N34" s="1"/>
      <c r="O34" s="1"/>
      <c r="P34" s="1"/>
      <c r="Q34" s="1"/>
      <c r="R34" s="1"/>
      <c r="S34" s="1"/>
      <c r="T34" s="1"/>
      <c r="U34" s="1"/>
      <c r="V34" s="1"/>
      <c r="W34" s="1"/>
      <c r="Y34" s="149" t="s">
        <v>408</v>
      </c>
      <c r="Z34" s="149"/>
      <c r="AA34" s="1"/>
      <c r="AB34" s="1"/>
      <c r="AC34" s="1"/>
      <c r="AD34" s="1"/>
      <c r="AE34" s="1"/>
      <c r="AF34" s="1"/>
      <c r="AG34" s="1"/>
      <c r="AH34" s="1"/>
      <c r="AI34" s="1"/>
      <c r="AJ34" s="1"/>
      <c r="AK34" s="1"/>
      <c r="AL34" s="1"/>
      <c r="AM34" s="1"/>
      <c r="AN34" s="1"/>
      <c r="AO34" s="1"/>
      <c r="AP34" s="1"/>
      <c r="AQ34" s="1"/>
      <c r="AR34" s="1"/>
      <c r="AS34" s="1"/>
      <c r="AT34" s="1"/>
      <c r="AU34" s="1"/>
      <c r="AW34" s="149" t="s">
        <v>408</v>
      </c>
      <c r="AX34" s="149"/>
      <c r="AY34" s="1"/>
      <c r="AZ34" s="1"/>
      <c r="BA34" s="1"/>
      <c r="BB34" s="1"/>
      <c r="BC34" s="1"/>
      <c r="BD34" s="1"/>
      <c r="BE34" s="1"/>
      <c r="BF34" s="1"/>
      <c r="BG34" s="1"/>
      <c r="BH34" s="1"/>
      <c r="BI34" s="1"/>
      <c r="BJ34" s="1"/>
      <c r="BK34" s="1"/>
      <c r="BL34" s="1"/>
      <c r="BM34" s="1"/>
      <c r="BN34" s="1"/>
      <c r="BO34" s="1"/>
      <c r="BP34" s="1"/>
      <c r="BQ34" s="1"/>
      <c r="BR34" s="1"/>
      <c r="BS34" s="1"/>
      <c r="BU34" s="149" t="s">
        <v>408</v>
      </c>
      <c r="BV34" s="149"/>
      <c r="BW34" s="1"/>
      <c r="BX34" s="1"/>
      <c r="BY34" s="1"/>
      <c r="BZ34" s="1"/>
      <c r="CA34" s="1"/>
      <c r="CB34" s="1"/>
      <c r="CC34" s="1"/>
      <c r="CD34" s="1"/>
      <c r="CE34" s="1"/>
      <c r="CF34" s="1"/>
      <c r="CG34" s="1"/>
      <c r="CH34" s="1"/>
      <c r="CI34" s="1"/>
      <c r="CJ34" s="1"/>
      <c r="CK34" s="1"/>
      <c r="CL34" s="1"/>
      <c r="CM34" s="1"/>
      <c r="CN34" s="1"/>
      <c r="CO34" s="1"/>
      <c r="CP34" s="1"/>
      <c r="CQ34" s="1"/>
      <c r="CS34" s="149" t="s">
        <v>408</v>
      </c>
      <c r="CT34" s="149"/>
      <c r="CU34" s="1"/>
      <c r="CV34" s="1"/>
      <c r="CW34" s="1"/>
      <c r="CX34" s="1"/>
      <c r="CY34" s="1"/>
      <c r="CZ34" s="1"/>
      <c r="DA34" s="1"/>
      <c r="DB34" s="1"/>
      <c r="DC34" s="1"/>
      <c r="DD34" s="1"/>
      <c r="DE34" s="1"/>
      <c r="DF34" s="1"/>
      <c r="DG34" s="1"/>
      <c r="DH34" s="1"/>
      <c r="DI34" s="1"/>
      <c r="DJ34" s="1"/>
      <c r="DK34" s="1"/>
      <c r="DL34" s="1"/>
      <c r="DM34" s="1"/>
      <c r="DN34" s="1"/>
      <c r="DO34" s="1"/>
      <c r="DQ34" s="149" t="s">
        <v>408</v>
      </c>
      <c r="DR34" s="149"/>
      <c r="DS34" s="1"/>
      <c r="DT34" s="1"/>
      <c r="DU34" s="1"/>
      <c r="DV34" s="1"/>
      <c r="DW34" s="1"/>
      <c r="DX34" s="1"/>
      <c r="DY34" s="1"/>
      <c r="DZ34" s="1"/>
      <c r="EA34" s="1"/>
      <c r="EB34" s="1"/>
      <c r="EC34" s="1"/>
      <c r="ED34" s="1"/>
      <c r="EE34" s="1"/>
      <c r="EF34" s="1"/>
      <c r="EG34" s="1"/>
      <c r="EH34" s="1"/>
      <c r="EI34" s="1"/>
      <c r="EJ34" s="1"/>
      <c r="EK34" s="1"/>
      <c r="EL34" s="1"/>
      <c r="EM34" s="1"/>
      <c r="EO34" s="149" t="s">
        <v>408</v>
      </c>
      <c r="EP34" s="149"/>
      <c r="EQ34" s="1"/>
      <c r="ER34" s="1"/>
      <c r="ES34" s="1"/>
      <c r="ET34" s="1"/>
      <c r="EU34" s="1"/>
      <c r="EV34" s="1"/>
      <c r="EW34" s="1"/>
      <c r="EX34" s="1"/>
      <c r="EY34" s="1"/>
      <c r="EZ34" s="1"/>
      <c r="FA34" s="1"/>
      <c r="FB34" s="1"/>
      <c r="FC34" s="1"/>
      <c r="FD34" s="1"/>
      <c r="FE34" s="1"/>
      <c r="FF34" s="1"/>
      <c r="FG34" s="1"/>
      <c r="FH34" s="1"/>
      <c r="FI34" s="1"/>
      <c r="FJ34" s="1"/>
      <c r="FK34" s="1"/>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2:B22"/>
    <mergeCell ref="Y22:Z22"/>
    <mergeCell ref="AW22:AX22"/>
    <mergeCell ref="BU22:BV22"/>
    <mergeCell ref="CS22:CT22"/>
    <mergeCell ref="DQ22:DR22"/>
    <mergeCell ref="EO22:EP22"/>
    <mergeCell ref="A27:B27"/>
    <mergeCell ref="Y27:Z27"/>
    <mergeCell ref="AW27:AX27"/>
    <mergeCell ref="BU27:BV27"/>
    <mergeCell ref="CS27:CT27"/>
    <mergeCell ref="DQ27:DR27"/>
    <mergeCell ref="EO27:EP27"/>
    <mergeCell ref="A31:B31"/>
    <mergeCell ref="Y31:Z31"/>
    <mergeCell ref="AW31:AX31"/>
    <mergeCell ref="BU31:BV31"/>
    <mergeCell ref="CS31:CT31"/>
    <mergeCell ref="DQ31:DR31"/>
    <mergeCell ref="EO31:EP31"/>
    <mergeCell ref="A33:B33"/>
    <mergeCell ref="Y33:Z33"/>
    <mergeCell ref="AW33:AX33"/>
    <mergeCell ref="BU33:BV33"/>
    <mergeCell ref="CS33:CT33"/>
    <mergeCell ref="DQ33:DR33"/>
    <mergeCell ref="EO33:EP33"/>
    <mergeCell ref="A34:B34"/>
    <mergeCell ref="Y34:Z34"/>
    <mergeCell ref="AW34:AX34"/>
    <mergeCell ref="BU34:BV34"/>
    <mergeCell ref="CS34:CT34"/>
    <mergeCell ref="DQ34:DR34"/>
    <mergeCell ref="EO34:EP34"/>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X133"/>
  <sheetViews>
    <sheetView zoomScale="70" zoomScaleNormal="70" workbookViewId="0">
      <selection activeCell="J40" sqref="J40"/>
    </sheetView>
  </sheetViews>
  <sheetFormatPr defaultColWidth="9" defaultRowHeight="12.75"/>
  <cols>
    <col min="2" max="2" width="30.5714285714286" customWidth="1"/>
    <col min="3" max="3" width="22.5714285714286" customWidth="1"/>
    <col min="4" max="4" width="25.4285714285714" customWidth="1"/>
    <col min="5" max="6" width="13.7142857142857" customWidth="1"/>
    <col min="11" max="11" width="10.5714285714286" customWidth="1"/>
    <col min="15" max="15" width="31.5714285714286" customWidth="1"/>
    <col min="17" max="17" width="25.4285714285714" customWidth="1"/>
    <col min="18" max="18" width="65.5714285714286" customWidth="1"/>
  </cols>
  <sheetData>
    <row r="2" ht="15" spans="1:21">
      <c r="A2" s="67"/>
      <c r="B2" s="129" t="s">
        <v>421</v>
      </c>
      <c r="C2" s="67"/>
      <c r="D2" s="67"/>
      <c r="E2" s="67"/>
      <c r="F2" s="67"/>
      <c r="G2" s="67"/>
      <c r="H2" s="67"/>
      <c r="I2" s="67"/>
      <c r="J2" s="67"/>
      <c r="K2" s="67"/>
      <c r="L2" s="67"/>
      <c r="M2" s="67"/>
      <c r="N2" s="67"/>
      <c r="O2" s="67"/>
      <c r="P2" s="67"/>
      <c r="Q2" s="67"/>
      <c r="R2" s="67"/>
      <c r="S2" s="67"/>
      <c r="T2" s="67"/>
      <c r="U2" s="67"/>
    </row>
    <row r="3" s="76" customFormat="1" ht="45" spans="1:21">
      <c r="A3" s="88"/>
      <c r="B3" s="130">
        <v>1</v>
      </c>
      <c r="C3" s="130" t="s">
        <v>344</v>
      </c>
      <c r="D3" s="131" t="s">
        <v>83</v>
      </c>
      <c r="E3" s="131" t="s">
        <v>84</v>
      </c>
      <c r="F3" s="131" t="s">
        <v>85</v>
      </c>
      <c r="G3" s="131" t="s">
        <v>86</v>
      </c>
      <c r="H3" s="132" t="s">
        <v>10</v>
      </c>
      <c r="I3" s="132" t="s">
        <v>11</v>
      </c>
      <c r="J3" s="132" t="s">
        <v>12</v>
      </c>
      <c r="K3" s="132" t="s">
        <v>13</v>
      </c>
      <c r="L3" s="132" t="s">
        <v>14</v>
      </c>
      <c r="M3" s="132" t="s">
        <v>212</v>
      </c>
      <c r="N3" s="88"/>
      <c r="O3" s="143" t="s">
        <v>422</v>
      </c>
      <c r="P3" s="88"/>
      <c r="Q3" s="88"/>
      <c r="R3" s="88"/>
      <c r="S3" s="88"/>
      <c r="T3" s="88"/>
      <c r="U3" s="88"/>
    </row>
    <row r="4" ht="15" spans="1:21">
      <c r="A4" s="67"/>
      <c r="B4" s="67" t="s">
        <v>346</v>
      </c>
      <c r="C4" s="67" t="s">
        <v>347</v>
      </c>
      <c r="D4" s="133"/>
      <c r="E4" s="133"/>
      <c r="F4" s="133"/>
      <c r="G4" s="133"/>
      <c r="H4" s="67"/>
      <c r="I4" s="67"/>
      <c r="J4" s="67"/>
      <c r="K4" s="67"/>
      <c r="L4" s="67"/>
      <c r="M4" s="67"/>
      <c r="N4" s="67"/>
      <c r="O4" s="69" t="s">
        <v>423</v>
      </c>
      <c r="P4" s="67"/>
      <c r="Q4" s="67"/>
      <c r="R4" s="67"/>
      <c r="S4" s="67"/>
      <c r="T4" s="67"/>
      <c r="U4" s="67"/>
    </row>
    <row r="5" ht="15" spans="1:21">
      <c r="A5" s="67"/>
      <c r="B5" s="67" t="s">
        <v>424</v>
      </c>
      <c r="C5" s="67" t="s">
        <v>425</v>
      </c>
      <c r="D5" s="134">
        <v>3</v>
      </c>
      <c r="E5" s="134">
        <v>2</v>
      </c>
      <c r="F5" s="134">
        <v>4.3</v>
      </c>
      <c r="G5" s="135">
        <v>2.2</v>
      </c>
      <c r="H5" s="85">
        <v>17.5</v>
      </c>
      <c r="I5" s="85">
        <v>17</v>
      </c>
      <c r="J5" s="85">
        <v>0</v>
      </c>
      <c r="K5" s="85">
        <v>0</v>
      </c>
      <c r="L5" s="85">
        <v>0</v>
      </c>
      <c r="M5" s="85">
        <v>27.9</v>
      </c>
      <c r="N5" s="80"/>
      <c r="O5" s="99"/>
      <c r="P5" s="144"/>
      <c r="Q5" s="147"/>
      <c r="R5" s="147"/>
      <c r="S5" s="147"/>
      <c r="T5" s="94"/>
      <c r="U5" s="94"/>
    </row>
    <row r="6" ht="15" spans="1:21">
      <c r="A6" s="67"/>
      <c r="B6" s="79"/>
      <c r="C6" s="79" t="s">
        <v>93</v>
      </c>
      <c r="D6" s="134">
        <v>2.5</v>
      </c>
      <c r="E6" s="134">
        <v>2</v>
      </c>
      <c r="F6" s="134">
        <v>4.3</v>
      </c>
      <c r="G6" s="135">
        <v>2.2</v>
      </c>
      <c r="H6" s="85">
        <v>7.9</v>
      </c>
      <c r="I6" s="85">
        <v>0.7</v>
      </c>
      <c r="J6" s="85">
        <v>0</v>
      </c>
      <c r="K6" s="85">
        <v>0</v>
      </c>
      <c r="L6" s="85">
        <v>0</v>
      </c>
      <c r="M6" s="85">
        <v>19.1</v>
      </c>
      <c r="N6" s="80"/>
      <c r="O6" s="72"/>
      <c r="P6" s="72"/>
      <c r="Q6" s="72"/>
      <c r="R6" s="72"/>
      <c r="S6" s="72"/>
      <c r="T6" s="67"/>
      <c r="U6" s="67"/>
    </row>
    <row r="7" ht="15" spans="1:21">
      <c r="A7" s="67"/>
      <c r="B7" s="79"/>
      <c r="C7" s="79" t="s">
        <v>426</v>
      </c>
      <c r="D7" s="134">
        <v>0.4</v>
      </c>
      <c r="E7" s="134">
        <v>0</v>
      </c>
      <c r="F7" s="134">
        <v>0</v>
      </c>
      <c r="G7" s="135">
        <v>0</v>
      </c>
      <c r="H7" s="85">
        <v>9.7</v>
      </c>
      <c r="I7" s="85">
        <v>16.3</v>
      </c>
      <c r="J7" s="85">
        <v>0</v>
      </c>
      <c r="K7" s="85">
        <v>0</v>
      </c>
      <c r="L7" s="85">
        <v>0</v>
      </c>
      <c r="M7" s="85">
        <v>8.8</v>
      </c>
      <c r="N7" s="80"/>
      <c r="O7" s="72"/>
      <c r="P7" s="72"/>
      <c r="Q7" s="72"/>
      <c r="R7" s="72"/>
      <c r="S7" s="72"/>
      <c r="T7" s="67"/>
      <c r="U7" s="67"/>
    </row>
    <row r="8" ht="15" spans="1:21">
      <c r="A8" s="67"/>
      <c r="B8" s="79"/>
      <c r="C8" s="79"/>
      <c r="D8" s="85"/>
      <c r="E8" s="85"/>
      <c r="F8" s="85"/>
      <c r="G8" s="136"/>
      <c r="H8" s="85"/>
      <c r="I8" s="85"/>
      <c r="J8" s="85"/>
      <c r="K8" s="85"/>
      <c r="L8" s="85"/>
      <c r="M8" s="85"/>
      <c r="N8" s="80"/>
      <c r="O8" s="72"/>
      <c r="P8" s="72"/>
      <c r="Q8" s="72"/>
      <c r="R8" s="72"/>
      <c r="S8" s="72"/>
      <c r="T8" s="67"/>
      <c r="U8" s="67"/>
    </row>
    <row r="9" ht="15" spans="1:21">
      <c r="A9" s="67"/>
      <c r="B9" s="93" t="s">
        <v>42</v>
      </c>
      <c r="C9" s="93"/>
      <c r="D9" s="94"/>
      <c r="E9" s="94"/>
      <c r="F9" s="94"/>
      <c r="G9" s="94"/>
      <c r="H9" s="94"/>
      <c r="I9" s="94"/>
      <c r="J9" s="85"/>
      <c r="K9" s="85"/>
      <c r="L9" s="85"/>
      <c r="M9" s="85"/>
      <c r="N9" s="80"/>
      <c r="O9" s="72"/>
      <c r="P9" s="72"/>
      <c r="Q9" s="72"/>
      <c r="R9" s="72"/>
      <c r="S9" s="72"/>
      <c r="T9" s="67"/>
      <c r="U9" s="67"/>
    </row>
    <row r="10" ht="15.75" spans="1:21">
      <c r="A10" s="67"/>
      <c r="B10" s="68" t="s">
        <v>44</v>
      </c>
      <c r="C10" s="68" t="s">
        <v>38</v>
      </c>
      <c r="D10" s="68" t="s">
        <v>45</v>
      </c>
      <c r="E10" s="68" t="s">
        <v>46</v>
      </c>
      <c r="F10" s="68" t="s">
        <v>47</v>
      </c>
      <c r="G10" s="68" t="s">
        <v>48</v>
      </c>
      <c r="H10" s="68" t="s">
        <v>49</v>
      </c>
      <c r="I10" s="68" t="s">
        <v>50</v>
      </c>
      <c r="J10" s="85"/>
      <c r="K10" s="85"/>
      <c r="L10" s="85"/>
      <c r="M10" s="85"/>
      <c r="N10" s="80"/>
      <c r="O10" s="67"/>
      <c r="P10" s="67"/>
      <c r="Q10" s="67"/>
      <c r="R10" s="67"/>
      <c r="S10" s="67"/>
      <c r="T10" s="67"/>
      <c r="U10" s="67"/>
    </row>
    <row r="11" ht="15" spans="1:21">
      <c r="A11" s="67"/>
      <c r="B11" s="67" t="s">
        <v>146</v>
      </c>
      <c r="C11" s="67" t="s">
        <v>427</v>
      </c>
      <c r="D11" s="67" t="s">
        <v>428</v>
      </c>
      <c r="E11" s="67" t="s">
        <v>358</v>
      </c>
      <c r="F11" s="67"/>
      <c r="G11" s="67"/>
      <c r="H11" s="67"/>
      <c r="I11" s="67"/>
      <c r="J11" s="85"/>
      <c r="K11" s="85"/>
      <c r="L11" s="85"/>
      <c r="M11" s="85"/>
      <c r="N11" s="80"/>
      <c r="O11" s="67"/>
      <c r="P11" s="67"/>
      <c r="Q11" s="67"/>
      <c r="R11" s="67"/>
      <c r="S11" s="67"/>
      <c r="T11" s="67"/>
      <c r="U11" s="67"/>
    </row>
    <row r="12" ht="15" spans="1:21">
      <c r="A12" s="67"/>
      <c r="B12" s="69" t="s">
        <v>51</v>
      </c>
      <c r="C12" s="67" t="s">
        <v>429</v>
      </c>
      <c r="D12" s="69" t="s">
        <v>426</v>
      </c>
      <c r="E12" s="69" t="s">
        <v>156</v>
      </c>
      <c r="F12" s="67"/>
      <c r="G12" s="67"/>
      <c r="H12" s="67"/>
      <c r="I12" s="67"/>
      <c r="J12" s="85"/>
      <c r="K12" s="85"/>
      <c r="L12" s="85"/>
      <c r="M12" s="85"/>
      <c r="N12" s="80"/>
      <c r="O12" s="67"/>
      <c r="P12" s="67"/>
      <c r="Q12" s="67"/>
      <c r="R12" s="67"/>
      <c r="S12" s="67"/>
      <c r="T12" s="67"/>
      <c r="U12" s="67"/>
    </row>
    <row r="13" ht="15" spans="1:21">
      <c r="A13" s="67"/>
      <c r="B13" s="79"/>
      <c r="C13" s="79"/>
      <c r="D13" s="85"/>
      <c r="E13" s="85"/>
      <c r="F13" s="85"/>
      <c r="G13" s="136"/>
      <c r="H13" s="85"/>
      <c r="I13" s="85"/>
      <c r="J13" s="85"/>
      <c r="K13" s="85"/>
      <c r="L13" s="85"/>
      <c r="M13" s="85"/>
      <c r="N13" s="80"/>
      <c r="O13" s="67"/>
      <c r="P13" s="67"/>
      <c r="Q13" s="67"/>
      <c r="R13" s="67"/>
      <c r="S13" s="67"/>
      <c r="T13" s="67"/>
      <c r="U13" s="67"/>
    </row>
    <row r="14" ht="15" spans="1:21">
      <c r="A14" s="67"/>
      <c r="B14" s="66" t="s">
        <v>16</v>
      </c>
      <c r="C14" s="93"/>
      <c r="D14" s="137"/>
      <c r="E14" s="137"/>
      <c r="F14" s="137"/>
      <c r="N14" s="80"/>
      <c r="P14" s="67"/>
      <c r="Q14" s="67"/>
      <c r="R14" s="67"/>
      <c r="S14" s="67"/>
      <c r="T14" s="67"/>
      <c r="U14" s="67"/>
    </row>
    <row r="15" ht="15.75" spans="1:21">
      <c r="A15" s="67"/>
      <c r="B15" s="68" t="s">
        <v>19</v>
      </c>
      <c r="C15" s="68" t="s">
        <v>8</v>
      </c>
      <c r="D15" s="68" t="s">
        <v>20</v>
      </c>
      <c r="E15" s="68" t="s">
        <v>21</v>
      </c>
      <c r="F15" s="68" t="s">
        <v>22</v>
      </c>
      <c r="G15" s="68" t="s">
        <v>23</v>
      </c>
      <c r="H15" s="68" t="s">
        <v>24</v>
      </c>
      <c r="N15" s="80"/>
      <c r="P15" s="67"/>
      <c r="Q15" s="67"/>
      <c r="R15" s="67"/>
      <c r="S15" s="67"/>
      <c r="T15" s="67"/>
      <c r="U15" s="67"/>
    </row>
    <row r="16" ht="15" spans="1:21">
      <c r="A16" s="67"/>
      <c r="B16" s="138" t="s">
        <v>27</v>
      </c>
      <c r="C16" s="138" t="s">
        <v>430</v>
      </c>
      <c r="D16" s="138" t="s">
        <v>428</v>
      </c>
      <c r="E16" s="138" t="s">
        <v>358</v>
      </c>
      <c r="F16" s="138" t="s">
        <v>359</v>
      </c>
      <c r="N16" s="80"/>
      <c r="O16" s="67"/>
      <c r="P16" s="67"/>
      <c r="Q16" s="67"/>
      <c r="R16" s="67"/>
      <c r="S16" s="67"/>
      <c r="T16" s="67"/>
      <c r="U16" s="67"/>
    </row>
    <row r="17" ht="15" spans="1:21">
      <c r="A17" s="67"/>
      <c r="B17" s="67"/>
      <c r="C17" s="79"/>
      <c r="D17" s="80"/>
      <c r="E17" s="80"/>
      <c r="F17" s="80"/>
      <c r="G17" s="80"/>
      <c r="H17" s="80"/>
      <c r="I17" s="80"/>
      <c r="J17" s="80"/>
      <c r="K17" s="80"/>
      <c r="L17" s="80"/>
      <c r="M17" s="80"/>
      <c r="N17" s="80"/>
      <c r="O17" s="67"/>
      <c r="P17" s="67"/>
      <c r="Q17" s="67"/>
      <c r="R17" s="67"/>
      <c r="S17" s="67"/>
      <c r="T17" s="67"/>
      <c r="U17" s="67"/>
    </row>
    <row r="19" ht="15" spans="3:22">
      <c r="C19" s="67"/>
      <c r="D19" s="67"/>
      <c r="E19" s="67"/>
      <c r="F19" s="67"/>
      <c r="G19" s="67"/>
      <c r="H19" s="67"/>
      <c r="I19" s="67"/>
      <c r="J19" s="67"/>
      <c r="K19" s="67"/>
      <c r="L19" s="67"/>
      <c r="M19" s="67"/>
      <c r="N19" s="67"/>
      <c r="O19" s="67"/>
      <c r="P19" s="67"/>
      <c r="Q19" s="67"/>
      <c r="R19" s="67"/>
      <c r="S19" s="67"/>
      <c r="T19" s="67"/>
      <c r="U19" s="67"/>
      <c r="V19" s="67"/>
    </row>
    <row r="20" ht="15" spans="2:23">
      <c r="B20" s="69" t="s">
        <v>431</v>
      </c>
      <c r="C20" s="67"/>
      <c r="D20" s="66" t="s">
        <v>432</v>
      </c>
      <c r="E20" s="67"/>
      <c r="F20" s="67"/>
      <c r="G20" s="67"/>
      <c r="H20" s="67"/>
      <c r="I20" s="67"/>
      <c r="J20" s="67"/>
      <c r="K20" s="67"/>
      <c r="L20" s="67"/>
      <c r="M20" s="67"/>
      <c r="N20" s="67"/>
      <c r="O20" s="67"/>
      <c r="P20" s="67"/>
      <c r="Q20" s="67"/>
      <c r="R20" s="67"/>
      <c r="S20" s="67"/>
      <c r="T20" s="67"/>
      <c r="U20" s="67"/>
      <c r="V20" s="67"/>
      <c r="W20" s="67"/>
    </row>
    <row r="21" ht="15.75" spans="2:16">
      <c r="B21" s="68" t="s">
        <v>8</v>
      </c>
      <c r="C21" s="68" t="s">
        <v>69</v>
      </c>
      <c r="D21" s="68" t="s">
        <v>70</v>
      </c>
      <c r="E21" s="81" t="s">
        <v>9</v>
      </c>
      <c r="F21" s="81" t="s">
        <v>10</v>
      </c>
      <c r="G21" s="81" t="s">
        <v>11</v>
      </c>
      <c r="H21" s="81" t="s">
        <v>12</v>
      </c>
      <c r="I21" s="81" t="s">
        <v>13</v>
      </c>
      <c r="J21" s="81" t="s">
        <v>14</v>
      </c>
      <c r="K21" s="81" t="s">
        <v>15</v>
      </c>
      <c r="L21" s="67"/>
      <c r="M21" s="90"/>
      <c r="N21" s="90"/>
      <c r="O21" s="90"/>
      <c r="P21" s="90"/>
    </row>
    <row r="22" ht="15" spans="2:16">
      <c r="B22" s="67" t="s">
        <v>430</v>
      </c>
      <c r="C22" s="67" t="s">
        <v>141</v>
      </c>
      <c r="D22" s="67" t="s">
        <v>427</v>
      </c>
      <c r="E22" s="139">
        <f>1/(3176.1/1000)</f>
        <v>0.314851547495356</v>
      </c>
      <c r="F22" s="139">
        <f t="shared" ref="F22:K22" si="0">1/(3176.1/1000)</f>
        <v>0.314851547495356</v>
      </c>
      <c r="G22" s="139">
        <f t="shared" si="0"/>
        <v>0.314851547495356</v>
      </c>
      <c r="H22" s="139">
        <f t="shared" si="0"/>
        <v>0.314851547495356</v>
      </c>
      <c r="I22" s="139">
        <f t="shared" si="0"/>
        <v>0.314851547495356</v>
      </c>
      <c r="J22" s="139">
        <f t="shared" si="0"/>
        <v>0.314851547495356</v>
      </c>
      <c r="K22" s="139">
        <f t="shared" si="0"/>
        <v>0.314851547495356</v>
      </c>
      <c r="L22" s="145"/>
      <c r="M22" s="104"/>
      <c r="N22" s="104"/>
      <c r="O22" s="104"/>
      <c r="P22" s="103"/>
    </row>
    <row r="23" ht="15" spans="2:16">
      <c r="B23" s="67"/>
      <c r="C23" s="67" t="s">
        <v>429</v>
      </c>
      <c r="D23" s="67"/>
      <c r="E23" s="140"/>
      <c r="F23" s="140"/>
      <c r="G23" s="140"/>
      <c r="H23" s="140"/>
      <c r="I23" s="140"/>
      <c r="J23" s="140"/>
      <c r="K23" s="140"/>
      <c r="L23" s="67"/>
      <c r="M23" s="104"/>
      <c r="N23" s="104"/>
      <c r="O23" s="104"/>
      <c r="P23" s="103"/>
    </row>
    <row r="24" ht="15" spans="1:14">
      <c r="A24" s="67"/>
      <c r="B24" s="67"/>
      <c r="C24" s="72" t="s">
        <v>52</v>
      </c>
      <c r="D24" s="85"/>
      <c r="E24" s="85"/>
      <c r="F24" s="85"/>
      <c r="G24" s="136"/>
      <c r="H24" s="85"/>
      <c r="I24" s="85"/>
      <c r="J24" s="85"/>
      <c r="K24" s="85"/>
      <c r="L24" s="85"/>
      <c r="M24" s="85"/>
      <c r="N24" s="67"/>
    </row>
    <row r="25" ht="15" spans="1:22">
      <c r="A25" s="67"/>
      <c r="B25" s="67"/>
      <c r="C25" s="67"/>
      <c r="D25" s="85"/>
      <c r="E25" s="67"/>
      <c r="F25" s="67"/>
      <c r="G25" s="67"/>
      <c r="H25" s="67"/>
      <c r="I25" s="67"/>
      <c r="J25" s="67"/>
      <c r="K25" s="67"/>
      <c r="L25" s="67"/>
      <c r="M25" s="67"/>
      <c r="N25" s="67"/>
      <c r="O25" s="67"/>
      <c r="P25" s="67"/>
      <c r="Q25" s="67"/>
      <c r="R25" s="67"/>
      <c r="S25" s="67"/>
      <c r="T25" s="67"/>
      <c r="U25" s="67"/>
      <c r="V25" s="67"/>
    </row>
    <row r="26" spans="2:2">
      <c r="B26" s="18" t="s">
        <v>433</v>
      </c>
    </row>
    <row r="27" ht="15" spans="1:22">
      <c r="A27" s="67"/>
      <c r="B27" s="66" t="s">
        <v>144</v>
      </c>
      <c r="C27" s="67"/>
      <c r="D27" s="67"/>
      <c r="E27" s="67"/>
      <c r="F27" s="67"/>
      <c r="G27" s="67"/>
      <c r="H27" s="67"/>
      <c r="I27" s="67"/>
      <c r="J27" s="67"/>
      <c r="K27" s="67"/>
      <c r="L27" s="67"/>
      <c r="N27" s="67"/>
      <c r="O27" s="67"/>
      <c r="P27" s="67"/>
      <c r="Q27" s="67"/>
      <c r="R27" s="67"/>
      <c r="S27" s="67"/>
      <c r="T27" s="67"/>
      <c r="U27" s="67"/>
      <c r="V27" s="67"/>
    </row>
    <row r="28" ht="15.75" spans="1:19">
      <c r="A28" s="67"/>
      <c r="B28" s="68" t="s">
        <v>38</v>
      </c>
      <c r="C28" s="81" t="s">
        <v>9</v>
      </c>
      <c r="D28" s="81" t="s">
        <v>10</v>
      </c>
      <c r="E28" s="81" t="s">
        <v>11</v>
      </c>
      <c r="F28" s="81" t="s">
        <v>12</v>
      </c>
      <c r="G28" s="81" t="s">
        <v>13</v>
      </c>
      <c r="H28" s="81" t="s">
        <v>14</v>
      </c>
      <c r="I28" s="81" t="s">
        <v>15</v>
      </c>
      <c r="M28" s="90"/>
      <c r="N28" s="90"/>
      <c r="O28" s="90"/>
      <c r="P28" s="90"/>
      <c r="Q28" s="67"/>
      <c r="S28" s="67"/>
    </row>
    <row r="29" ht="15" spans="1:19">
      <c r="A29" s="67"/>
      <c r="B29" s="67" t="s">
        <v>427</v>
      </c>
      <c r="C29">
        <f>SUM(D5:G5)*3176.1/1000</f>
        <v>36.52515</v>
      </c>
      <c r="D29">
        <f t="shared" ref="D29:I29" si="1">H5*3176.1/1000</f>
        <v>55.58175</v>
      </c>
      <c r="E29">
        <f t="shared" si="1"/>
        <v>53.9937</v>
      </c>
      <c r="F29">
        <f t="shared" si="1"/>
        <v>0</v>
      </c>
      <c r="G29">
        <f t="shared" si="1"/>
        <v>0</v>
      </c>
      <c r="H29">
        <f t="shared" si="1"/>
        <v>0</v>
      </c>
      <c r="I29">
        <f t="shared" si="1"/>
        <v>88.61319</v>
      </c>
      <c r="M29" s="104"/>
      <c r="N29" s="104"/>
      <c r="O29" s="104"/>
      <c r="P29" s="103"/>
      <c r="Q29" s="67"/>
      <c r="R29" s="67"/>
      <c r="S29" s="67"/>
    </row>
    <row r="30" ht="27" spans="18:18">
      <c r="R30" s="148" t="s">
        <v>434</v>
      </c>
    </row>
    <row r="33" s="75" customFormat="1" ht="15" spans="2:24">
      <c r="B33" s="69" t="s">
        <v>435</v>
      </c>
      <c r="C33" s="67"/>
      <c r="D33" s="66" t="s">
        <v>368</v>
      </c>
      <c r="E33" s="67"/>
      <c r="F33" s="67"/>
      <c r="G33" s="67"/>
      <c r="H33" s="67"/>
      <c r="I33" s="67"/>
      <c r="J33" s="67"/>
      <c r="K33" s="67"/>
      <c r="L33" s="146"/>
      <c r="M33" s="146"/>
      <c r="O33" s="69" t="s">
        <v>435</v>
      </c>
      <c r="P33" s="67"/>
      <c r="Q33" s="66" t="s">
        <v>369</v>
      </c>
      <c r="R33" s="67"/>
      <c r="S33" s="67"/>
      <c r="T33" s="67"/>
      <c r="U33" s="67"/>
      <c r="V33" s="67"/>
      <c r="W33" s="67"/>
      <c r="X33" s="67"/>
    </row>
    <row r="34" s="75" customFormat="1" ht="15.75" spans="2:24">
      <c r="B34" s="68" t="s">
        <v>8</v>
      </c>
      <c r="C34" s="68" t="s">
        <v>69</v>
      </c>
      <c r="D34" s="68" t="s">
        <v>70</v>
      </c>
      <c r="E34" s="81" t="s">
        <v>9</v>
      </c>
      <c r="F34" s="81" t="s">
        <v>10</v>
      </c>
      <c r="G34" s="81" t="s">
        <v>11</v>
      </c>
      <c r="H34" s="81" t="s">
        <v>12</v>
      </c>
      <c r="I34" s="81" t="s">
        <v>13</v>
      </c>
      <c r="J34" s="81" t="s">
        <v>14</v>
      </c>
      <c r="K34" s="81" t="s">
        <v>15</v>
      </c>
      <c r="L34" s="146"/>
      <c r="M34" s="146"/>
      <c r="O34" s="68" t="s">
        <v>8</v>
      </c>
      <c r="P34" s="68" t="s">
        <v>69</v>
      </c>
      <c r="Q34" s="68" t="s">
        <v>70</v>
      </c>
      <c r="R34" s="81" t="s">
        <v>9</v>
      </c>
      <c r="S34" s="81" t="s">
        <v>10</v>
      </c>
      <c r="T34" s="81" t="s">
        <v>11</v>
      </c>
      <c r="U34" s="81" t="s">
        <v>12</v>
      </c>
      <c r="V34" s="81" t="s">
        <v>13</v>
      </c>
      <c r="W34" s="81" t="s">
        <v>14</v>
      </c>
      <c r="X34" s="81" t="s">
        <v>15</v>
      </c>
    </row>
    <row r="35" s="75" customFormat="1" ht="15" spans="2:24">
      <c r="B35" s="67" t="s">
        <v>430</v>
      </c>
      <c r="C35" s="67" t="s">
        <v>141</v>
      </c>
      <c r="D35" s="67" t="s">
        <v>427</v>
      </c>
      <c r="E35" s="141"/>
      <c r="F35" s="141"/>
      <c r="G35" s="141"/>
      <c r="H35" s="141"/>
      <c r="I35" s="141"/>
      <c r="J35" s="141"/>
      <c r="K35" s="141"/>
      <c r="O35" s="67" t="s">
        <v>430</v>
      </c>
      <c r="P35" s="67" t="s">
        <v>141</v>
      </c>
      <c r="Q35" s="67" t="s">
        <v>427</v>
      </c>
      <c r="R35" s="141"/>
      <c r="S35" s="141"/>
      <c r="T35" s="141"/>
      <c r="U35" s="141"/>
      <c r="V35" s="141"/>
      <c r="W35" s="141"/>
      <c r="X35" s="141"/>
    </row>
    <row r="36" ht="15" spans="2:24">
      <c r="B36" s="67"/>
      <c r="C36" s="67" t="s">
        <v>429</v>
      </c>
      <c r="D36" s="67"/>
      <c r="E36" s="141"/>
      <c r="F36" s="141"/>
      <c r="G36" s="141"/>
      <c r="H36" s="141"/>
      <c r="I36" s="141"/>
      <c r="J36" s="141"/>
      <c r="K36" s="141"/>
      <c r="O36" s="67"/>
      <c r="P36" s="67" t="s">
        <v>429</v>
      </c>
      <c r="Q36" s="67"/>
      <c r="R36" s="141"/>
      <c r="S36" s="141"/>
      <c r="T36" s="141"/>
      <c r="U36" s="141"/>
      <c r="V36" s="141"/>
      <c r="W36" s="141"/>
      <c r="X36" s="141"/>
    </row>
    <row r="37" ht="15" spans="3:24">
      <c r="C37" s="72" t="s">
        <v>52</v>
      </c>
      <c r="E37" s="142">
        <v>0</v>
      </c>
      <c r="F37" s="142">
        <v>0</v>
      </c>
      <c r="G37" s="142">
        <v>0</v>
      </c>
      <c r="H37" s="142">
        <v>0</v>
      </c>
      <c r="I37" s="142">
        <v>0</v>
      </c>
      <c r="J37" s="142">
        <v>0</v>
      </c>
      <c r="K37" s="142">
        <v>0</v>
      </c>
      <c r="P37" s="72" t="s">
        <v>52</v>
      </c>
      <c r="R37" s="142">
        <v>0.1</v>
      </c>
      <c r="S37" s="142">
        <v>0.1</v>
      </c>
      <c r="T37" s="142">
        <v>0.1</v>
      </c>
      <c r="U37" s="142">
        <v>0.1</v>
      </c>
      <c r="V37" s="142">
        <v>0.1</v>
      </c>
      <c r="W37" s="142">
        <v>0.1</v>
      </c>
      <c r="X37" s="142">
        <v>0.1</v>
      </c>
    </row>
    <row r="38" ht="15" spans="16:24">
      <c r="P38" s="72"/>
      <c r="R38" s="141"/>
      <c r="S38" s="141"/>
      <c r="T38" s="141"/>
      <c r="U38" s="141"/>
      <c r="V38" s="141"/>
      <c r="W38" s="141"/>
      <c r="X38" s="141"/>
    </row>
    <row r="39" ht="15" spans="16:24">
      <c r="P39" s="72"/>
      <c r="R39" s="141"/>
      <c r="S39" s="141"/>
      <c r="T39" s="141"/>
      <c r="U39" s="141"/>
      <c r="V39" s="141"/>
      <c r="W39" s="141"/>
      <c r="X39" s="141"/>
    </row>
    <row r="40" ht="15" spans="16:24">
      <c r="P40" s="72"/>
      <c r="R40" s="141"/>
      <c r="S40" s="141"/>
      <c r="T40" s="141"/>
      <c r="U40" s="141"/>
      <c r="V40" s="141"/>
      <c r="W40" s="141"/>
      <c r="X40" s="141"/>
    </row>
    <row r="41" ht="15" spans="2:11">
      <c r="B41" s="95" t="s">
        <v>436</v>
      </c>
      <c r="C41" s="67"/>
      <c r="D41" s="96" t="s">
        <v>377</v>
      </c>
      <c r="E41" s="97"/>
      <c r="F41" s="67"/>
      <c r="G41" s="67"/>
      <c r="H41" s="67"/>
      <c r="I41" s="67"/>
      <c r="J41" s="67"/>
      <c r="K41" s="67"/>
    </row>
    <row r="42" ht="15.75" spans="2:11">
      <c r="B42" s="68" t="s">
        <v>8</v>
      </c>
      <c r="C42" s="68" t="s">
        <v>69</v>
      </c>
      <c r="D42" s="68" t="s">
        <v>70</v>
      </c>
      <c r="E42" s="81" t="s">
        <v>9</v>
      </c>
      <c r="F42" s="81" t="s">
        <v>10</v>
      </c>
      <c r="G42" s="81" t="s">
        <v>11</v>
      </c>
      <c r="H42" s="81" t="s">
        <v>12</v>
      </c>
      <c r="I42" s="81" t="s">
        <v>13</v>
      </c>
      <c r="J42" s="81" t="s">
        <v>14</v>
      </c>
      <c r="K42" s="81" t="s">
        <v>15</v>
      </c>
    </row>
    <row r="43" ht="15" spans="2:11">
      <c r="B43" s="67" t="s">
        <v>430</v>
      </c>
      <c r="C43" s="67" t="s">
        <v>141</v>
      </c>
      <c r="D43" s="67" t="s">
        <v>427</v>
      </c>
      <c r="E43" s="98">
        <v>0.001</v>
      </c>
      <c r="F43" s="98">
        <v>0.001</v>
      </c>
      <c r="G43" s="98">
        <v>0.001</v>
      </c>
      <c r="H43" s="98">
        <v>0.001</v>
      </c>
      <c r="I43" s="98">
        <v>0.001</v>
      </c>
      <c r="J43" s="98">
        <v>0.001</v>
      </c>
      <c r="K43" s="98">
        <v>0.001</v>
      </c>
    </row>
    <row r="44" ht="15" spans="2:11">
      <c r="B44" s="67"/>
      <c r="C44" s="67" t="s">
        <v>429</v>
      </c>
      <c r="D44" s="67"/>
      <c r="E44" s="98"/>
      <c r="F44" s="98"/>
      <c r="G44" s="98"/>
      <c r="H44" s="98"/>
      <c r="I44" s="98"/>
      <c r="J44" s="98"/>
      <c r="K44" s="98"/>
    </row>
    <row r="45" ht="15" spans="2:11">
      <c r="B45" s="69"/>
      <c r="C45" s="69"/>
      <c r="D45" s="69"/>
      <c r="E45" s="98"/>
      <c r="F45" s="98"/>
      <c r="G45" s="98"/>
      <c r="H45" s="98"/>
      <c r="I45" s="98"/>
      <c r="J45" s="98"/>
      <c r="K45" s="98"/>
    </row>
    <row r="46" ht="15" spans="2:11">
      <c r="B46" s="69"/>
      <c r="C46" s="69"/>
      <c r="D46" s="69"/>
      <c r="E46" s="98"/>
      <c r="F46" s="98"/>
      <c r="G46" s="98"/>
      <c r="H46" s="98"/>
      <c r="I46" s="98"/>
      <c r="J46" s="98"/>
      <c r="K46" s="98"/>
    </row>
    <row r="50" ht="15" spans="2:11">
      <c r="B50" s="313" t="s">
        <v>437</v>
      </c>
      <c r="C50" s="67"/>
      <c r="D50" s="96" t="s">
        <v>383</v>
      </c>
      <c r="E50" s="99"/>
      <c r="F50" s="67"/>
      <c r="G50" s="67"/>
      <c r="H50" s="67"/>
      <c r="I50" s="67"/>
      <c r="J50" s="67"/>
      <c r="K50" s="67"/>
    </row>
    <row r="51" ht="15.75" spans="2:11">
      <c r="B51" s="68" t="s">
        <v>8</v>
      </c>
      <c r="C51" s="68" t="s">
        <v>69</v>
      </c>
      <c r="D51" s="68" t="s">
        <v>70</v>
      </c>
      <c r="E51" s="81" t="s">
        <v>9</v>
      </c>
      <c r="F51" s="81" t="s">
        <v>10</v>
      </c>
      <c r="G51" s="81" t="s">
        <v>11</v>
      </c>
      <c r="H51" s="81" t="s">
        <v>12</v>
      </c>
      <c r="I51" s="81" t="s">
        <v>13</v>
      </c>
      <c r="J51" s="81" t="s">
        <v>14</v>
      </c>
      <c r="K51" s="81" t="s">
        <v>15</v>
      </c>
    </row>
    <row r="52" ht="15" spans="2:13">
      <c r="B52" s="67" t="s">
        <v>430</v>
      </c>
      <c r="C52" s="67" t="s">
        <v>141</v>
      </c>
      <c r="D52" s="67" t="s">
        <v>427</v>
      </c>
      <c r="E52" s="100">
        <v>1000</v>
      </c>
      <c r="F52" s="100">
        <v>1000</v>
      </c>
      <c r="G52" s="100">
        <v>1000</v>
      </c>
      <c r="H52" s="100">
        <v>1000</v>
      </c>
      <c r="I52" s="100">
        <v>1000</v>
      </c>
      <c r="J52" s="100">
        <v>1000</v>
      </c>
      <c r="K52" s="100">
        <v>1000</v>
      </c>
      <c r="M52" s="124" t="s">
        <v>438</v>
      </c>
    </row>
    <row r="53" ht="15" spans="2:11">
      <c r="B53" s="67"/>
      <c r="C53" s="67" t="s">
        <v>429</v>
      </c>
      <c r="D53" s="67"/>
      <c r="E53" s="100"/>
      <c r="F53" s="100"/>
      <c r="G53" s="100"/>
      <c r="H53" s="100"/>
      <c r="I53" s="100"/>
      <c r="J53" s="100"/>
      <c r="K53" s="100"/>
    </row>
    <row r="54" ht="15" spans="2:11">
      <c r="B54" s="69"/>
      <c r="C54" s="69"/>
      <c r="D54" s="69"/>
      <c r="E54" s="100"/>
      <c r="F54" s="100"/>
      <c r="G54" s="100"/>
      <c r="H54" s="100"/>
      <c r="I54" s="100"/>
      <c r="J54" s="100"/>
      <c r="K54" s="100"/>
    </row>
    <row r="55" ht="15" spans="2:11">
      <c r="B55" s="69"/>
      <c r="C55" s="69"/>
      <c r="D55" s="69"/>
      <c r="E55" s="100"/>
      <c r="F55" s="100"/>
      <c r="G55" s="100"/>
      <c r="H55" s="100"/>
      <c r="I55" s="100"/>
      <c r="J55" s="100"/>
      <c r="K55" s="100"/>
    </row>
    <row r="59" ht="15" spans="2:11">
      <c r="B59" s="313" t="s">
        <v>388</v>
      </c>
      <c r="C59" s="67"/>
      <c r="D59" s="96" t="s">
        <v>389</v>
      </c>
      <c r="E59" s="99"/>
      <c r="F59" s="67"/>
      <c r="G59" s="67"/>
      <c r="H59" s="67"/>
      <c r="I59" s="67"/>
      <c r="J59" s="67"/>
      <c r="K59" s="67"/>
    </row>
    <row r="60" ht="15.75" spans="2:11">
      <c r="B60" s="68" t="s">
        <v>8</v>
      </c>
      <c r="C60" s="68" t="s">
        <v>69</v>
      </c>
      <c r="D60" s="68" t="s">
        <v>70</v>
      </c>
      <c r="E60" s="81" t="s">
        <v>9</v>
      </c>
      <c r="F60" s="81" t="s">
        <v>10</v>
      </c>
      <c r="G60" s="81" t="s">
        <v>11</v>
      </c>
      <c r="H60" s="81" t="s">
        <v>12</v>
      </c>
      <c r="I60" s="81" t="s">
        <v>13</v>
      </c>
      <c r="J60" s="81" t="s">
        <v>14</v>
      </c>
      <c r="K60" s="81" t="s">
        <v>15</v>
      </c>
    </row>
    <row r="61" ht="15" spans="2:13">
      <c r="B61" s="67" t="s">
        <v>430</v>
      </c>
      <c r="C61" s="67" t="s">
        <v>141</v>
      </c>
      <c r="D61" s="67" t="s">
        <v>427</v>
      </c>
      <c r="E61" s="84">
        <f>30*24*200/1000</f>
        <v>144</v>
      </c>
      <c r="F61" s="84">
        <f t="shared" ref="F61:K61" si="2">30*24*200/1000</f>
        <v>144</v>
      </c>
      <c r="G61" s="84">
        <f t="shared" si="2"/>
        <v>144</v>
      </c>
      <c r="H61" s="84">
        <f t="shared" si="2"/>
        <v>144</v>
      </c>
      <c r="I61" s="84">
        <f t="shared" si="2"/>
        <v>144</v>
      </c>
      <c r="J61" s="84">
        <f t="shared" si="2"/>
        <v>144</v>
      </c>
      <c r="K61" s="84">
        <f t="shared" si="2"/>
        <v>144</v>
      </c>
      <c r="M61" s="124" t="s">
        <v>439</v>
      </c>
    </row>
    <row r="62" ht="15" spans="2:11">
      <c r="B62" s="67"/>
      <c r="C62" s="67" t="s">
        <v>429</v>
      </c>
      <c r="D62" s="67"/>
      <c r="E62" s="84"/>
      <c r="F62" s="84"/>
      <c r="G62" s="84"/>
      <c r="H62" s="84"/>
      <c r="I62" s="84"/>
      <c r="J62" s="84"/>
      <c r="K62" s="84"/>
    </row>
    <row r="63" ht="15" spans="2:11">
      <c r="B63" s="69"/>
      <c r="C63" s="69"/>
      <c r="D63" s="69"/>
      <c r="E63" s="100"/>
      <c r="F63" s="100"/>
      <c r="G63" s="100"/>
      <c r="H63" s="100"/>
      <c r="I63" s="100"/>
      <c r="J63" s="100"/>
      <c r="K63" s="100"/>
    </row>
    <row r="64" ht="15" spans="2:11">
      <c r="B64" s="69"/>
      <c r="C64" s="69"/>
      <c r="D64" s="69"/>
      <c r="E64" s="100"/>
      <c r="F64" s="100"/>
      <c r="G64" s="100"/>
      <c r="H64" s="100"/>
      <c r="I64" s="100"/>
      <c r="J64" s="100"/>
      <c r="K64" s="100"/>
    </row>
    <row r="68" ht="15" spans="2:11">
      <c r="B68" s="95" t="s">
        <v>165</v>
      </c>
      <c r="C68" s="67"/>
      <c r="D68" s="96" t="s">
        <v>395</v>
      </c>
      <c r="E68" s="99"/>
      <c r="F68" s="67"/>
      <c r="G68" s="67"/>
      <c r="H68" s="67"/>
      <c r="I68" s="67"/>
      <c r="J68" s="67"/>
      <c r="K68" s="67"/>
    </row>
    <row r="69" ht="15.75" spans="2:11">
      <c r="B69" s="68" t="s">
        <v>8</v>
      </c>
      <c r="C69" s="68" t="s">
        <v>69</v>
      </c>
      <c r="D69" s="68" t="s">
        <v>70</v>
      </c>
      <c r="E69" s="81" t="s">
        <v>9</v>
      </c>
      <c r="F69" s="81" t="s">
        <v>10</v>
      </c>
      <c r="G69" s="81" t="s">
        <v>11</v>
      </c>
      <c r="H69" s="81" t="s">
        <v>12</v>
      </c>
      <c r="I69" s="81" t="s">
        <v>13</v>
      </c>
      <c r="J69" s="81" t="s">
        <v>14</v>
      </c>
      <c r="K69" s="81" t="s">
        <v>15</v>
      </c>
    </row>
    <row r="70" ht="15" spans="2:11">
      <c r="B70" s="67" t="s">
        <v>430</v>
      </c>
      <c r="C70" s="67" t="s">
        <v>141</v>
      </c>
      <c r="D70" s="67" t="s">
        <v>427</v>
      </c>
      <c r="E70" s="115">
        <f>C29/E43/E52/E61*1000</f>
        <v>253.646875</v>
      </c>
      <c r="F70" s="115">
        <f t="shared" ref="F70:K70" si="3">D29/F43/F52/F61*1000</f>
        <v>385.984375</v>
      </c>
      <c r="G70" s="115">
        <f t="shared" si="3"/>
        <v>374.95625</v>
      </c>
      <c r="H70" s="115">
        <f t="shared" si="3"/>
        <v>0</v>
      </c>
      <c r="I70" s="115">
        <f t="shared" si="3"/>
        <v>0</v>
      </c>
      <c r="J70" s="115">
        <f t="shared" si="3"/>
        <v>0</v>
      </c>
      <c r="K70" s="115">
        <f t="shared" si="3"/>
        <v>615.369375</v>
      </c>
    </row>
    <row r="71" ht="15" spans="2:11">
      <c r="B71" s="67"/>
      <c r="C71" s="67" t="s">
        <v>429</v>
      </c>
      <c r="D71" s="67"/>
      <c r="E71" s="115"/>
      <c r="F71" s="115"/>
      <c r="G71" s="115"/>
      <c r="H71" s="115"/>
      <c r="I71" s="115"/>
      <c r="J71" s="115"/>
      <c r="K71" s="115"/>
    </row>
    <row r="72" ht="15" spans="2:11">
      <c r="B72" s="69"/>
      <c r="C72" s="69"/>
      <c r="D72" s="69"/>
      <c r="E72" s="115"/>
      <c r="F72" s="115"/>
      <c r="G72" s="115"/>
      <c r="H72" s="115"/>
      <c r="I72" s="115"/>
      <c r="J72" s="115"/>
      <c r="K72" s="115"/>
    </row>
    <row r="73" ht="15" spans="2:11">
      <c r="B73" s="69"/>
      <c r="C73" s="69"/>
      <c r="D73" s="69"/>
      <c r="E73" s="115"/>
      <c r="F73" s="115"/>
      <c r="G73" s="115"/>
      <c r="H73" s="115"/>
      <c r="I73" s="115"/>
      <c r="J73" s="115"/>
      <c r="K73" s="115"/>
    </row>
    <row r="79" ht="15" spans="2:11">
      <c r="B79" s="95"/>
      <c r="C79" s="67"/>
      <c r="D79" s="96" t="s">
        <v>397</v>
      </c>
      <c r="E79" s="99"/>
      <c r="F79" s="67"/>
      <c r="G79" s="67"/>
      <c r="H79" s="67"/>
      <c r="I79" s="67"/>
      <c r="J79" s="67"/>
      <c r="K79" s="67"/>
    </row>
    <row r="80" ht="15.75" spans="2:11">
      <c r="B80" s="68" t="s">
        <v>8</v>
      </c>
      <c r="C80" s="68" t="s">
        <v>69</v>
      </c>
      <c r="D80" s="68" t="s">
        <v>70</v>
      </c>
      <c r="E80" s="81" t="s">
        <v>9</v>
      </c>
      <c r="F80" s="81" t="s">
        <v>10</v>
      </c>
      <c r="G80" s="81" t="s">
        <v>11</v>
      </c>
      <c r="H80" s="81" t="s">
        <v>12</v>
      </c>
      <c r="I80" s="81" t="s">
        <v>13</v>
      </c>
      <c r="J80" s="81" t="s">
        <v>14</v>
      </c>
      <c r="K80" s="81" t="s">
        <v>15</v>
      </c>
    </row>
    <row r="81" ht="15" spans="2:11">
      <c r="B81" s="67" t="s">
        <v>430</v>
      </c>
      <c r="C81" s="67" t="s">
        <v>141</v>
      </c>
      <c r="D81" s="67" t="s">
        <v>427</v>
      </c>
      <c r="E81" s="100">
        <v>30</v>
      </c>
      <c r="F81" s="100">
        <v>30</v>
      </c>
      <c r="G81" s="100">
        <v>30</v>
      </c>
      <c r="H81" s="100">
        <v>30</v>
      </c>
      <c r="I81" s="100">
        <v>30</v>
      </c>
      <c r="J81" s="100">
        <v>30</v>
      </c>
      <c r="K81" s="100">
        <v>30</v>
      </c>
    </row>
    <row r="82" ht="15" spans="2:11">
      <c r="B82" s="67"/>
      <c r="C82" s="67" t="s">
        <v>429</v>
      </c>
      <c r="D82" s="67"/>
      <c r="E82" s="100"/>
      <c r="F82" s="100"/>
      <c r="G82" s="100"/>
      <c r="H82" s="100"/>
      <c r="I82" s="100"/>
      <c r="J82" s="100"/>
      <c r="K82" s="100"/>
    </row>
    <row r="83" ht="15" spans="2:11">
      <c r="B83" s="69"/>
      <c r="C83" s="69"/>
      <c r="D83" s="69"/>
      <c r="E83" s="100"/>
      <c r="F83" s="100"/>
      <c r="G83" s="100"/>
      <c r="H83" s="100"/>
      <c r="I83" s="100"/>
      <c r="J83" s="100"/>
      <c r="K83" s="100"/>
    </row>
    <row r="84" ht="15" spans="2:11">
      <c r="B84" s="69"/>
      <c r="C84" s="69"/>
      <c r="D84" s="69"/>
      <c r="E84" s="100"/>
      <c r="F84" s="100"/>
      <c r="G84" s="100"/>
      <c r="H84" s="100"/>
      <c r="I84" s="100"/>
      <c r="J84" s="100"/>
      <c r="K84" s="100"/>
    </row>
    <row r="91" ht="15" spans="2:11">
      <c r="B91" s="95" t="s">
        <v>440</v>
      </c>
      <c r="C91" s="67"/>
      <c r="D91" s="96" t="s">
        <v>399</v>
      </c>
      <c r="E91" s="99"/>
      <c r="F91" s="67"/>
      <c r="G91" s="67"/>
      <c r="H91" s="67"/>
      <c r="I91" s="67"/>
      <c r="J91" s="67"/>
      <c r="K91" s="67"/>
    </row>
    <row r="92" ht="15.75" spans="2:13">
      <c r="B92" s="68" t="s">
        <v>8</v>
      </c>
      <c r="C92" s="68" t="s">
        <v>69</v>
      </c>
      <c r="D92" s="68" t="s">
        <v>70</v>
      </c>
      <c r="E92" s="81" t="s">
        <v>9</v>
      </c>
      <c r="F92" s="81" t="s">
        <v>10</v>
      </c>
      <c r="G92" s="81" t="s">
        <v>11</v>
      </c>
      <c r="H92" s="81" t="s">
        <v>12</v>
      </c>
      <c r="I92" s="81" t="s">
        <v>13</v>
      </c>
      <c r="J92" s="81" t="s">
        <v>14</v>
      </c>
      <c r="K92" s="81" t="s">
        <v>15</v>
      </c>
      <c r="M92" s="124" t="s">
        <v>441</v>
      </c>
    </row>
    <row r="93" ht="15" spans="2:11">
      <c r="B93" s="67" t="s">
        <v>430</v>
      </c>
      <c r="C93" s="67" t="s">
        <v>141</v>
      </c>
      <c r="D93" s="67" t="s">
        <v>427</v>
      </c>
      <c r="E93" s="100">
        <f>(15.1*10^9/1394*1000)*(100-15.9)/100/1000000/1000</f>
        <v>9.10982783357245</v>
      </c>
      <c r="F93" s="100">
        <f t="shared" ref="F93:K93" si="4">(15.1*10^9/1394*1000)*(100-15.9)/100/1000000/1000</f>
        <v>9.10982783357245</v>
      </c>
      <c r="G93" s="100">
        <f t="shared" si="4"/>
        <v>9.10982783357245</v>
      </c>
      <c r="H93" s="100">
        <f t="shared" si="4"/>
        <v>9.10982783357245</v>
      </c>
      <c r="I93" s="100">
        <f t="shared" si="4"/>
        <v>9.10982783357245</v>
      </c>
      <c r="J93" s="100">
        <f t="shared" si="4"/>
        <v>9.10982783357245</v>
      </c>
      <c r="K93" s="100">
        <f t="shared" si="4"/>
        <v>9.10982783357245</v>
      </c>
    </row>
    <row r="94" ht="15" spans="2:11">
      <c r="B94" s="67"/>
      <c r="C94" s="67" t="s">
        <v>429</v>
      </c>
      <c r="D94" s="67"/>
      <c r="E94" s="100"/>
      <c r="F94" s="100"/>
      <c r="G94" s="100"/>
      <c r="H94" s="100"/>
      <c r="I94" s="100"/>
      <c r="J94" s="100"/>
      <c r="K94" s="100"/>
    </row>
    <row r="95" ht="15" spans="2:11">
      <c r="B95" s="69"/>
      <c r="C95" s="69"/>
      <c r="D95" s="69"/>
      <c r="E95" s="100"/>
      <c r="F95" s="100"/>
      <c r="G95" s="100"/>
      <c r="H95" s="100"/>
      <c r="I95" s="100"/>
      <c r="J95" s="100"/>
      <c r="K95" s="100"/>
    </row>
    <row r="96" ht="15" spans="2:11">
      <c r="B96" s="69"/>
      <c r="C96" s="69"/>
      <c r="D96" s="69"/>
      <c r="E96" s="100"/>
      <c r="F96" s="100"/>
      <c r="G96" s="100"/>
      <c r="H96" s="100"/>
      <c r="I96" s="100"/>
      <c r="J96" s="100"/>
      <c r="K96" s="100"/>
    </row>
    <row r="106" spans="2:6">
      <c r="B106" s="116"/>
      <c r="C106" s="116"/>
      <c r="D106" s="117" t="s">
        <v>161</v>
      </c>
      <c r="E106" s="116"/>
      <c r="F106" s="116"/>
    </row>
    <row r="107" spans="2:6">
      <c r="B107" s="118" t="s">
        <v>162</v>
      </c>
      <c r="C107" s="118" t="s">
        <v>38</v>
      </c>
      <c r="D107" s="118" t="s">
        <v>163</v>
      </c>
      <c r="E107" s="118">
        <v>2020</v>
      </c>
      <c r="F107" s="119" t="s">
        <v>44</v>
      </c>
    </row>
    <row r="108" spans="2:6">
      <c r="B108" s="120" t="s">
        <v>30</v>
      </c>
      <c r="C108" s="120" t="s">
        <v>164</v>
      </c>
      <c r="D108" s="120"/>
      <c r="E108" s="120"/>
      <c r="F108" s="116"/>
    </row>
    <row r="109" ht="13.5" spans="2:6">
      <c r="B109" s="121" t="s">
        <v>165</v>
      </c>
      <c r="C109" s="121"/>
      <c r="D109" s="121"/>
      <c r="E109" s="121"/>
      <c r="F109" s="116"/>
    </row>
    <row r="110" ht="15" spans="2:6">
      <c r="B110" s="116" t="s">
        <v>166</v>
      </c>
      <c r="C110" s="67" t="s">
        <v>427</v>
      </c>
      <c r="D110" s="122" t="s">
        <v>167</v>
      </c>
      <c r="E110" s="122">
        <v>0.0941780821917808</v>
      </c>
      <c r="F110" s="116" t="s">
        <v>146</v>
      </c>
    </row>
    <row r="111" ht="15" spans="2:6">
      <c r="B111" s="116" t="s">
        <v>166</v>
      </c>
      <c r="C111" s="67" t="s">
        <v>427</v>
      </c>
      <c r="D111" s="122" t="s">
        <v>168</v>
      </c>
      <c r="E111" s="122">
        <v>0.102739726027397</v>
      </c>
      <c r="F111" s="116" t="s">
        <v>146</v>
      </c>
    </row>
    <row r="112" ht="15" spans="2:6">
      <c r="B112" s="116" t="s">
        <v>166</v>
      </c>
      <c r="C112" s="67" t="s">
        <v>427</v>
      </c>
      <c r="D112" s="122" t="s">
        <v>169</v>
      </c>
      <c r="E112" s="122">
        <v>0.00856164383561644</v>
      </c>
      <c r="F112" s="116" t="s">
        <v>146</v>
      </c>
    </row>
    <row r="113" ht="15" spans="2:6">
      <c r="B113" s="123" t="s">
        <v>166</v>
      </c>
      <c r="C113" s="67" t="s">
        <v>427</v>
      </c>
      <c r="D113" s="122" t="s">
        <v>170</v>
      </c>
      <c r="E113" s="122">
        <v>0.126826484018265</v>
      </c>
      <c r="F113" s="116" t="s">
        <v>146</v>
      </c>
    </row>
    <row r="114" ht="15" spans="2:6">
      <c r="B114" s="116" t="s">
        <v>166</v>
      </c>
      <c r="C114" s="67" t="s">
        <v>427</v>
      </c>
      <c r="D114" s="122" t="s">
        <v>171</v>
      </c>
      <c r="E114" s="122">
        <v>0.138356164383562</v>
      </c>
      <c r="F114" s="116" t="s">
        <v>146</v>
      </c>
    </row>
    <row r="115" ht="15" spans="2:6">
      <c r="B115" s="116" t="s">
        <v>166</v>
      </c>
      <c r="C115" s="67" t="s">
        <v>427</v>
      </c>
      <c r="D115" s="122" t="s">
        <v>172</v>
      </c>
      <c r="E115" s="122">
        <v>0.0115296803652968</v>
      </c>
      <c r="F115" s="116" t="s">
        <v>146</v>
      </c>
    </row>
    <row r="116" ht="15" spans="2:6">
      <c r="B116" s="116" t="s">
        <v>166</v>
      </c>
      <c r="C116" s="67" t="s">
        <v>427</v>
      </c>
      <c r="D116" s="122" t="s">
        <v>173</v>
      </c>
      <c r="E116" s="122">
        <v>0.0992009132420091</v>
      </c>
      <c r="F116" s="116" t="s">
        <v>146</v>
      </c>
    </row>
    <row r="117" ht="15" spans="2:6">
      <c r="B117" s="123" t="s">
        <v>166</v>
      </c>
      <c r="C117" s="67" t="s">
        <v>427</v>
      </c>
      <c r="D117" s="122" t="s">
        <v>174</v>
      </c>
      <c r="E117" s="122">
        <v>0.108219178082192</v>
      </c>
      <c r="F117" s="116" t="s">
        <v>146</v>
      </c>
    </row>
    <row r="118" ht="15" spans="2:6">
      <c r="B118" s="116" t="s">
        <v>166</v>
      </c>
      <c r="C118" s="67" t="s">
        <v>427</v>
      </c>
      <c r="D118" s="122" t="s">
        <v>175</v>
      </c>
      <c r="E118" s="122">
        <v>0.00901826484018265</v>
      </c>
      <c r="F118" s="116" t="s">
        <v>146</v>
      </c>
    </row>
    <row r="119" ht="15" spans="2:6">
      <c r="B119" s="116" t="s">
        <v>166</v>
      </c>
      <c r="C119" s="67" t="s">
        <v>427</v>
      </c>
      <c r="D119" s="122" t="s">
        <v>176</v>
      </c>
      <c r="E119" s="122">
        <v>0.138127853881279</v>
      </c>
      <c r="F119" s="116" t="s">
        <v>146</v>
      </c>
    </row>
    <row r="120" ht="15" spans="2:6">
      <c r="B120" s="116" t="s">
        <v>166</v>
      </c>
      <c r="C120" s="67" t="s">
        <v>427</v>
      </c>
      <c r="D120" s="122" t="s">
        <v>177</v>
      </c>
      <c r="E120" s="122">
        <v>0.150684931506849</v>
      </c>
      <c r="F120" s="116" t="s">
        <v>146</v>
      </c>
    </row>
    <row r="121" ht="15" spans="2:6">
      <c r="B121" s="126" t="s">
        <v>166</v>
      </c>
      <c r="C121" s="67" t="s">
        <v>427</v>
      </c>
      <c r="D121" s="127" t="s">
        <v>178</v>
      </c>
      <c r="E121" s="127">
        <v>0.0125570776255708</v>
      </c>
      <c r="F121" s="128" t="s">
        <v>146</v>
      </c>
    </row>
    <row r="122" ht="15" spans="2:6">
      <c r="B122" s="116"/>
      <c r="C122" s="69"/>
      <c r="D122" s="122"/>
      <c r="E122" s="122"/>
      <c r="F122" s="116"/>
    </row>
    <row r="123" ht="15" spans="2:6">
      <c r="B123" s="116"/>
      <c r="C123" s="69"/>
      <c r="D123" s="122"/>
      <c r="E123" s="122"/>
      <c r="F123" s="116"/>
    </row>
    <row r="124" ht="15" spans="2:6">
      <c r="B124" s="116"/>
      <c r="C124" s="69"/>
      <c r="D124" s="122"/>
      <c r="E124" s="122"/>
      <c r="F124" s="116"/>
    </row>
    <row r="125" ht="15" spans="2:6">
      <c r="B125" s="123"/>
      <c r="C125" s="69"/>
      <c r="D125" s="122"/>
      <c r="E125" s="122"/>
      <c r="F125" s="116"/>
    </row>
    <row r="126" ht="15" spans="2:6">
      <c r="B126" s="116"/>
      <c r="C126" s="69"/>
      <c r="D126" s="122"/>
      <c r="E126" s="122"/>
      <c r="F126" s="116"/>
    </row>
    <row r="127" ht="15" spans="2:6">
      <c r="B127" s="116"/>
      <c r="C127" s="69"/>
      <c r="D127" s="122"/>
      <c r="E127" s="122"/>
      <c r="F127" s="116"/>
    </row>
    <row r="128" ht="15" spans="2:6">
      <c r="B128" s="116"/>
      <c r="C128" s="69"/>
      <c r="D128" s="122"/>
      <c r="E128" s="122"/>
      <c r="F128" s="116"/>
    </row>
    <row r="129" ht="15" spans="2:6">
      <c r="B129" s="123"/>
      <c r="C129" s="69"/>
      <c r="D129" s="122"/>
      <c r="E129" s="122"/>
      <c r="F129" s="116"/>
    </row>
    <row r="130" ht="15" spans="2:6">
      <c r="B130" s="116"/>
      <c r="C130" s="69"/>
      <c r="D130" s="122"/>
      <c r="E130" s="122"/>
      <c r="F130" s="116"/>
    </row>
    <row r="131" ht="15" spans="2:6">
      <c r="B131" s="116"/>
      <c r="C131" s="69"/>
      <c r="D131" s="122"/>
      <c r="E131" s="122"/>
      <c r="F131" s="116"/>
    </row>
    <row r="132" ht="15" spans="2:6">
      <c r="B132" s="116"/>
      <c r="C132" s="69"/>
      <c r="D132" s="122"/>
      <c r="E132" s="122"/>
      <c r="F132" s="116"/>
    </row>
    <row r="133" ht="15" spans="2:6">
      <c r="B133" s="126"/>
      <c r="C133" s="69"/>
      <c r="D133" s="127"/>
      <c r="E133" s="127"/>
      <c r="F133" s="128"/>
    </row>
  </sheetData>
  <pageMargins left="0.7" right="0.7" top="0.75" bottom="0.75" header="0.3" footer="0.3"/>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44"/>
  <sheetViews>
    <sheetView tabSelected="1" zoomScale="55" zoomScaleNormal="55" topLeftCell="A26" workbookViewId="0">
      <selection activeCell="G46" sqref="G46"/>
    </sheetView>
  </sheetViews>
  <sheetFormatPr defaultColWidth="9" defaultRowHeight="12.75"/>
  <cols>
    <col min="1" max="1" width="20" customWidth="1"/>
    <col min="2" max="2" width="28.5714285714286" customWidth="1"/>
    <col min="3" max="3" width="26.8571428571429" customWidth="1"/>
    <col min="4" max="4" width="37.2857142857143" customWidth="1"/>
    <col min="5" max="5" width="16.4285714285714" customWidth="1"/>
    <col min="6" max="7" width="13.7142857142857" customWidth="1"/>
    <col min="11" max="11" width="16.4285714285714" customWidth="1"/>
    <col min="12" max="12" width="11.7142857142857" customWidth="1"/>
    <col min="17" max="17" width="20" customWidth="1"/>
  </cols>
  <sheetData>
    <row r="1" s="75" customFormat="1" ht="15.75" spans="1:19">
      <c r="A1" s="73" t="s">
        <v>442</v>
      </c>
      <c r="B1" s="77">
        <v>1</v>
      </c>
      <c r="C1" s="77" t="s">
        <v>344</v>
      </c>
      <c r="D1" s="78" t="s">
        <v>9</v>
      </c>
      <c r="E1" s="78" t="s">
        <v>10</v>
      </c>
      <c r="F1" s="78" t="s">
        <v>11</v>
      </c>
      <c r="G1" s="78" t="s">
        <v>12</v>
      </c>
      <c r="H1" s="78" t="s">
        <v>13</v>
      </c>
      <c r="I1" s="78" t="s">
        <v>14</v>
      </c>
      <c r="J1" s="78" t="s">
        <v>212</v>
      </c>
      <c r="K1" s="101"/>
      <c r="L1" s="72"/>
      <c r="M1" s="73"/>
      <c r="N1" s="72"/>
      <c r="O1" s="72"/>
      <c r="P1" s="72"/>
      <c r="Q1" s="72"/>
      <c r="R1" s="72"/>
      <c r="S1" s="72"/>
    </row>
    <row r="2" ht="15" spans="1:19">
      <c r="A2" s="67"/>
      <c r="B2" s="67" t="s">
        <v>346</v>
      </c>
      <c r="C2" s="67" t="s">
        <v>347</v>
      </c>
      <c r="D2" s="67"/>
      <c r="E2" s="67"/>
      <c r="F2" s="67"/>
      <c r="G2" s="67"/>
      <c r="H2" s="67"/>
      <c r="I2" s="67"/>
      <c r="J2" s="67"/>
      <c r="K2" s="67"/>
      <c r="L2" s="67"/>
      <c r="M2" s="71"/>
      <c r="N2" s="67"/>
      <c r="O2" s="67"/>
      <c r="P2" s="67"/>
      <c r="Q2" s="67"/>
      <c r="R2" s="67"/>
      <c r="S2" s="67"/>
    </row>
    <row r="3" ht="15" spans="1:19">
      <c r="A3" s="67"/>
      <c r="B3" s="69" t="s">
        <v>443</v>
      </c>
      <c r="C3" s="67"/>
      <c r="D3" s="67"/>
      <c r="E3" s="67"/>
      <c r="F3" s="67"/>
      <c r="G3" s="67"/>
      <c r="H3" s="67"/>
      <c r="I3" s="67"/>
      <c r="J3" s="67"/>
      <c r="K3" s="67"/>
      <c r="L3" s="67"/>
      <c r="M3" s="67"/>
      <c r="N3" s="67"/>
      <c r="O3" s="67"/>
      <c r="P3" s="67"/>
      <c r="Q3" s="67"/>
      <c r="R3" s="67"/>
      <c r="S3" s="67"/>
    </row>
    <row r="4" ht="15" spans="1:12">
      <c r="A4" s="67"/>
      <c r="B4" s="79" t="s">
        <v>352</v>
      </c>
      <c r="C4" s="79" t="s">
        <v>444</v>
      </c>
      <c r="D4" s="80">
        <f>attached_rail!W14</f>
        <v>0</v>
      </c>
      <c r="E4" s="80">
        <f>attached_rail!AU14</f>
        <v>0.1</v>
      </c>
      <c r="F4" s="80">
        <f>attached_rail!BS14</f>
        <v>0.2</v>
      </c>
      <c r="G4" s="80">
        <f>attached_rail!CQ14</f>
        <v>0.1</v>
      </c>
      <c r="H4" s="80">
        <f>attached_rail!DO14</f>
        <v>0.2</v>
      </c>
      <c r="I4" s="80">
        <f>attached_rail!EM14</f>
        <v>0.3</v>
      </c>
      <c r="J4" s="80">
        <f>attached_rail!FK14</f>
        <v>0.1</v>
      </c>
      <c r="K4" s="80"/>
      <c r="L4" s="67"/>
    </row>
    <row r="5" ht="15" spans="1:12">
      <c r="A5" s="67"/>
      <c r="B5" s="79" t="s">
        <v>349</v>
      </c>
      <c r="C5" s="79" t="s">
        <v>444</v>
      </c>
      <c r="D5" s="80">
        <f>attached_rail!W15</f>
        <v>3.7</v>
      </c>
      <c r="E5" s="80">
        <f>attached_rail!AU15</f>
        <v>6.9</v>
      </c>
      <c r="F5" s="80">
        <f>attached_rail!BS15</f>
        <v>18.9</v>
      </c>
      <c r="G5" s="80">
        <f>attached_rail!CQ15</f>
        <v>9.7</v>
      </c>
      <c r="H5" s="80">
        <f>attached_rail!DO15</f>
        <v>15.8</v>
      </c>
      <c r="I5" s="80">
        <f>attached_rail!EM15</f>
        <v>23.7</v>
      </c>
      <c r="J5" s="80">
        <f>attached_rail!FK15</f>
        <v>11.7</v>
      </c>
      <c r="K5" s="80"/>
      <c r="L5" s="67"/>
    </row>
    <row r="6" ht="15" spans="1:12">
      <c r="A6" s="67"/>
      <c r="B6" s="67" t="s">
        <v>353</v>
      </c>
      <c r="C6" s="69" t="s">
        <v>445</v>
      </c>
      <c r="D6" s="80"/>
      <c r="E6" s="80"/>
      <c r="F6" s="80"/>
      <c r="G6" s="80"/>
      <c r="H6" s="80"/>
      <c r="I6" s="80"/>
      <c r="J6" s="80"/>
      <c r="K6" s="80"/>
      <c r="L6" s="67"/>
    </row>
    <row r="7" ht="15" spans="1:12">
      <c r="A7" s="67"/>
      <c r="B7" s="79" t="s">
        <v>352</v>
      </c>
      <c r="C7" s="79" t="s">
        <v>444</v>
      </c>
      <c r="D7" s="80">
        <f>D4*39</f>
        <v>0</v>
      </c>
      <c r="E7" s="80">
        <f t="shared" ref="E7:J7" si="0">E4*39</f>
        <v>3.9</v>
      </c>
      <c r="F7" s="80">
        <f t="shared" si="0"/>
        <v>7.8</v>
      </c>
      <c r="G7" s="80">
        <f t="shared" si="0"/>
        <v>3.9</v>
      </c>
      <c r="H7" s="80">
        <f t="shared" si="0"/>
        <v>7.8</v>
      </c>
      <c r="I7" s="80">
        <f t="shared" si="0"/>
        <v>11.7</v>
      </c>
      <c r="J7" s="80">
        <f t="shared" si="0"/>
        <v>3.9</v>
      </c>
      <c r="K7" s="80"/>
      <c r="L7" s="67"/>
    </row>
    <row r="8" ht="15" spans="1:12">
      <c r="A8" s="67"/>
      <c r="B8" s="79" t="s">
        <v>349</v>
      </c>
      <c r="C8" s="79" t="s">
        <v>444</v>
      </c>
      <c r="D8" s="80">
        <f>D5*123</f>
        <v>455.1</v>
      </c>
      <c r="E8" s="80">
        <f t="shared" ref="E8:J8" si="1">E5*123</f>
        <v>848.7</v>
      </c>
      <c r="F8" s="80">
        <f t="shared" si="1"/>
        <v>2324.7</v>
      </c>
      <c r="G8" s="80">
        <f t="shared" si="1"/>
        <v>1193.1</v>
      </c>
      <c r="H8" s="80">
        <f t="shared" si="1"/>
        <v>1943.4</v>
      </c>
      <c r="I8" s="80">
        <f t="shared" si="1"/>
        <v>2915.1</v>
      </c>
      <c r="J8" s="80">
        <f t="shared" si="1"/>
        <v>1439.1</v>
      </c>
      <c r="K8" s="80"/>
      <c r="L8" s="67"/>
    </row>
    <row r="9" ht="15" spans="1:15">
      <c r="A9" s="67"/>
      <c r="B9" s="67"/>
      <c r="C9" s="67"/>
      <c r="D9" s="80"/>
      <c r="E9" s="80"/>
      <c r="F9" s="80"/>
      <c r="G9" s="80"/>
      <c r="H9" s="80"/>
      <c r="I9" s="80"/>
      <c r="J9" s="80"/>
      <c r="K9" s="80"/>
      <c r="L9" s="80"/>
      <c r="M9" s="80"/>
      <c r="N9" s="80"/>
      <c r="O9" s="67"/>
    </row>
    <row r="10" ht="15" spans="1:24">
      <c r="A10" s="67"/>
      <c r="B10" s="67"/>
      <c r="C10" s="67"/>
      <c r="D10" s="80"/>
      <c r="E10" s="80"/>
      <c r="F10" s="80"/>
      <c r="G10" s="80"/>
      <c r="H10" s="80"/>
      <c r="I10" s="80"/>
      <c r="J10" s="80"/>
      <c r="K10" s="80"/>
      <c r="L10" s="80"/>
      <c r="M10" s="80"/>
      <c r="N10" s="80"/>
      <c r="O10" s="67"/>
      <c r="X10" s="67"/>
    </row>
    <row r="11" ht="15" spans="1:24">
      <c r="A11" s="67"/>
      <c r="D11" s="80"/>
      <c r="E11" s="80"/>
      <c r="F11" s="80"/>
      <c r="G11" s="80"/>
      <c r="H11" s="80"/>
      <c r="I11" s="80"/>
      <c r="J11" s="80"/>
      <c r="K11" s="80"/>
      <c r="L11" s="80"/>
      <c r="M11" s="80"/>
      <c r="N11" s="80"/>
      <c r="O11" s="67"/>
      <c r="X11" s="67"/>
    </row>
    <row r="12" ht="15" spans="1:24">
      <c r="A12" s="67"/>
      <c r="B12" s="79"/>
      <c r="C12" s="79"/>
      <c r="D12" s="80"/>
      <c r="E12" s="80"/>
      <c r="F12" s="80"/>
      <c r="G12" s="80"/>
      <c r="H12" s="80"/>
      <c r="I12" s="80"/>
      <c r="J12" s="80"/>
      <c r="K12" s="80"/>
      <c r="L12" s="80"/>
      <c r="M12" s="80"/>
      <c r="N12" s="80"/>
      <c r="O12" s="67"/>
      <c r="P12" s="67"/>
      <c r="Q12" s="67"/>
      <c r="R12" s="67"/>
      <c r="S12" s="67"/>
      <c r="T12" s="67"/>
      <c r="U12" s="67"/>
      <c r="V12" s="67"/>
      <c r="W12" s="67"/>
      <c r="X12" s="67"/>
    </row>
    <row r="13" ht="15" spans="1:16">
      <c r="A13" s="67"/>
      <c r="B13" s="79"/>
      <c r="C13" s="67"/>
      <c r="D13" s="80"/>
      <c r="E13" s="80"/>
      <c r="F13" s="80"/>
      <c r="G13" s="80"/>
      <c r="H13" s="80"/>
      <c r="I13" s="80"/>
      <c r="J13" s="80"/>
      <c r="K13" s="80"/>
      <c r="L13" s="80"/>
      <c r="M13" s="80"/>
      <c r="N13" s="80"/>
      <c r="O13" s="67"/>
      <c r="P13" s="67"/>
    </row>
    <row r="14" ht="15" spans="1:16">
      <c r="A14" s="67"/>
      <c r="B14" s="79"/>
      <c r="C14" s="67"/>
      <c r="D14" s="80"/>
      <c r="E14" s="80"/>
      <c r="F14" s="80"/>
      <c r="G14" s="80"/>
      <c r="H14" s="80"/>
      <c r="I14" s="80"/>
      <c r="J14" s="80"/>
      <c r="K14" s="80"/>
      <c r="L14" s="80"/>
      <c r="M14" s="80"/>
      <c r="N14" s="80"/>
      <c r="O14" s="67"/>
      <c r="P14" s="67"/>
    </row>
    <row r="15" ht="15" spans="3:17">
      <c r="C15" s="67"/>
      <c r="D15" s="67"/>
      <c r="E15" s="67"/>
      <c r="F15" s="67"/>
      <c r="G15" s="67"/>
      <c r="H15" s="67"/>
      <c r="I15" s="67"/>
      <c r="J15" s="67"/>
      <c r="K15" s="67"/>
      <c r="L15" s="67"/>
      <c r="M15" s="67"/>
      <c r="N15" s="67"/>
      <c r="O15" s="67"/>
      <c r="P15" s="67"/>
      <c r="Q15" s="67"/>
    </row>
    <row r="16" ht="15" spans="2:17">
      <c r="B16" s="69" t="s">
        <v>446</v>
      </c>
      <c r="C16" s="67"/>
      <c r="D16" s="66" t="s">
        <v>66</v>
      </c>
      <c r="E16" s="66"/>
      <c r="F16" s="67"/>
      <c r="G16" s="67"/>
      <c r="H16" s="67"/>
      <c r="I16" s="67"/>
      <c r="J16" s="67"/>
      <c r="K16" s="67"/>
      <c r="L16" s="67"/>
      <c r="M16" s="67"/>
      <c r="N16" s="67"/>
      <c r="O16" s="67"/>
      <c r="P16" s="67"/>
      <c r="Q16" s="67"/>
    </row>
    <row r="17" ht="15.75" spans="2:18">
      <c r="B17" s="68" t="s">
        <v>8</v>
      </c>
      <c r="C17" s="68" t="s">
        <v>69</v>
      </c>
      <c r="D17" s="68" t="s">
        <v>70</v>
      </c>
      <c r="E17" s="81" t="s">
        <v>9</v>
      </c>
      <c r="F17" s="81" t="s">
        <v>10</v>
      </c>
      <c r="G17" s="81" t="s">
        <v>11</v>
      </c>
      <c r="H17" s="81" t="s">
        <v>12</v>
      </c>
      <c r="I17" s="81" t="s">
        <v>13</v>
      </c>
      <c r="J17" s="81" t="s">
        <v>14</v>
      </c>
      <c r="K17" s="81" t="s">
        <v>15</v>
      </c>
      <c r="L17" s="95"/>
      <c r="M17" s="67"/>
      <c r="O17" s="90"/>
      <c r="P17" s="90"/>
      <c r="Q17" s="90"/>
      <c r="R17" s="90"/>
    </row>
    <row r="18" ht="15" spans="2:21">
      <c r="B18" s="69" t="s">
        <v>447</v>
      </c>
      <c r="C18" s="67" t="s">
        <v>141</v>
      </c>
      <c r="D18" s="69" t="s">
        <v>448</v>
      </c>
      <c r="E18" s="82">
        <f>39/1000</f>
        <v>0.039</v>
      </c>
      <c r="F18" s="82">
        <f t="shared" ref="F18:K18" si="2">39/1000</f>
        <v>0.039</v>
      </c>
      <c r="G18" s="82">
        <f t="shared" si="2"/>
        <v>0.039</v>
      </c>
      <c r="H18" s="82">
        <f t="shared" si="2"/>
        <v>0.039</v>
      </c>
      <c r="I18" s="82">
        <f t="shared" si="2"/>
        <v>0.039</v>
      </c>
      <c r="J18" s="82">
        <f t="shared" si="2"/>
        <v>0.039</v>
      </c>
      <c r="K18" s="82">
        <f t="shared" si="2"/>
        <v>0.039</v>
      </c>
      <c r="L18" s="102"/>
      <c r="M18" s="67"/>
      <c r="O18" s="103" t="s">
        <v>449</v>
      </c>
      <c r="P18" s="104"/>
      <c r="Q18" s="104"/>
      <c r="R18" s="104"/>
      <c r="S18" s="67"/>
      <c r="T18" s="67"/>
      <c r="U18" s="67"/>
    </row>
    <row r="19" ht="15" spans="2:21">
      <c r="B19" s="69" t="s">
        <v>450</v>
      </c>
      <c r="C19" s="67" t="s">
        <v>141</v>
      </c>
      <c r="D19" s="67" t="s">
        <v>451</v>
      </c>
      <c r="E19" s="82">
        <f>123/1000</f>
        <v>0.123</v>
      </c>
      <c r="F19" s="82">
        <f t="shared" ref="F19:K19" si="3">123/1000</f>
        <v>0.123</v>
      </c>
      <c r="G19" s="82">
        <f t="shared" si="3"/>
        <v>0.123</v>
      </c>
      <c r="H19" s="82">
        <f t="shared" si="3"/>
        <v>0.123</v>
      </c>
      <c r="I19" s="82">
        <f t="shared" si="3"/>
        <v>0.123</v>
      </c>
      <c r="J19" s="82">
        <f t="shared" si="3"/>
        <v>0.123</v>
      </c>
      <c r="K19" s="82">
        <f t="shared" si="3"/>
        <v>0.123</v>
      </c>
      <c r="L19" s="102"/>
      <c r="M19" s="67"/>
      <c r="O19" s="104"/>
      <c r="P19" s="104"/>
      <c r="Q19" s="104"/>
      <c r="R19" s="104"/>
      <c r="S19" s="67"/>
      <c r="T19" s="67"/>
      <c r="U19" s="67"/>
    </row>
    <row r="20" ht="15" spans="2:21">
      <c r="B20" s="67"/>
      <c r="C20" s="67"/>
      <c r="D20" s="67"/>
      <c r="E20" s="82"/>
      <c r="F20" s="83"/>
      <c r="G20" s="83"/>
      <c r="H20" s="83"/>
      <c r="I20" s="83"/>
      <c r="J20" s="83"/>
      <c r="K20" s="83"/>
      <c r="L20" s="102"/>
      <c r="M20" s="67"/>
      <c r="O20" s="104"/>
      <c r="P20" s="104"/>
      <c r="Q20" s="104"/>
      <c r="R20" s="104"/>
      <c r="S20" s="67"/>
      <c r="T20" s="67"/>
      <c r="U20" s="67"/>
    </row>
    <row r="21" ht="15" spans="2:21">
      <c r="B21" s="67"/>
      <c r="C21" s="67"/>
      <c r="D21" s="67"/>
      <c r="E21" s="82"/>
      <c r="F21" s="83"/>
      <c r="G21" s="83"/>
      <c r="H21" s="83"/>
      <c r="I21" s="83"/>
      <c r="J21" s="83"/>
      <c r="K21" s="83"/>
      <c r="L21" s="102"/>
      <c r="M21" s="67"/>
      <c r="O21" s="104"/>
      <c r="P21" s="104"/>
      <c r="Q21" s="104"/>
      <c r="R21" s="104"/>
      <c r="S21" s="67"/>
      <c r="T21" s="67"/>
      <c r="U21" s="67"/>
    </row>
    <row r="22" ht="15" spans="2:21">
      <c r="B22" s="67"/>
      <c r="C22" s="67"/>
      <c r="D22" s="67"/>
      <c r="E22" s="82"/>
      <c r="F22" s="83"/>
      <c r="G22" s="83"/>
      <c r="H22" s="83"/>
      <c r="I22" s="83"/>
      <c r="J22" s="83"/>
      <c r="K22" s="83"/>
      <c r="L22" s="102"/>
      <c r="M22" s="67"/>
      <c r="O22" s="104"/>
      <c r="P22" s="104"/>
      <c r="Q22" s="104"/>
      <c r="R22" s="104"/>
      <c r="S22" s="67"/>
      <c r="T22" s="67"/>
      <c r="U22" s="67"/>
    </row>
    <row r="23" ht="15" spans="2:25">
      <c r="B23" s="69" t="s">
        <v>452</v>
      </c>
      <c r="C23" s="67"/>
      <c r="D23" s="67"/>
      <c r="E23" s="80"/>
      <c r="F23" s="80"/>
      <c r="G23" s="80"/>
      <c r="H23" s="80"/>
      <c r="I23" s="80"/>
      <c r="J23" s="80"/>
      <c r="K23" s="80"/>
      <c r="L23" s="80"/>
      <c r="M23" s="80"/>
      <c r="N23" s="80"/>
      <c r="O23" s="80"/>
      <c r="P23" s="67"/>
      <c r="Q23" s="67"/>
      <c r="R23" s="67"/>
      <c r="S23" s="67"/>
      <c r="T23" s="67"/>
      <c r="U23" s="67"/>
      <c r="V23" s="67"/>
      <c r="W23" s="67"/>
      <c r="X23" s="67"/>
      <c r="Y23" s="67"/>
    </row>
    <row r="24" ht="15" spans="2:25">
      <c r="B24" s="66" t="s">
        <v>144</v>
      </c>
      <c r="C24" s="67"/>
      <c r="D24" s="67"/>
      <c r="E24" s="67"/>
      <c r="F24" s="67"/>
      <c r="G24" s="67"/>
      <c r="H24" s="67"/>
      <c r="I24" s="67"/>
      <c r="J24" s="67"/>
      <c r="K24" s="67"/>
      <c r="L24" s="105"/>
      <c r="M24" s="106"/>
      <c r="N24" s="106"/>
      <c r="O24" s="106"/>
      <c r="P24" s="106"/>
      <c r="Q24" s="106"/>
      <c r="R24" s="106"/>
      <c r="S24" s="106"/>
      <c r="T24" s="67"/>
      <c r="U24" s="67"/>
      <c r="V24" s="67"/>
      <c r="W24" s="67"/>
      <c r="X24" s="67"/>
      <c r="Y24" s="67"/>
    </row>
    <row r="25" ht="15.75" spans="2:21">
      <c r="B25" s="68" t="s">
        <v>38</v>
      </c>
      <c r="C25" s="81" t="s">
        <v>9</v>
      </c>
      <c r="D25" s="81" t="s">
        <v>10</v>
      </c>
      <c r="E25" s="81" t="s">
        <v>11</v>
      </c>
      <c r="F25" s="81" t="s">
        <v>12</v>
      </c>
      <c r="G25" s="81" t="s">
        <v>13</v>
      </c>
      <c r="H25" s="81" t="s">
        <v>14</v>
      </c>
      <c r="I25" s="107" t="s">
        <v>15</v>
      </c>
      <c r="K25" s="90"/>
      <c r="L25" s="108" t="s">
        <v>38</v>
      </c>
      <c r="M25" s="109" t="s">
        <v>9</v>
      </c>
      <c r="N25" s="109" t="s">
        <v>10</v>
      </c>
      <c r="O25" s="109" t="s">
        <v>11</v>
      </c>
      <c r="P25" s="109" t="s">
        <v>12</v>
      </c>
      <c r="Q25" s="109" t="s">
        <v>13</v>
      </c>
      <c r="R25" s="109" t="s">
        <v>14</v>
      </c>
      <c r="S25" s="113" t="s">
        <v>15</v>
      </c>
      <c r="U25" s="114" t="s">
        <v>453</v>
      </c>
    </row>
    <row r="26" ht="15" spans="2:19">
      <c r="B26" s="69" t="s">
        <v>448</v>
      </c>
      <c r="C26" s="84">
        <f>D7/1000</f>
        <v>0</v>
      </c>
      <c r="D26" s="84">
        <f t="shared" ref="D26:I26" si="4">E7/1000</f>
        <v>0.0039</v>
      </c>
      <c r="E26" s="84">
        <f t="shared" si="4"/>
        <v>0.0078</v>
      </c>
      <c r="F26" s="84">
        <f t="shared" si="4"/>
        <v>0.0039</v>
      </c>
      <c r="G26" s="84">
        <f t="shared" si="4"/>
        <v>0.0078</v>
      </c>
      <c r="H26" s="84">
        <f t="shared" si="4"/>
        <v>0.0117</v>
      </c>
      <c r="I26" s="84">
        <f t="shared" si="4"/>
        <v>0.0039</v>
      </c>
      <c r="K26" s="104"/>
      <c r="L26" s="110" t="s">
        <v>448</v>
      </c>
      <c r="M26" s="111">
        <f>C26</f>
        <v>0</v>
      </c>
      <c r="N26" s="111">
        <f t="shared" ref="N26:S27" si="5">D26</f>
        <v>0.0039</v>
      </c>
      <c r="O26" s="111">
        <f t="shared" si="5"/>
        <v>0.0078</v>
      </c>
      <c r="P26" s="111">
        <f t="shared" si="5"/>
        <v>0.0039</v>
      </c>
      <c r="Q26" s="111">
        <f t="shared" si="5"/>
        <v>0.0078</v>
      </c>
      <c r="R26" s="111">
        <f t="shared" si="5"/>
        <v>0.0117</v>
      </c>
      <c r="S26" s="111">
        <f t="shared" si="5"/>
        <v>0.0039</v>
      </c>
    </row>
    <row r="27" ht="15" spans="2:19">
      <c r="B27" s="67" t="s">
        <v>451</v>
      </c>
      <c r="C27" s="84">
        <f>D8/1000</f>
        <v>0.4551</v>
      </c>
      <c r="D27" s="84">
        <f t="shared" ref="D27:I27" si="6">E8/1000</f>
        <v>0.8487</v>
      </c>
      <c r="E27" s="84">
        <f t="shared" si="6"/>
        <v>2.3247</v>
      </c>
      <c r="F27" s="84">
        <f t="shared" si="6"/>
        <v>1.1931</v>
      </c>
      <c r="G27" s="84">
        <f t="shared" si="6"/>
        <v>1.9434</v>
      </c>
      <c r="H27" s="84">
        <f t="shared" si="6"/>
        <v>2.9151</v>
      </c>
      <c r="I27" s="84">
        <f t="shared" si="6"/>
        <v>1.4391</v>
      </c>
      <c r="K27" s="104"/>
      <c r="L27" s="106" t="s">
        <v>451</v>
      </c>
      <c r="M27" s="111">
        <f>C27</f>
        <v>0.4551</v>
      </c>
      <c r="N27" s="111">
        <f t="shared" si="5"/>
        <v>0.8487</v>
      </c>
      <c r="O27" s="111">
        <f t="shared" si="5"/>
        <v>2.3247</v>
      </c>
      <c r="P27" s="111">
        <f t="shared" si="5"/>
        <v>1.1931</v>
      </c>
      <c r="Q27" s="111">
        <f t="shared" si="5"/>
        <v>1.9434</v>
      </c>
      <c r="R27" s="111">
        <f t="shared" si="5"/>
        <v>2.9151</v>
      </c>
      <c r="S27" s="111">
        <f t="shared" si="5"/>
        <v>1.4391</v>
      </c>
    </row>
    <row r="28" ht="15" spans="2:14">
      <c r="B28" s="67"/>
      <c r="C28" s="84"/>
      <c r="D28" s="85"/>
      <c r="E28" s="85"/>
      <c r="F28" s="85"/>
      <c r="G28" s="85"/>
      <c r="H28" s="85"/>
      <c r="I28" s="85"/>
      <c r="K28" s="104"/>
      <c r="L28" s="104"/>
      <c r="M28" s="104"/>
      <c r="N28" s="112"/>
    </row>
    <row r="29" spans="3:3">
      <c r="C29" s="84"/>
    </row>
    <row r="30" s="76" customFormat="1" ht="15" spans="3:15">
      <c r="C30" s="86"/>
      <c r="D30" s="87"/>
      <c r="E30" s="88"/>
      <c r="F30" s="88"/>
      <c r="G30" s="88"/>
      <c r="H30" s="88"/>
      <c r="I30" s="88"/>
      <c r="J30" s="88"/>
      <c r="K30" s="88"/>
      <c r="L30" s="88"/>
      <c r="M30" s="88"/>
      <c r="N30" s="88"/>
      <c r="O30" s="88"/>
    </row>
    <row r="31" s="76" customFormat="1" ht="15" spans="4:15">
      <c r="D31" s="89"/>
      <c r="E31" s="90"/>
      <c r="F31" s="90"/>
      <c r="G31" s="90"/>
      <c r="H31" s="90"/>
      <c r="I31" s="90"/>
      <c r="J31" s="90"/>
      <c r="K31" s="90"/>
      <c r="L31" s="90"/>
      <c r="M31" s="90"/>
      <c r="N31" s="90"/>
      <c r="O31" s="90"/>
    </row>
    <row r="32" ht="15" spans="4:15">
      <c r="D32" s="67"/>
      <c r="E32" s="91"/>
      <c r="F32" s="91"/>
      <c r="G32" s="91"/>
      <c r="H32" s="92"/>
      <c r="I32" s="91"/>
      <c r="J32" s="91"/>
      <c r="K32" s="91"/>
      <c r="L32" s="91"/>
      <c r="M32" s="91"/>
      <c r="N32" s="91"/>
      <c r="O32" s="91"/>
    </row>
    <row r="33" ht="15" spans="2:15">
      <c r="B33" s="66" t="s">
        <v>16</v>
      </c>
      <c r="C33" s="93"/>
      <c r="D33" s="94"/>
      <c r="E33" s="94"/>
      <c r="F33" s="94"/>
      <c r="G33" s="94"/>
      <c r="H33" s="94"/>
      <c r="J33" s="91"/>
      <c r="K33" s="91"/>
      <c r="L33" s="91"/>
      <c r="M33" s="91"/>
      <c r="N33" s="91"/>
      <c r="O33" s="91"/>
    </row>
    <row r="34" ht="15.75" spans="2:8">
      <c r="B34" s="68" t="s">
        <v>19</v>
      </c>
      <c r="C34" s="68" t="s">
        <v>8</v>
      </c>
      <c r="D34" s="68" t="s">
        <v>20</v>
      </c>
      <c r="E34" s="68" t="s">
        <v>21</v>
      </c>
      <c r="F34" s="68" t="s">
        <v>22</v>
      </c>
      <c r="G34" s="68" t="s">
        <v>23</v>
      </c>
      <c r="H34" s="68" t="s">
        <v>24</v>
      </c>
    </row>
    <row r="35" ht="15" spans="2:8">
      <c r="B35" s="67" t="s">
        <v>27</v>
      </c>
      <c r="C35" s="69" t="s">
        <v>450</v>
      </c>
      <c r="D35" s="67" t="s">
        <v>454</v>
      </c>
      <c r="E35" s="67" t="s">
        <v>358</v>
      </c>
      <c r="F35" s="67" t="s">
        <v>359</v>
      </c>
      <c r="G35" s="67"/>
      <c r="H35" s="67"/>
    </row>
    <row r="36" ht="15" spans="2:8">
      <c r="B36" s="67"/>
      <c r="C36" s="69" t="s">
        <v>447</v>
      </c>
      <c r="D36" s="67" t="s">
        <v>455</v>
      </c>
      <c r="E36" s="67" t="s">
        <v>362</v>
      </c>
      <c r="F36" s="67" t="s">
        <v>363</v>
      </c>
      <c r="G36" s="67"/>
      <c r="H36" s="67"/>
    </row>
    <row r="37" ht="15" spans="2:8">
      <c r="B37" s="67"/>
      <c r="C37" s="67"/>
      <c r="D37" s="67"/>
      <c r="E37" s="67"/>
      <c r="F37" s="67"/>
      <c r="G37" s="67"/>
      <c r="H37" s="67"/>
    </row>
    <row r="38" ht="15" spans="2:9">
      <c r="B38" s="93" t="s">
        <v>42</v>
      </c>
      <c r="C38" s="93"/>
      <c r="D38" s="94"/>
      <c r="E38" s="94"/>
      <c r="F38" s="94"/>
      <c r="G38" s="94"/>
      <c r="H38" s="94"/>
      <c r="I38" s="94"/>
    </row>
    <row r="39" ht="15.75" spans="2:9">
      <c r="B39" s="68" t="s">
        <v>44</v>
      </c>
      <c r="C39" s="68" t="s">
        <v>38</v>
      </c>
      <c r="D39" s="68" t="s">
        <v>45</v>
      </c>
      <c r="E39" s="68" t="s">
        <v>46</v>
      </c>
      <c r="F39" s="68" t="s">
        <v>47</v>
      </c>
      <c r="G39" s="68" t="s">
        <v>48</v>
      </c>
      <c r="H39" s="68" t="s">
        <v>49</v>
      </c>
      <c r="I39" s="68" t="s">
        <v>50</v>
      </c>
    </row>
    <row r="40" ht="15" spans="2:9">
      <c r="B40" s="67" t="s">
        <v>146</v>
      </c>
      <c r="C40" s="67" t="s">
        <v>451</v>
      </c>
      <c r="D40" s="67" t="s">
        <v>456</v>
      </c>
      <c r="E40" s="67" t="s">
        <v>358</v>
      </c>
      <c r="F40" s="67"/>
      <c r="G40" s="67"/>
      <c r="H40" s="67"/>
      <c r="I40" s="67"/>
    </row>
    <row r="41" ht="15" spans="2:9">
      <c r="B41" s="67"/>
      <c r="C41" s="69" t="s">
        <v>448</v>
      </c>
      <c r="D41" s="67" t="s">
        <v>457</v>
      </c>
      <c r="E41" s="67" t="s">
        <v>362</v>
      </c>
      <c r="F41" s="67"/>
      <c r="G41" s="67"/>
      <c r="H41" s="67"/>
      <c r="I41" s="67"/>
    </row>
    <row r="42" ht="15" spans="2:9">
      <c r="B42" s="67"/>
      <c r="C42" s="67"/>
      <c r="D42" s="67"/>
      <c r="E42" s="67"/>
      <c r="F42" s="67"/>
      <c r="G42" s="67"/>
      <c r="H42" s="67"/>
      <c r="I42" s="67"/>
    </row>
    <row r="43" ht="15" spans="2:9">
      <c r="B43" s="67"/>
      <c r="C43" s="67"/>
      <c r="D43" s="67"/>
      <c r="E43" s="67"/>
      <c r="F43" s="67"/>
      <c r="G43" s="67"/>
      <c r="H43" s="67"/>
      <c r="I43" s="67"/>
    </row>
    <row r="48" ht="15" spans="2:13">
      <c r="B48" s="95" t="s">
        <v>436</v>
      </c>
      <c r="C48" s="67"/>
      <c r="D48" s="96" t="s">
        <v>377</v>
      </c>
      <c r="E48" s="97"/>
      <c r="F48" s="67"/>
      <c r="G48" s="67"/>
      <c r="H48" s="67"/>
      <c r="I48" s="67"/>
      <c r="J48" s="67"/>
      <c r="K48" s="67"/>
      <c r="M48" s="18" t="s">
        <v>458</v>
      </c>
    </row>
    <row r="49" ht="15.75" spans="2:11">
      <c r="B49" s="68" t="s">
        <v>8</v>
      </c>
      <c r="C49" s="68" t="s">
        <v>69</v>
      </c>
      <c r="D49" s="68" t="s">
        <v>70</v>
      </c>
      <c r="E49" s="81" t="s">
        <v>9</v>
      </c>
      <c r="F49" s="81" t="s">
        <v>10</v>
      </c>
      <c r="G49" s="81" t="s">
        <v>11</v>
      </c>
      <c r="H49" s="81" t="s">
        <v>12</v>
      </c>
      <c r="I49" s="81" t="s">
        <v>13</v>
      </c>
      <c r="J49" s="81" t="s">
        <v>14</v>
      </c>
      <c r="K49" s="81" t="s">
        <v>15</v>
      </c>
    </row>
    <row r="50" ht="15" spans="2:11">
      <c r="B50" s="69" t="s">
        <v>447</v>
      </c>
      <c r="C50" s="67" t="s">
        <v>141</v>
      </c>
      <c r="D50" s="69" t="s">
        <v>448</v>
      </c>
      <c r="E50" s="98">
        <v>0.001</v>
      </c>
      <c r="F50" s="98">
        <v>0.001</v>
      </c>
      <c r="G50" s="98">
        <v>0.001</v>
      </c>
      <c r="H50" s="98">
        <v>0.001</v>
      </c>
      <c r="I50" s="98">
        <v>0.001</v>
      </c>
      <c r="J50" s="98">
        <v>0.001</v>
      </c>
      <c r="K50" s="98">
        <v>0.001</v>
      </c>
    </row>
    <row r="51" ht="15" spans="2:11">
      <c r="B51" s="69" t="s">
        <v>450</v>
      </c>
      <c r="C51" s="67" t="s">
        <v>141</v>
      </c>
      <c r="D51" s="67" t="s">
        <v>451</v>
      </c>
      <c r="E51" s="98">
        <v>0.001</v>
      </c>
      <c r="F51" s="98">
        <v>0.001</v>
      </c>
      <c r="G51" s="98">
        <v>0.001</v>
      </c>
      <c r="H51" s="98">
        <v>0.001</v>
      </c>
      <c r="I51" s="98">
        <v>0.001</v>
      </c>
      <c r="J51" s="98">
        <v>0.001</v>
      </c>
      <c r="K51" s="98">
        <v>0.001</v>
      </c>
    </row>
    <row r="52" ht="15" spans="2:11">
      <c r="B52" s="69"/>
      <c r="C52" s="69"/>
      <c r="D52" s="69"/>
      <c r="E52" s="98"/>
      <c r="F52" s="98"/>
      <c r="G52" s="98"/>
      <c r="H52" s="98"/>
      <c r="I52" s="98"/>
      <c r="J52" s="98"/>
      <c r="K52" s="98"/>
    </row>
    <row r="53" ht="15" spans="2:11">
      <c r="B53" s="69"/>
      <c r="C53" s="69"/>
      <c r="D53" s="69"/>
      <c r="E53" s="98"/>
      <c r="F53" s="98"/>
      <c r="G53" s="98"/>
      <c r="H53" s="98"/>
      <c r="I53" s="98"/>
      <c r="J53" s="98"/>
      <c r="K53" s="98"/>
    </row>
    <row r="57" ht="15" spans="2:11">
      <c r="B57" s="313" t="s">
        <v>437</v>
      </c>
      <c r="C57" s="67"/>
      <c r="D57" s="96" t="s">
        <v>383</v>
      </c>
      <c r="E57" s="99"/>
      <c r="F57" s="67"/>
      <c r="G57" s="67"/>
      <c r="H57" s="67"/>
      <c r="I57" s="67"/>
      <c r="J57" s="67"/>
      <c r="K57" s="67"/>
    </row>
    <row r="58" ht="15.75" spans="2:11">
      <c r="B58" s="68" t="s">
        <v>8</v>
      </c>
      <c r="C58" s="68" t="s">
        <v>69</v>
      </c>
      <c r="D58" s="68" t="s">
        <v>70</v>
      </c>
      <c r="E58" s="81" t="s">
        <v>9</v>
      </c>
      <c r="F58" s="81" t="s">
        <v>10</v>
      </c>
      <c r="G58" s="81" t="s">
        <v>11</v>
      </c>
      <c r="H58" s="81" t="s">
        <v>12</v>
      </c>
      <c r="I58" s="81" t="s">
        <v>13</v>
      </c>
      <c r="J58" s="81" t="s">
        <v>14</v>
      </c>
      <c r="K58" s="81" t="s">
        <v>15</v>
      </c>
    </row>
    <row r="59" ht="15" spans="2:11">
      <c r="B59" s="69" t="s">
        <v>447</v>
      </c>
      <c r="C59" s="67" t="s">
        <v>141</v>
      </c>
      <c r="D59" s="69" t="s">
        <v>448</v>
      </c>
      <c r="E59" s="100">
        <v>1000</v>
      </c>
      <c r="F59" s="100">
        <v>1000</v>
      </c>
      <c r="G59" s="100">
        <v>1000</v>
      </c>
      <c r="H59" s="100">
        <v>1000</v>
      </c>
      <c r="I59" s="100">
        <v>1000</v>
      </c>
      <c r="J59" s="100">
        <v>1000</v>
      </c>
      <c r="K59" s="100">
        <v>1000</v>
      </c>
    </row>
    <row r="60" ht="15" spans="2:11">
      <c r="B60" s="69" t="s">
        <v>450</v>
      </c>
      <c r="C60" s="67" t="s">
        <v>141</v>
      </c>
      <c r="D60" s="67" t="s">
        <v>451</v>
      </c>
      <c r="E60" s="100">
        <v>1000</v>
      </c>
      <c r="F60" s="100">
        <v>1000</v>
      </c>
      <c r="G60" s="100">
        <v>1000</v>
      </c>
      <c r="H60" s="100">
        <v>1000</v>
      </c>
      <c r="I60" s="100">
        <v>1000</v>
      </c>
      <c r="J60" s="100">
        <v>1000</v>
      </c>
      <c r="K60" s="100">
        <v>1000</v>
      </c>
    </row>
    <row r="61" ht="15" spans="2:11">
      <c r="B61" s="69"/>
      <c r="C61" s="69"/>
      <c r="D61" s="69"/>
      <c r="E61" s="100"/>
      <c r="F61" s="100"/>
      <c r="G61" s="100"/>
      <c r="H61" s="100"/>
      <c r="I61" s="100"/>
      <c r="J61" s="100"/>
      <c r="K61" s="100"/>
    </row>
    <row r="62" ht="15" spans="2:11">
      <c r="B62" s="69"/>
      <c r="C62" s="69"/>
      <c r="D62" s="69"/>
      <c r="E62" s="100"/>
      <c r="F62" s="100"/>
      <c r="G62" s="100"/>
      <c r="H62" s="100"/>
      <c r="I62" s="100"/>
      <c r="J62" s="100"/>
      <c r="K62" s="100"/>
    </row>
    <row r="66" ht="15" spans="2:11">
      <c r="B66" s="313" t="s">
        <v>388</v>
      </c>
      <c r="C66" s="67"/>
      <c r="D66" s="96" t="s">
        <v>389</v>
      </c>
      <c r="E66" s="99"/>
      <c r="F66" s="67"/>
      <c r="G66" s="67"/>
      <c r="H66" s="67"/>
      <c r="I66" s="67"/>
      <c r="J66" s="67"/>
      <c r="K66" s="67"/>
    </row>
    <row r="67" ht="15.75" spans="2:15">
      <c r="B67" s="68" t="s">
        <v>8</v>
      </c>
      <c r="C67" s="68" t="s">
        <v>69</v>
      </c>
      <c r="D67" s="68" t="s">
        <v>70</v>
      </c>
      <c r="E67" s="81" t="s">
        <v>9</v>
      </c>
      <c r="F67" s="81" t="s">
        <v>10</v>
      </c>
      <c r="G67" s="81" t="s">
        <v>11</v>
      </c>
      <c r="H67" s="81" t="s">
        <v>12</v>
      </c>
      <c r="I67" s="81" t="s">
        <v>13</v>
      </c>
      <c r="J67" s="81" t="s">
        <v>14</v>
      </c>
      <c r="K67" s="81" t="s">
        <v>15</v>
      </c>
      <c r="O67" s="124" t="s">
        <v>459</v>
      </c>
    </row>
    <row r="68" ht="15" spans="2:11">
      <c r="B68" s="69" t="s">
        <v>447</v>
      </c>
      <c r="C68" s="67" t="s">
        <v>141</v>
      </c>
      <c r="D68" s="69" t="s">
        <v>448</v>
      </c>
      <c r="E68" s="84">
        <v>200</v>
      </c>
      <c r="F68" s="84">
        <v>200</v>
      </c>
      <c r="G68" s="84">
        <v>200</v>
      </c>
      <c r="H68" s="84">
        <v>200</v>
      </c>
      <c r="I68" s="84">
        <v>200</v>
      </c>
      <c r="J68" s="84">
        <v>200</v>
      </c>
      <c r="K68" s="84">
        <v>200</v>
      </c>
    </row>
    <row r="69" ht="15" spans="2:11">
      <c r="B69" s="69" t="s">
        <v>450</v>
      </c>
      <c r="C69" s="67" t="s">
        <v>141</v>
      </c>
      <c r="D69" s="67" t="s">
        <v>451</v>
      </c>
      <c r="E69" s="84">
        <v>200</v>
      </c>
      <c r="F69" s="84">
        <v>200</v>
      </c>
      <c r="G69" s="84">
        <v>200</v>
      </c>
      <c r="H69" s="84">
        <v>200</v>
      </c>
      <c r="I69" s="84">
        <v>200</v>
      </c>
      <c r="J69" s="84">
        <v>200</v>
      </c>
      <c r="K69" s="84">
        <v>200</v>
      </c>
    </row>
    <row r="70" ht="15" spans="2:11">
      <c r="B70" s="69"/>
      <c r="C70" s="69"/>
      <c r="D70" s="69"/>
      <c r="E70" s="100"/>
      <c r="F70" s="100"/>
      <c r="G70" s="100"/>
      <c r="H70" s="100"/>
      <c r="I70" s="100"/>
      <c r="J70" s="100"/>
      <c r="K70" s="100"/>
    </row>
    <row r="71" ht="15" spans="2:11">
      <c r="B71" s="69"/>
      <c r="C71" s="69"/>
      <c r="D71" s="69"/>
      <c r="E71" s="100"/>
      <c r="F71" s="100"/>
      <c r="G71" s="100"/>
      <c r="H71" s="100"/>
      <c r="I71" s="100"/>
      <c r="J71" s="100"/>
      <c r="K71" s="100"/>
    </row>
    <row r="75" ht="15" spans="2:11">
      <c r="B75" s="95" t="s">
        <v>165</v>
      </c>
      <c r="C75" s="67"/>
      <c r="D75" s="96" t="s">
        <v>395</v>
      </c>
      <c r="E75" s="99"/>
      <c r="F75" s="67"/>
      <c r="G75" s="67"/>
      <c r="H75" s="67"/>
      <c r="I75" s="67"/>
      <c r="J75" s="67"/>
      <c r="K75" s="67"/>
    </row>
    <row r="76" ht="15.75" spans="2:11">
      <c r="B76" s="68" t="s">
        <v>8</v>
      </c>
      <c r="C76" s="68" t="s">
        <v>69</v>
      </c>
      <c r="D76" s="68" t="s">
        <v>70</v>
      </c>
      <c r="E76" s="81" t="s">
        <v>9</v>
      </c>
      <c r="F76" s="81" t="s">
        <v>10</v>
      </c>
      <c r="G76" s="81" t="s">
        <v>11</v>
      </c>
      <c r="H76" s="81" t="s">
        <v>12</v>
      </c>
      <c r="I76" s="81" t="s">
        <v>13</v>
      </c>
      <c r="J76" s="81" t="s">
        <v>14</v>
      </c>
      <c r="K76" s="81" t="s">
        <v>15</v>
      </c>
    </row>
    <row r="77" ht="15" spans="2:11">
      <c r="B77" s="69" t="s">
        <v>447</v>
      </c>
      <c r="C77" s="67" t="s">
        <v>141</v>
      </c>
      <c r="D77" s="69" t="s">
        <v>448</v>
      </c>
      <c r="E77" s="115">
        <f>C26/E50/E59/E68*1000</f>
        <v>0</v>
      </c>
      <c r="F77" s="115">
        <f t="shared" ref="F77:K77" si="7">D26/F50/F59/F68*1000</f>
        <v>0.0195</v>
      </c>
      <c r="G77" s="115">
        <f t="shared" si="7"/>
        <v>0.039</v>
      </c>
      <c r="H77" s="115">
        <f t="shared" si="7"/>
        <v>0.0195</v>
      </c>
      <c r="I77" s="115">
        <f t="shared" si="7"/>
        <v>0.039</v>
      </c>
      <c r="J77" s="115">
        <f t="shared" si="7"/>
        <v>0.0585</v>
      </c>
      <c r="K77" s="115">
        <f t="shared" si="7"/>
        <v>0.0195</v>
      </c>
    </row>
    <row r="78" ht="15" spans="2:11">
      <c r="B78" s="69" t="s">
        <v>450</v>
      </c>
      <c r="C78" s="67" t="s">
        <v>141</v>
      </c>
      <c r="D78" s="67" t="s">
        <v>451</v>
      </c>
      <c r="E78" s="115">
        <f>C27/E51/E60/E69*1000</f>
        <v>2.2755</v>
      </c>
      <c r="F78" s="115">
        <f t="shared" ref="F78:K78" si="8">D27/F51/F60/F69*1000</f>
        <v>4.2435</v>
      </c>
      <c r="G78" s="115">
        <f t="shared" si="8"/>
        <v>11.6235</v>
      </c>
      <c r="H78" s="115">
        <f t="shared" si="8"/>
        <v>5.9655</v>
      </c>
      <c r="I78" s="115">
        <f t="shared" si="8"/>
        <v>9.717</v>
      </c>
      <c r="J78" s="115">
        <f t="shared" si="8"/>
        <v>14.5755</v>
      </c>
      <c r="K78" s="115">
        <f t="shared" si="8"/>
        <v>7.1955</v>
      </c>
    </row>
    <row r="79" ht="15" spans="2:11">
      <c r="B79" s="69"/>
      <c r="C79" s="69"/>
      <c r="D79" s="69"/>
      <c r="E79" s="115"/>
      <c r="F79" s="115"/>
      <c r="G79" s="115"/>
      <c r="H79" s="115"/>
      <c r="I79" s="115"/>
      <c r="J79" s="115"/>
      <c r="K79" s="115"/>
    </row>
    <row r="80" ht="15" spans="2:11">
      <c r="B80" s="69"/>
      <c r="C80" s="69"/>
      <c r="D80" s="69"/>
      <c r="E80" s="115"/>
      <c r="F80" s="115"/>
      <c r="G80" s="115"/>
      <c r="H80" s="115"/>
      <c r="I80" s="115"/>
      <c r="J80" s="115"/>
      <c r="K80" s="115"/>
    </row>
    <row r="86" ht="15" spans="2:11">
      <c r="B86" s="95"/>
      <c r="C86" s="67"/>
      <c r="D86" s="96" t="s">
        <v>397</v>
      </c>
      <c r="E86" s="99"/>
      <c r="F86" s="67"/>
      <c r="G86" s="67"/>
      <c r="H86" s="67"/>
      <c r="I86" s="67"/>
      <c r="J86" s="67"/>
      <c r="K86" s="67"/>
    </row>
    <row r="87" ht="15.75" spans="2:11">
      <c r="B87" s="68" t="s">
        <v>8</v>
      </c>
      <c r="C87" s="68" t="s">
        <v>69</v>
      </c>
      <c r="D87" s="68" t="s">
        <v>70</v>
      </c>
      <c r="E87" s="81" t="s">
        <v>9</v>
      </c>
      <c r="F87" s="81" t="s">
        <v>10</v>
      </c>
      <c r="G87" s="81" t="s">
        <v>11</v>
      </c>
      <c r="H87" s="81" t="s">
        <v>12</v>
      </c>
      <c r="I87" s="81" t="s">
        <v>13</v>
      </c>
      <c r="J87" s="81" t="s">
        <v>14</v>
      </c>
      <c r="K87" s="81" t="s">
        <v>15</v>
      </c>
    </row>
    <row r="88" ht="15" spans="2:11">
      <c r="B88" s="69" t="s">
        <v>447</v>
      </c>
      <c r="C88" s="67" t="s">
        <v>141</v>
      </c>
      <c r="D88" s="69" t="s">
        <v>448</v>
      </c>
      <c r="E88" s="100">
        <v>30</v>
      </c>
      <c r="F88" s="100">
        <v>30</v>
      </c>
      <c r="G88" s="100">
        <v>30</v>
      </c>
      <c r="H88" s="100">
        <v>30</v>
      </c>
      <c r="I88" s="100">
        <v>30</v>
      </c>
      <c r="J88" s="100">
        <v>30</v>
      </c>
      <c r="K88" s="100">
        <v>30</v>
      </c>
    </row>
    <row r="89" ht="15" spans="2:11">
      <c r="B89" s="69" t="s">
        <v>450</v>
      </c>
      <c r="C89" s="67" t="s">
        <v>141</v>
      </c>
      <c r="D89" s="67" t="s">
        <v>451</v>
      </c>
      <c r="E89" s="100">
        <v>30</v>
      </c>
      <c r="F89" s="100">
        <v>30</v>
      </c>
      <c r="G89" s="100">
        <v>30</v>
      </c>
      <c r="H89" s="100">
        <v>30</v>
      </c>
      <c r="I89" s="100">
        <v>30</v>
      </c>
      <c r="J89" s="100">
        <v>30</v>
      </c>
      <c r="K89" s="100">
        <v>30</v>
      </c>
    </row>
    <row r="90" ht="15" spans="2:11">
      <c r="B90" s="69"/>
      <c r="C90" s="69"/>
      <c r="D90" s="69"/>
      <c r="E90" s="100"/>
      <c r="F90" s="100"/>
      <c r="G90" s="100"/>
      <c r="H90" s="100"/>
      <c r="I90" s="100"/>
      <c r="J90" s="100"/>
      <c r="K90" s="100"/>
    </row>
    <row r="91" ht="15" spans="2:11">
      <c r="B91" s="69"/>
      <c r="C91" s="69"/>
      <c r="D91" s="69"/>
      <c r="E91" s="100"/>
      <c r="F91" s="100"/>
      <c r="G91" s="100"/>
      <c r="H91" s="100"/>
      <c r="I91" s="100"/>
      <c r="J91" s="100"/>
      <c r="K91" s="100"/>
    </row>
    <row r="98" ht="15" spans="2:11">
      <c r="B98" s="95" t="s">
        <v>460</v>
      </c>
      <c r="C98" s="67"/>
      <c r="D98" s="96" t="s">
        <v>399</v>
      </c>
      <c r="E98" s="99"/>
      <c r="F98" s="67"/>
      <c r="G98" s="67"/>
      <c r="H98" s="67"/>
      <c r="I98" s="67"/>
      <c r="J98" s="67"/>
      <c r="K98" s="67"/>
    </row>
    <row r="99" ht="15.75" spans="2:11">
      <c r="B99" s="68" t="s">
        <v>8</v>
      </c>
      <c r="C99" s="68" t="s">
        <v>69</v>
      </c>
      <c r="D99" s="68" t="s">
        <v>70</v>
      </c>
      <c r="E99" s="81" t="s">
        <v>9</v>
      </c>
      <c r="F99" s="81" t="s">
        <v>10</v>
      </c>
      <c r="G99" s="81" t="s">
        <v>11</v>
      </c>
      <c r="H99" s="81" t="s">
        <v>12</v>
      </c>
      <c r="I99" s="81" t="s">
        <v>13</v>
      </c>
      <c r="J99" s="81" t="s">
        <v>14</v>
      </c>
      <c r="K99" s="81" t="s">
        <v>15</v>
      </c>
    </row>
    <row r="100" ht="15" spans="2:15">
      <c r="B100" s="69" t="s">
        <v>447</v>
      </c>
      <c r="C100" s="67" t="s">
        <v>141</v>
      </c>
      <c r="D100" s="69" t="s">
        <v>448</v>
      </c>
      <c r="E100" s="100">
        <f>10254/SUM(E77:K78)</f>
        <v>183.793084906168</v>
      </c>
      <c r="F100" s="100">
        <f>E100</f>
        <v>183.793084906168</v>
      </c>
      <c r="G100" s="100">
        <f t="shared" ref="G100:K100" si="9">F100</f>
        <v>183.793084906168</v>
      </c>
      <c r="H100" s="100">
        <f t="shared" si="9"/>
        <v>183.793084906168</v>
      </c>
      <c r="I100" s="100">
        <f t="shared" si="9"/>
        <v>183.793084906168</v>
      </c>
      <c r="J100" s="100">
        <f t="shared" si="9"/>
        <v>183.793084906168</v>
      </c>
      <c r="K100" s="100">
        <f t="shared" si="9"/>
        <v>183.793084906168</v>
      </c>
      <c r="O100" s="125" t="s">
        <v>461</v>
      </c>
    </row>
    <row r="101" ht="15" spans="2:11">
      <c r="B101" s="69" t="s">
        <v>450</v>
      </c>
      <c r="C101" s="67" t="s">
        <v>141</v>
      </c>
      <c r="D101" s="67" t="s">
        <v>451</v>
      </c>
      <c r="E101" s="100">
        <f>E100</f>
        <v>183.793084906168</v>
      </c>
      <c r="F101" s="100">
        <f t="shared" ref="F101:K101" si="10">F100</f>
        <v>183.793084906168</v>
      </c>
      <c r="G101" s="100">
        <f t="shared" si="10"/>
        <v>183.793084906168</v>
      </c>
      <c r="H101" s="100">
        <f t="shared" si="10"/>
        <v>183.793084906168</v>
      </c>
      <c r="I101" s="100">
        <f t="shared" si="10"/>
        <v>183.793084906168</v>
      </c>
      <c r="J101" s="100">
        <f t="shared" si="10"/>
        <v>183.793084906168</v>
      </c>
      <c r="K101" s="100">
        <f t="shared" si="10"/>
        <v>183.793084906168</v>
      </c>
    </row>
    <row r="117" spans="2:6">
      <c r="B117" s="116"/>
      <c r="C117" s="116"/>
      <c r="D117" s="117" t="s">
        <v>161</v>
      </c>
      <c r="E117" s="116"/>
      <c r="F117" s="116"/>
    </row>
    <row r="118" spans="2:6">
      <c r="B118" s="118" t="s">
        <v>162</v>
      </c>
      <c r="C118" s="118" t="s">
        <v>38</v>
      </c>
      <c r="D118" s="118" t="s">
        <v>163</v>
      </c>
      <c r="E118" s="118">
        <v>2020</v>
      </c>
      <c r="F118" s="119" t="s">
        <v>44</v>
      </c>
    </row>
    <row r="119" spans="2:6">
      <c r="B119" s="120" t="s">
        <v>30</v>
      </c>
      <c r="C119" s="120" t="s">
        <v>164</v>
      </c>
      <c r="D119" s="120"/>
      <c r="E119" s="120"/>
      <c r="F119" s="116"/>
    </row>
    <row r="120" ht="13.5" spans="2:6">
      <c r="B120" s="121" t="s">
        <v>165</v>
      </c>
      <c r="C120" s="121"/>
      <c r="D120" s="121"/>
      <c r="E120" s="121"/>
      <c r="F120" s="116"/>
    </row>
    <row r="121" ht="15" spans="2:6">
      <c r="B121" s="116" t="s">
        <v>166</v>
      </c>
      <c r="C121" s="67" t="s">
        <v>451</v>
      </c>
      <c r="D121" s="122" t="s">
        <v>167</v>
      </c>
      <c r="E121" s="122">
        <v>0.0941780821917808</v>
      </c>
      <c r="F121" s="116" t="s">
        <v>146</v>
      </c>
    </row>
    <row r="122" ht="15" spans="2:6">
      <c r="B122" s="116" t="s">
        <v>166</v>
      </c>
      <c r="C122" s="67" t="s">
        <v>451</v>
      </c>
      <c r="D122" s="122" t="s">
        <v>168</v>
      </c>
      <c r="E122" s="122">
        <v>0.102739726027397</v>
      </c>
      <c r="F122" s="116" t="s">
        <v>146</v>
      </c>
    </row>
    <row r="123" ht="15" spans="2:6">
      <c r="B123" s="116" t="s">
        <v>166</v>
      </c>
      <c r="C123" s="67" t="s">
        <v>451</v>
      </c>
      <c r="D123" s="122" t="s">
        <v>169</v>
      </c>
      <c r="E123" s="122">
        <v>0.00856164383561644</v>
      </c>
      <c r="F123" s="116" t="s">
        <v>146</v>
      </c>
    </row>
    <row r="124" ht="15" spans="2:6">
      <c r="B124" s="123" t="s">
        <v>166</v>
      </c>
      <c r="C124" s="67" t="s">
        <v>451</v>
      </c>
      <c r="D124" s="122" t="s">
        <v>170</v>
      </c>
      <c r="E124" s="122">
        <v>0.126826484018265</v>
      </c>
      <c r="F124" s="116" t="s">
        <v>146</v>
      </c>
    </row>
    <row r="125" ht="15" spans="2:6">
      <c r="B125" s="116" t="s">
        <v>166</v>
      </c>
      <c r="C125" s="67" t="s">
        <v>451</v>
      </c>
      <c r="D125" s="122" t="s">
        <v>171</v>
      </c>
      <c r="E125" s="122">
        <v>0.138356164383562</v>
      </c>
      <c r="F125" s="116" t="s">
        <v>146</v>
      </c>
    </row>
    <row r="126" ht="15" spans="2:6">
      <c r="B126" s="116" t="s">
        <v>166</v>
      </c>
      <c r="C126" s="67" t="s">
        <v>451</v>
      </c>
      <c r="D126" s="122" t="s">
        <v>172</v>
      </c>
      <c r="E126" s="122">
        <v>0.0115296803652968</v>
      </c>
      <c r="F126" s="116" t="s">
        <v>146</v>
      </c>
    </row>
    <row r="127" ht="15" spans="2:6">
      <c r="B127" s="116" t="s">
        <v>166</v>
      </c>
      <c r="C127" s="67" t="s">
        <v>451</v>
      </c>
      <c r="D127" s="122" t="s">
        <v>173</v>
      </c>
      <c r="E127" s="122">
        <v>0.0992009132420091</v>
      </c>
      <c r="F127" s="116" t="s">
        <v>146</v>
      </c>
    </row>
    <row r="128" ht="15" spans="2:6">
      <c r="B128" s="123" t="s">
        <v>166</v>
      </c>
      <c r="C128" s="67" t="s">
        <v>451</v>
      </c>
      <c r="D128" s="122" t="s">
        <v>174</v>
      </c>
      <c r="E128" s="122">
        <v>0.108219178082192</v>
      </c>
      <c r="F128" s="116" t="s">
        <v>146</v>
      </c>
    </row>
    <row r="129" ht="15" spans="2:6">
      <c r="B129" s="116" t="s">
        <v>166</v>
      </c>
      <c r="C129" s="67" t="s">
        <v>451</v>
      </c>
      <c r="D129" s="122" t="s">
        <v>175</v>
      </c>
      <c r="E129" s="122">
        <v>0.00901826484018265</v>
      </c>
      <c r="F129" s="116" t="s">
        <v>146</v>
      </c>
    </row>
    <row r="130" ht="15" spans="2:6">
      <c r="B130" s="116" t="s">
        <v>166</v>
      </c>
      <c r="C130" s="67" t="s">
        <v>451</v>
      </c>
      <c r="D130" s="122" t="s">
        <v>176</v>
      </c>
      <c r="E130" s="122">
        <v>0.138127853881279</v>
      </c>
      <c r="F130" s="116" t="s">
        <v>146</v>
      </c>
    </row>
    <row r="131" ht="15" spans="2:6">
      <c r="B131" s="116" t="s">
        <v>166</v>
      </c>
      <c r="C131" s="67" t="s">
        <v>451</v>
      </c>
      <c r="D131" s="122" t="s">
        <v>177</v>
      </c>
      <c r="E131" s="122">
        <v>0.150684931506849</v>
      </c>
      <c r="F131" s="116" t="s">
        <v>146</v>
      </c>
    </row>
    <row r="132" ht="15" spans="2:6">
      <c r="B132" s="126" t="s">
        <v>166</v>
      </c>
      <c r="C132" s="67" t="s">
        <v>451</v>
      </c>
      <c r="D132" s="127" t="s">
        <v>178</v>
      </c>
      <c r="E132" s="127">
        <v>0.0125570776255708</v>
      </c>
      <c r="F132" s="128" t="s">
        <v>146</v>
      </c>
    </row>
    <row r="133" ht="15" spans="2:6">
      <c r="B133" s="116" t="s">
        <v>166</v>
      </c>
      <c r="C133" s="69" t="s">
        <v>448</v>
      </c>
      <c r="D133" s="122" t="s">
        <v>167</v>
      </c>
      <c r="E133" s="122">
        <v>0.0941780821917808</v>
      </c>
      <c r="F133" s="116" t="s">
        <v>146</v>
      </c>
    </row>
    <row r="134" ht="15" spans="2:6">
      <c r="B134" s="116" t="s">
        <v>166</v>
      </c>
      <c r="C134" s="69" t="s">
        <v>448</v>
      </c>
      <c r="D134" s="122" t="s">
        <v>168</v>
      </c>
      <c r="E134" s="122">
        <v>0.102739726027397</v>
      </c>
      <c r="F134" s="116" t="s">
        <v>146</v>
      </c>
    </row>
    <row r="135" ht="15" spans="2:6">
      <c r="B135" s="116" t="s">
        <v>166</v>
      </c>
      <c r="C135" s="69" t="s">
        <v>448</v>
      </c>
      <c r="D135" s="122" t="s">
        <v>169</v>
      </c>
      <c r="E135" s="122">
        <v>0.00856164383561644</v>
      </c>
      <c r="F135" s="116" t="s">
        <v>146</v>
      </c>
    </row>
    <row r="136" ht="15" spans="2:6">
      <c r="B136" s="123" t="s">
        <v>166</v>
      </c>
      <c r="C136" s="69" t="s">
        <v>448</v>
      </c>
      <c r="D136" s="122" t="s">
        <v>170</v>
      </c>
      <c r="E136" s="122">
        <v>0.126826484018265</v>
      </c>
      <c r="F136" s="116" t="s">
        <v>146</v>
      </c>
    </row>
    <row r="137" ht="15" spans="2:6">
      <c r="B137" s="116" t="s">
        <v>166</v>
      </c>
      <c r="C137" s="69" t="s">
        <v>448</v>
      </c>
      <c r="D137" s="122" t="s">
        <v>171</v>
      </c>
      <c r="E137" s="122">
        <v>0.138356164383562</v>
      </c>
      <c r="F137" s="116" t="s">
        <v>146</v>
      </c>
    </row>
    <row r="138" ht="15" spans="2:6">
      <c r="B138" s="116" t="s">
        <v>166</v>
      </c>
      <c r="C138" s="69" t="s">
        <v>448</v>
      </c>
      <c r="D138" s="122" t="s">
        <v>172</v>
      </c>
      <c r="E138" s="122">
        <v>0.0115296803652968</v>
      </c>
      <c r="F138" s="116" t="s">
        <v>146</v>
      </c>
    </row>
    <row r="139" ht="15" spans="2:6">
      <c r="B139" s="116" t="s">
        <v>166</v>
      </c>
      <c r="C139" s="69" t="s">
        <v>448</v>
      </c>
      <c r="D139" s="122" t="s">
        <v>173</v>
      </c>
      <c r="E139" s="122">
        <v>0.0992009132420091</v>
      </c>
      <c r="F139" s="116" t="s">
        <v>146</v>
      </c>
    </row>
    <row r="140" ht="15" spans="2:6">
      <c r="B140" s="123" t="s">
        <v>166</v>
      </c>
      <c r="C140" s="69" t="s">
        <v>448</v>
      </c>
      <c r="D140" s="122" t="s">
        <v>174</v>
      </c>
      <c r="E140" s="122">
        <v>0.108219178082192</v>
      </c>
      <c r="F140" s="116" t="s">
        <v>146</v>
      </c>
    </row>
    <row r="141" ht="15" spans="2:6">
      <c r="B141" s="116" t="s">
        <v>166</v>
      </c>
      <c r="C141" s="69" t="s">
        <v>448</v>
      </c>
      <c r="D141" s="122" t="s">
        <v>175</v>
      </c>
      <c r="E141" s="122">
        <v>0.00901826484018265</v>
      </c>
      <c r="F141" s="116" t="s">
        <v>146</v>
      </c>
    </row>
    <row r="142" ht="15" spans="2:6">
      <c r="B142" s="116" t="s">
        <v>166</v>
      </c>
      <c r="C142" s="69" t="s">
        <v>448</v>
      </c>
      <c r="D142" s="122" t="s">
        <v>176</v>
      </c>
      <c r="E142" s="122">
        <v>0.138127853881279</v>
      </c>
      <c r="F142" s="116" t="s">
        <v>146</v>
      </c>
    </row>
    <row r="143" ht="15" spans="2:6">
      <c r="B143" s="116" t="s">
        <v>166</v>
      </c>
      <c r="C143" s="69" t="s">
        <v>448</v>
      </c>
      <c r="D143" s="122" t="s">
        <v>177</v>
      </c>
      <c r="E143" s="122">
        <v>0.150684931506849</v>
      </c>
      <c r="F143" s="116" t="s">
        <v>146</v>
      </c>
    </row>
    <row r="144" ht="15" spans="2:6">
      <c r="B144" s="126" t="s">
        <v>166</v>
      </c>
      <c r="C144" s="69" t="s">
        <v>448</v>
      </c>
      <c r="D144" s="127" t="s">
        <v>178</v>
      </c>
      <c r="E144" s="127">
        <v>0.0125570776255708</v>
      </c>
      <c r="F144" s="128" t="s">
        <v>146</v>
      </c>
    </row>
  </sheetData>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21"/>
  <sheetViews>
    <sheetView zoomScale="53" zoomScaleNormal="53" workbookViewId="0">
      <selection activeCell="H26" sqref="H26"/>
    </sheetView>
  </sheetViews>
  <sheetFormatPr defaultColWidth="9" defaultRowHeight="12.75"/>
  <cols>
    <col min="2" max="3" width="16" customWidth="1"/>
    <col min="4" max="4" width="27.5714285714286" customWidth="1"/>
    <col min="11" max="11" width="9.57142857142857" customWidth="1"/>
    <col min="12" max="12" width="23.1428571428571" customWidth="1"/>
    <col min="13" max="13" width="10.5714285714286" customWidth="1"/>
  </cols>
  <sheetData>
    <row r="2" ht="15" spans="2:10">
      <c r="B2" s="66" t="s">
        <v>16</v>
      </c>
      <c r="C2" s="66"/>
      <c r="D2" s="67"/>
      <c r="E2" s="67"/>
      <c r="F2" s="67"/>
      <c r="G2" s="67"/>
      <c r="H2" s="67"/>
      <c r="I2" s="67"/>
      <c r="J2" s="67"/>
    </row>
    <row r="3" ht="15.75" spans="2:10">
      <c r="B3" s="68" t="s">
        <v>19</v>
      </c>
      <c r="C3" s="68" t="s">
        <v>8</v>
      </c>
      <c r="D3" s="68" t="s">
        <v>20</v>
      </c>
      <c r="E3" s="68" t="s">
        <v>21</v>
      </c>
      <c r="F3" s="68" t="s">
        <v>22</v>
      </c>
      <c r="G3" s="68" t="s">
        <v>23</v>
      </c>
      <c r="H3" s="68" t="s">
        <v>24</v>
      </c>
      <c r="I3" s="67"/>
      <c r="J3" s="67"/>
    </row>
    <row r="4" ht="15" spans="2:10">
      <c r="B4" s="18" t="s">
        <v>462</v>
      </c>
      <c r="C4" s="67" t="s">
        <v>463</v>
      </c>
      <c r="D4" s="67" t="s">
        <v>464</v>
      </c>
      <c r="E4" s="67" t="s">
        <v>156</v>
      </c>
      <c r="F4" s="67" t="s">
        <v>465</v>
      </c>
      <c r="G4" s="67" t="s">
        <v>466</v>
      </c>
      <c r="H4" s="67"/>
      <c r="I4" s="67"/>
      <c r="J4" s="67"/>
    </row>
    <row r="5" ht="15" spans="2:10">
      <c r="B5" s="67" t="s">
        <v>462</v>
      </c>
      <c r="C5" s="67" t="s">
        <v>467</v>
      </c>
      <c r="D5" s="67" t="s">
        <v>468</v>
      </c>
      <c r="E5" s="67" t="s">
        <v>156</v>
      </c>
      <c r="F5" s="67" t="s">
        <v>465</v>
      </c>
      <c r="G5" s="67"/>
      <c r="H5" s="67"/>
      <c r="I5" s="67"/>
      <c r="J5" s="67"/>
    </row>
    <row r="6" ht="15" spans="2:11">
      <c r="B6" s="67"/>
      <c r="C6" s="67" t="s">
        <v>469</v>
      </c>
      <c r="D6" s="67" t="s">
        <v>470</v>
      </c>
      <c r="E6" s="67" t="s">
        <v>156</v>
      </c>
      <c r="F6" s="67" t="s">
        <v>465</v>
      </c>
      <c r="H6" s="67"/>
      <c r="J6" s="67"/>
      <c r="K6" s="69" t="s">
        <v>471</v>
      </c>
    </row>
    <row r="7" ht="15" spans="2:10">
      <c r="B7" s="67"/>
      <c r="C7" s="67" t="s">
        <v>472</v>
      </c>
      <c r="D7" s="67" t="s">
        <v>473</v>
      </c>
      <c r="E7" s="67" t="s">
        <v>156</v>
      </c>
      <c r="F7" s="67" t="s">
        <v>465</v>
      </c>
      <c r="G7" s="67"/>
      <c r="H7" s="67"/>
      <c r="J7" s="67"/>
    </row>
    <row r="8" ht="15" spans="2:10">
      <c r="B8" s="67"/>
      <c r="C8" s="69" t="s">
        <v>474</v>
      </c>
      <c r="D8" s="69" t="s">
        <v>475</v>
      </c>
      <c r="E8" s="67" t="s">
        <v>156</v>
      </c>
      <c r="F8" s="67" t="s">
        <v>465</v>
      </c>
      <c r="G8" s="67"/>
      <c r="H8" s="67"/>
      <c r="J8" s="67"/>
    </row>
    <row r="9" ht="15" spans="2:10">
      <c r="B9" s="67"/>
      <c r="C9" s="69" t="s">
        <v>476</v>
      </c>
      <c r="D9" s="69" t="s">
        <v>91</v>
      </c>
      <c r="E9" s="67" t="s">
        <v>156</v>
      </c>
      <c r="F9" s="67" t="s">
        <v>465</v>
      </c>
      <c r="G9" s="67"/>
      <c r="H9" s="67"/>
      <c r="J9" s="67"/>
    </row>
    <row r="10" ht="15" spans="2:10">
      <c r="B10" s="67"/>
      <c r="C10" s="69" t="s">
        <v>477</v>
      </c>
      <c r="D10" s="69" t="s">
        <v>478</v>
      </c>
      <c r="E10" s="67" t="s">
        <v>156</v>
      </c>
      <c r="F10" s="67" t="s">
        <v>465</v>
      </c>
      <c r="G10" s="67"/>
      <c r="H10" s="67"/>
      <c r="J10" s="67"/>
    </row>
    <row r="11" ht="15" spans="2:10">
      <c r="B11" s="67"/>
      <c r="C11" s="67"/>
      <c r="D11" s="67"/>
      <c r="E11" s="67"/>
      <c r="F11" s="67"/>
      <c r="G11" s="67"/>
      <c r="H11" s="67"/>
      <c r="J11" s="67"/>
    </row>
    <row r="12" ht="15" spans="2:10">
      <c r="B12" s="67"/>
      <c r="C12" s="67"/>
      <c r="D12" s="67"/>
      <c r="E12" s="67"/>
      <c r="F12" s="67"/>
      <c r="G12" s="67"/>
      <c r="H12" s="67"/>
      <c r="J12" s="67"/>
    </row>
    <row r="13" ht="15" spans="2:5">
      <c r="B13" s="67"/>
      <c r="C13" s="67"/>
      <c r="D13" s="66" t="s">
        <v>161</v>
      </c>
      <c r="E13" s="67"/>
    </row>
    <row r="14" ht="15.75" spans="2:7">
      <c r="B14" s="68" t="s">
        <v>8</v>
      </c>
      <c r="C14" s="68" t="s">
        <v>69</v>
      </c>
      <c r="D14" s="68" t="s">
        <v>70</v>
      </c>
      <c r="E14" s="70" t="s">
        <v>479</v>
      </c>
      <c r="F14" s="70" t="s">
        <v>480</v>
      </c>
      <c r="G14" s="70" t="s">
        <v>250</v>
      </c>
    </row>
    <row r="15" ht="15" spans="2:7">
      <c r="B15" s="67" t="s">
        <v>467</v>
      </c>
      <c r="C15" s="67" t="s">
        <v>481</v>
      </c>
      <c r="D15" s="67" t="s">
        <v>159</v>
      </c>
      <c r="E15" s="71">
        <v>1</v>
      </c>
      <c r="F15">
        <v>1</v>
      </c>
      <c r="G15">
        <v>1</v>
      </c>
    </row>
    <row r="16" ht="15" spans="2:7">
      <c r="B16" s="67" t="s">
        <v>469</v>
      </c>
      <c r="C16" s="67" t="s">
        <v>482</v>
      </c>
      <c r="D16" s="67" t="s">
        <v>154</v>
      </c>
      <c r="E16" s="71">
        <v>1</v>
      </c>
      <c r="F16">
        <v>1</v>
      </c>
      <c r="G16">
        <v>1</v>
      </c>
    </row>
    <row r="17" ht="15" spans="2:7">
      <c r="B17" s="67" t="s">
        <v>472</v>
      </c>
      <c r="C17" s="67" t="s">
        <v>483</v>
      </c>
      <c r="D17" s="67" t="s">
        <v>429</v>
      </c>
      <c r="E17" s="71">
        <v>1</v>
      </c>
      <c r="F17">
        <v>1</v>
      </c>
      <c r="G17">
        <v>1</v>
      </c>
    </row>
    <row r="18" ht="15" spans="2:7">
      <c r="B18" s="69" t="s">
        <v>474</v>
      </c>
      <c r="C18" s="72" t="s">
        <v>484</v>
      </c>
      <c r="D18" s="72" t="s">
        <v>141</v>
      </c>
      <c r="E18" s="73">
        <v>1</v>
      </c>
      <c r="F18">
        <v>1</v>
      </c>
      <c r="G18">
        <v>1</v>
      </c>
    </row>
    <row r="19" ht="15" spans="2:7">
      <c r="B19" s="74" t="s">
        <v>477</v>
      </c>
      <c r="C19" s="72" t="s">
        <v>483</v>
      </c>
      <c r="D19" s="72" t="s">
        <v>366</v>
      </c>
      <c r="E19" s="73">
        <v>1</v>
      </c>
      <c r="F19">
        <v>1</v>
      </c>
      <c r="G19">
        <v>1</v>
      </c>
    </row>
    <row r="20" ht="15" spans="2:7">
      <c r="B20" s="69" t="s">
        <v>476</v>
      </c>
      <c r="C20" s="72" t="s">
        <v>485</v>
      </c>
      <c r="D20" s="69" t="s">
        <v>73</v>
      </c>
      <c r="E20" s="73">
        <v>1</v>
      </c>
      <c r="F20">
        <v>1</v>
      </c>
      <c r="G20">
        <v>1</v>
      </c>
    </row>
    <row r="21" ht="15" spans="2:7">
      <c r="B21" s="74" t="s">
        <v>463</v>
      </c>
      <c r="C21" s="72" t="s">
        <v>486</v>
      </c>
      <c r="D21" t="s">
        <v>52</v>
      </c>
      <c r="E21" s="73">
        <v>1</v>
      </c>
      <c r="F21">
        <v>1</v>
      </c>
      <c r="G21">
        <v>1</v>
      </c>
    </row>
  </sheetData>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N16"/>
  <sheetViews>
    <sheetView workbookViewId="0">
      <selection activeCell="H25" sqref="H25"/>
    </sheetView>
  </sheetViews>
  <sheetFormatPr defaultColWidth="9" defaultRowHeight="12.75"/>
  <cols>
    <col min="8" max="8" width="10.1428571428571" customWidth="1"/>
  </cols>
  <sheetData>
    <row r="3" ht="18.75" spans="2:14">
      <c r="B3" s="314" t="s">
        <v>487</v>
      </c>
      <c r="C3" s="58"/>
      <c r="D3" s="58"/>
      <c r="E3" s="58"/>
      <c r="F3" s="58"/>
      <c r="G3" s="59"/>
      <c r="H3" s="59"/>
      <c r="I3" s="59"/>
      <c r="J3" s="59"/>
      <c r="K3" s="59"/>
      <c r="L3" s="59"/>
      <c r="M3" s="59"/>
      <c r="N3" s="59"/>
    </row>
    <row r="4" ht="18.75" spans="2:14">
      <c r="B4" s="60" t="s">
        <v>488</v>
      </c>
      <c r="C4" s="61"/>
      <c r="D4" s="59"/>
      <c r="E4" s="59"/>
      <c r="F4" s="59"/>
      <c r="G4" s="59"/>
      <c r="H4" s="59"/>
      <c r="I4" s="59"/>
      <c r="J4" s="59"/>
      <c r="K4" s="59"/>
      <c r="L4" s="59"/>
      <c r="M4" s="59"/>
      <c r="N4" s="59"/>
    </row>
    <row r="5" ht="26.25" spans="2:14">
      <c r="B5" s="62" t="s">
        <v>38</v>
      </c>
      <c r="C5" s="63" t="s">
        <v>159</v>
      </c>
      <c r="D5" s="63" t="s">
        <v>489</v>
      </c>
      <c r="E5" s="63" t="s">
        <v>141</v>
      </c>
      <c r="F5" s="63" t="s">
        <v>429</v>
      </c>
      <c r="G5" s="63" t="s">
        <v>154</v>
      </c>
      <c r="H5" s="63" t="s">
        <v>73</v>
      </c>
      <c r="I5" s="59"/>
      <c r="J5" s="59"/>
      <c r="K5" s="59"/>
      <c r="L5" s="59"/>
      <c r="M5" s="59"/>
      <c r="N5" s="59"/>
    </row>
    <row r="6" ht="15" spans="2:14">
      <c r="B6" s="64" t="s">
        <v>490</v>
      </c>
      <c r="C6" s="65">
        <v>65.68</v>
      </c>
      <c r="D6" s="65">
        <v>74</v>
      </c>
      <c r="E6" s="65">
        <v>73.25</v>
      </c>
      <c r="F6" s="65">
        <v>78</v>
      </c>
      <c r="G6" s="65">
        <v>56.24</v>
      </c>
      <c r="H6" s="65">
        <v>73.38</v>
      </c>
      <c r="I6" s="59"/>
      <c r="J6" s="59"/>
      <c r="K6" s="59"/>
      <c r="L6" s="59"/>
      <c r="M6" s="59"/>
      <c r="N6" s="59"/>
    </row>
    <row r="7" ht="15" spans="2:14">
      <c r="B7" s="64" t="s">
        <v>491</v>
      </c>
      <c r="C7" s="65">
        <v>0</v>
      </c>
      <c r="D7" s="65">
        <v>0</v>
      </c>
      <c r="E7" s="65">
        <v>0</v>
      </c>
      <c r="F7" s="65">
        <v>0</v>
      </c>
      <c r="G7" s="65">
        <v>0</v>
      </c>
      <c r="H7" s="65">
        <v>0</v>
      </c>
      <c r="I7" s="59"/>
      <c r="J7" s="59"/>
      <c r="K7" s="59"/>
      <c r="L7" s="59"/>
      <c r="M7" s="59"/>
      <c r="N7" s="59"/>
    </row>
    <row r="8" ht="15" spans="2:14">
      <c r="B8" s="64" t="s">
        <v>492</v>
      </c>
      <c r="C8" s="65">
        <v>0</v>
      </c>
      <c r="D8" s="65">
        <v>0</v>
      </c>
      <c r="E8" s="65">
        <v>0</v>
      </c>
      <c r="F8" s="65">
        <v>0</v>
      </c>
      <c r="G8" s="65">
        <v>0</v>
      </c>
      <c r="H8" s="65">
        <v>0</v>
      </c>
      <c r="I8" s="59"/>
      <c r="J8" s="59"/>
      <c r="K8" s="59"/>
      <c r="L8" s="59"/>
      <c r="M8" s="59"/>
      <c r="N8" s="59"/>
    </row>
    <row r="9" ht="15" spans="2:14">
      <c r="B9" s="64" t="s">
        <v>493</v>
      </c>
      <c r="C9" s="65">
        <v>0</v>
      </c>
      <c r="D9" s="65">
        <v>0</v>
      </c>
      <c r="E9" s="65">
        <v>0</v>
      </c>
      <c r="F9" s="65">
        <v>0</v>
      </c>
      <c r="G9" s="65">
        <v>0</v>
      </c>
      <c r="H9" s="65">
        <v>0</v>
      </c>
      <c r="I9" s="59"/>
      <c r="J9" s="59"/>
      <c r="K9" s="59"/>
      <c r="L9" s="59"/>
      <c r="M9" s="59"/>
      <c r="N9" s="59"/>
    </row>
    <row r="10" ht="15" spans="2:14">
      <c r="B10" s="64" t="s">
        <v>494</v>
      </c>
      <c r="C10" s="65">
        <v>0</v>
      </c>
      <c r="D10" s="65">
        <v>0</v>
      </c>
      <c r="E10" s="65">
        <v>0</v>
      </c>
      <c r="F10" s="65">
        <v>0</v>
      </c>
      <c r="G10" s="65">
        <v>0</v>
      </c>
      <c r="H10" s="65">
        <v>0</v>
      </c>
      <c r="I10" s="59"/>
      <c r="J10" s="59"/>
      <c r="K10" s="59"/>
      <c r="L10" s="59"/>
      <c r="M10" s="59"/>
      <c r="N10" s="59"/>
    </row>
    <row r="11" ht="15" spans="2:14">
      <c r="B11" s="64" t="s">
        <v>495</v>
      </c>
      <c r="C11" s="65">
        <v>0</v>
      </c>
      <c r="D11" s="65">
        <v>0</v>
      </c>
      <c r="E11" s="65">
        <v>0</v>
      </c>
      <c r="F11" s="65">
        <v>0</v>
      </c>
      <c r="G11" s="65">
        <v>0</v>
      </c>
      <c r="H11" s="65">
        <v>0</v>
      </c>
      <c r="I11" s="59"/>
      <c r="J11" s="59"/>
      <c r="K11" s="59"/>
      <c r="L11" s="59"/>
      <c r="M11" s="59"/>
      <c r="N11" s="59"/>
    </row>
    <row r="12" ht="15" spans="2:14">
      <c r="B12" s="64" t="s">
        <v>496</v>
      </c>
      <c r="C12" s="65">
        <v>0</v>
      </c>
      <c r="D12" s="65">
        <v>0</v>
      </c>
      <c r="E12" s="65">
        <v>0</v>
      </c>
      <c r="F12" s="65">
        <v>0</v>
      </c>
      <c r="G12" s="65">
        <v>0</v>
      </c>
      <c r="H12" s="65">
        <v>0</v>
      </c>
      <c r="I12" s="59"/>
      <c r="J12" s="59"/>
      <c r="K12" s="59"/>
      <c r="L12" s="59"/>
      <c r="M12" s="59"/>
      <c r="N12" s="59"/>
    </row>
    <row r="13" ht="15" spans="2:14">
      <c r="B13" s="64" t="s">
        <v>497</v>
      </c>
      <c r="C13" s="65">
        <v>0</v>
      </c>
      <c r="D13" s="65">
        <v>0</v>
      </c>
      <c r="E13" s="65">
        <v>0</v>
      </c>
      <c r="F13" s="65">
        <v>0</v>
      </c>
      <c r="G13" s="65">
        <v>0</v>
      </c>
      <c r="H13" s="65">
        <v>0</v>
      </c>
      <c r="I13" s="59"/>
      <c r="J13" s="59"/>
      <c r="K13" s="59"/>
      <c r="L13" s="59"/>
      <c r="M13" s="59"/>
      <c r="N13" s="59"/>
    </row>
    <row r="14" ht="15" spans="2:14">
      <c r="B14" s="64" t="s">
        <v>498</v>
      </c>
      <c r="C14" s="65">
        <v>0</v>
      </c>
      <c r="D14" s="65">
        <v>0</v>
      </c>
      <c r="E14" s="65">
        <v>0</v>
      </c>
      <c r="F14" s="65">
        <v>0</v>
      </c>
      <c r="G14" s="65">
        <v>0</v>
      </c>
      <c r="H14" s="65">
        <v>0</v>
      </c>
      <c r="I14" s="59"/>
      <c r="J14" s="59"/>
      <c r="K14" s="59"/>
      <c r="L14" s="59"/>
      <c r="M14" s="59"/>
      <c r="N14" s="59"/>
    </row>
    <row r="15" ht="15" spans="2:14">
      <c r="B15" s="64" t="s">
        <v>499</v>
      </c>
      <c r="C15" s="65">
        <v>0</v>
      </c>
      <c r="D15" s="65">
        <v>0</v>
      </c>
      <c r="E15" s="65">
        <v>0</v>
      </c>
      <c r="F15" s="65">
        <v>0</v>
      </c>
      <c r="G15" s="65">
        <v>0</v>
      </c>
      <c r="H15" s="65">
        <v>0</v>
      </c>
      <c r="I15" s="59"/>
      <c r="J15" s="59"/>
      <c r="K15" s="59"/>
      <c r="L15" s="59"/>
      <c r="M15" s="59"/>
      <c r="N15" s="59"/>
    </row>
    <row r="16" ht="15" spans="2:14">
      <c r="B16" s="64" t="s">
        <v>500</v>
      </c>
      <c r="C16" s="65">
        <v>0</v>
      </c>
      <c r="D16" s="65">
        <v>0</v>
      </c>
      <c r="E16" s="65">
        <v>0</v>
      </c>
      <c r="F16" s="65">
        <v>0</v>
      </c>
      <c r="G16" s="65">
        <v>0</v>
      </c>
      <c r="H16" s="65">
        <v>0</v>
      </c>
      <c r="I16" s="59"/>
      <c r="J16" s="59"/>
      <c r="K16" s="59"/>
      <c r="L16" s="59"/>
      <c r="M16" s="59"/>
      <c r="N16" s="59"/>
    </row>
  </sheetData>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56"/>
  <sheetViews>
    <sheetView topLeftCell="A34" workbookViewId="0">
      <selection activeCell="Z46" sqref="Z46"/>
    </sheetView>
  </sheetViews>
  <sheetFormatPr defaultColWidth="9" defaultRowHeight="12.75"/>
  <cols>
    <col min="2" max="2" width="33.1428571428571" customWidth="1"/>
    <col min="4" max="22" width="9" hidden="1" customWidth="1"/>
    <col min="26" max="26" width="33.142857142857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N1" s="44"/>
      <c r="EO1" s="25"/>
      <c r="EP1" s="25"/>
      <c r="EQ1" s="25"/>
      <c r="ER1" s="25"/>
      <c r="ES1" s="25"/>
      <c r="ET1" s="25"/>
      <c r="EU1" s="25"/>
      <c r="EV1" s="25"/>
      <c r="EW1" s="25"/>
      <c r="EX1" s="25"/>
      <c r="EY1" s="25"/>
      <c r="EZ1" s="25"/>
      <c r="FA1" s="25"/>
      <c r="FB1" s="25"/>
      <c r="FC1" s="25"/>
      <c r="FD1" s="25"/>
      <c r="FE1" s="25"/>
      <c r="FF1" s="25"/>
      <c r="FG1" s="25"/>
      <c r="FH1" s="25"/>
      <c r="FI1" s="25"/>
      <c r="FJ1" s="25"/>
      <c r="FK1" s="25"/>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N2" s="44"/>
      <c r="EO2" s="25"/>
      <c r="EP2" s="25"/>
      <c r="EQ2" s="25"/>
      <c r="ER2" s="25"/>
      <c r="ES2" s="25"/>
      <c r="ET2" s="25"/>
      <c r="EU2" s="25"/>
      <c r="EV2" s="25"/>
      <c r="EW2" s="25"/>
      <c r="EX2" s="25"/>
      <c r="EY2" s="25"/>
      <c r="EZ2" s="25"/>
      <c r="FA2" s="25"/>
      <c r="FB2" s="25"/>
      <c r="FC2" s="25"/>
      <c r="FD2" s="25"/>
      <c r="FE2" s="25"/>
      <c r="FF2" s="25"/>
      <c r="FG2" s="25"/>
      <c r="FH2" s="25"/>
      <c r="FI2" s="25"/>
      <c r="FJ2" s="25"/>
      <c r="FK2" s="25"/>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N3" s="44"/>
      <c r="EO3" s="25"/>
      <c r="EP3" s="25"/>
      <c r="EQ3" s="25"/>
      <c r="ER3" s="25"/>
      <c r="ES3" s="25"/>
      <c r="ET3" s="25"/>
      <c r="EU3" s="25"/>
      <c r="EV3" s="25"/>
      <c r="EW3" s="25"/>
      <c r="EX3" s="25"/>
      <c r="EY3" s="25"/>
      <c r="EZ3" s="25"/>
      <c r="FA3" s="25"/>
      <c r="FB3" s="25"/>
      <c r="FC3" s="25"/>
      <c r="FD3" s="25"/>
      <c r="FE3" s="25"/>
      <c r="FF3" s="25"/>
      <c r="FG3" s="25"/>
      <c r="FH3" s="25"/>
      <c r="FI3" s="25"/>
      <c r="FJ3" s="25"/>
      <c r="FK3" s="25"/>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N4" s="44"/>
      <c r="EO4" s="25"/>
      <c r="EP4" s="25"/>
      <c r="EQ4" s="25"/>
      <c r="ER4" s="25"/>
      <c r="ES4" s="25"/>
      <c r="ET4" s="25"/>
      <c r="EU4" s="25"/>
      <c r="EV4" s="25"/>
      <c r="EW4" s="25"/>
      <c r="EX4" s="25"/>
      <c r="EY4" s="25"/>
      <c r="EZ4" s="25"/>
      <c r="FA4" s="25"/>
      <c r="FB4" s="25"/>
      <c r="FC4" s="25"/>
      <c r="FD4" s="25"/>
      <c r="FE4" s="25"/>
      <c r="FF4" s="25"/>
      <c r="FG4" s="25"/>
      <c r="FH4" s="25"/>
      <c r="FI4" s="25"/>
      <c r="FJ4" s="25"/>
      <c r="FK4" s="25"/>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6" t="s">
        <v>285</v>
      </c>
      <c r="BV5" s="26"/>
      <c r="BW5" s="27"/>
      <c r="BX5" s="27"/>
      <c r="BY5" s="27"/>
      <c r="BZ5" s="27"/>
      <c r="CA5" s="27"/>
      <c r="CB5" s="27"/>
      <c r="CC5" s="27"/>
      <c r="CD5" s="27"/>
      <c r="CE5" s="25"/>
      <c r="CF5" s="27"/>
      <c r="CG5" s="27"/>
      <c r="CH5" s="27"/>
      <c r="CI5" s="27"/>
      <c r="CJ5" s="25"/>
      <c r="CK5" s="27"/>
      <c r="CL5" s="25"/>
      <c r="CM5" s="25"/>
      <c r="CN5" s="27"/>
      <c r="CO5" s="25"/>
      <c r="CP5" s="25"/>
      <c r="CQ5" s="27" t="s">
        <v>286</v>
      </c>
      <c r="CR5" s="44"/>
      <c r="CS5" s="26" t="s">
        <v>285</v>
      </c>
      <c r="CT5" s="26"/>
      <c r="CU5" s="27"/>
      <c r="CV5" s="27"/>
      <c r="CW5" s="27"/>
      <c r="CX5" s="27"/>
      <c r="CY5" s="27"/>
      <c r="CZ5" s="27"/>
      <c r="DA5" s="27"/>
      <c r="DB5" s="27"/>
      <c r="DC5" s="25"/>
      <c r="DD5" s="27"/>
      <c r="DE5" s="27"/>
      <c r="DF5" s="27"/>
      <c r="DG5" s="27"/>
      <c r="DH5" s="25"/>
      <c r="DI5" s="27"/>
      <c r="DJ5" s="25"/>
      <c r="DK5" s="25"/>
      <c r="DL5" s="27"/>
      <c r="DM5" s="25"/>
      <c r="DN5" s="25"/>
      <c r="DO5" s="27" t="s">
        <v>286</v>
      </c>
      <c r="DP5" s="44"/>
      <c r="DQ5" s="26" t="s">
        <v>285</v>
      </c>
      <c r="DR5" s="26"/>
      <c r="DS5" s="27"/>
      <c r="DT5" s="27"/>
      <c r="DU5" s="27"/>
      <c r="DV5" s="27"/>
      <c r="DW5" s="27"/>
      <c r="DX5" s="27"/>
      <c r="DY5" s="27"/>
      <c r="DZ5" s="27"/>
      <c r="EA5" s="25"/>
      <c r="EB5" s="27"/>
      <c r="EC5" s="27"/>
      <c r="ED5" s="27"/>
      <c r="EE5" s="27"/>
      <c r="EF5" s="25"/>
      <c r="EG5" s="27"/>
      <c r="EH5" s="25"/>
      <c r="EI5" s="25"/>
      <c r="EJ5" s="27"/>
      <c r="EK5" s="25"/>
      <c r="EL5" s="25"/>
      <c r="EM5" s="27" t="s">
        <v>286</v>
      </c>
      <c r="EN5" s="44"/>
      <c r="EO5" s="26" t="s">
        <v>285</v>
      </c>
      <c r="EP5" s="26"/>
      <c r="EQ5" s="27"/>
      <c r="ER5" s="27"/>
      <c r="ES5" s="27"/>
      <c r="ET5" s="27"/>
      <c r="EU5" s="27"/>
      <c r="EV5" s="27"/>
      <c r="EW5" s="27"/>
      <c r="EX5" s="27"/>
      <c r="EY5" s="25"/>
      <c r="EZ5" s="27"/>
      <c r="FA5" s="27"/>
      <c r="FB5" s="27"/>
      <c r="FC5" s="27"/>
      <c r="FD5" s="25"/>
      <c r="FE5" s="27"/>
      <c r="FF5" s="25"/>
      <c r="FG5" s="25"/>
      <c r="FH5" s="27"/>
      <c r="FI5" s="25"/>
      <c r="FJ5" s="25"/>
      <c r="FK5" s="27" t="s">
        <v>286</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N6" s="44"/>
      <c r="EO6" s="25"/>
      <c r="EP6" s="25"/>
      <c r="EQ6" s="25"/>
      <c r="ER6" s="25"/>
      <c r="ES6" s="25"/>
      <c r="ET6" s="25"/>
      <c r="EU6" s="25"/>
      <c r="EV6" s="25"/>
      <c r="EW6" s="25"/>
      <c r="EX6" s="25"/>
      <c r="EY6" s="25"/>
      <c r="EZ6" s="25"/>
      <c r="FA6" s="25"/>
      <c r="FB6" s="25"/>
      <c r="FC6" s="25"/>
      <c r="FD6" s="25"/>
      <c r="FE6" s="25"/>
      <c r="FF6" s="25"/>
      <c r="FG6" s="25"/>
      <c r="FH6" s="25"/>
      <c r="FI6" s="25"/>
      <c r="FJ6" s="25"/>
      <c r="FK6" s="25"/>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7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4" t="s">
        <v>184</v>
      </c>
      <c r="AX7" s="4"/>
      <c r="AY7" s="3"/>
      <c r="AZ7" s="3"/>
      <c r="BA7" s="3"/>
      <c r="BB7" s="3"/>
      <c r="BC7" s="3"/>
      <c r="BD7" s="3"/>
      <c r="BE7" s="3"/>
      <c r="BF7" s="3"/>
      <c r="BG7" s="3"/>
      <c r="BH7" s="3"/>
      <c r="BI7" s="3"/>
      <c r="BJ7" s="3"/>
      <c r="BK7" s="3"/>
      <c r="BL7" s="3"/>
      <c r="BM7" s="3"/>
      <c r="BN7" s="3"/>
      <c r="BO7" s="3"/>
      <c r="BP7" s="3"/>
      <c r="BQ7" s="3"/>
      <c r="BR7" s="3"/>
      <c r="BS7" s="3"/>
      <c r="BU7" s="28" t="s">
        <v>288</v>
      </c>
      <c r="BV7" s="28"/>
      <c r="BW7" s="27"/>
      <c r="BX7" s="27"/>
      <c r="BY7" s="27"/>
      <c r="BZ7" s="27"/>
      <c r="CA7" s="27"/>
      <c r="CB7" s="27"/>
      <c r="CC7" s="27"/>
      <c r="CD7" s="27"/>
      <c r="CE7" s="27"/>
      <c r="CF7" s="27"/>
      <c r="CG7" s="27"/>
      <c r="CH7" s="27"/>
      <c r="CI7" s="27"/>
      <c r="CJ7" s="27"/>
      <c r="CK7" s="27"/>
      <c r="CL7" s="27"/>
      <c r="CM7" s="27"/>
      <c r="CN7" s="27"/>
      <c r="CO7" s="27"/>
      <c r="CP7" s="27"/>
      <c r="CQ7" s="27"/>
      <c r="CR7" s="44"/>
      <c r="CS7" s="28" t="s">
        <v>289</v>
      </c>
      <c r="CT7" s="28"/>
      <c r="CU7" s="27"/>
      <c r="CV7" s="27"/>
      <c r="CW7" s="27"/>
      <c r="CX7" s="27"/>
      <c r="CY7" s="27"/>
      <c r="CZ7" s="27"/>
      <c r="DA7" s="27"/>
      <c r="DB7" s="27"/>
      <c r="DC7" s="27"/>
      <c r="DD7" s="27"/>
      <c r="DE7" s="27"/>
      <c r="DF7" s="27"/>
      <c r="DG7" s="27"/>
      <c r="DH7" s="27"/>
      <c r="DI7" s="27"/>
      <c r="DJ7" s="27"/>
      <c r="DK7" s="27"/>
      <c r="DL7" s="27"/>
      <c r="DM7" s="27"/>
      <c r="DN7" s="27"/>
      <c r="DO7" s="27"/>
      <c r="DP7" s="44"/>
      <c r="DQ7" s="28" t="s">
        <v>290</v>
      </c>
      <c r="DR7" s="28"/>
      <c r="DS7" s="27"/>
      <c r="DT7" s="27"/>
      <c r="DU7" s="27"/>
      <c r="DV7" s="27"/>
      <c r="DW7" s="27"/>
      <c r="DX7" s="27"/>
      <c r="DY7" s="27"/>
      <c r="DZ7" s="27"/>
      <c r="EA7" s="27"/>
      <c r="EB7" s="27"/>
      <c r="EC7" s="27"/>
      <c r="ED7" s="27"/>
      <c r="EE7" s="27"/>
      <c r="EF7" s="27"/>
      <c r="EG7" s="27"/>
      <c r="EH7" s="27"/>
      <c r="EI7" s="27"/>
      <c r="EJ7" s="27"/>
      <c r="EK7" s="27"/>
      <c r="EL7" s="27"/>
      <c r="EM7" s="27"/>
      <c r="EN7" s="44"/>
      <c r="EO7" s="28" t="s">
        <v>291</v>
      </c>
      <c r="EP7" s="28"/>
      <c r="EQ7" s="27"/>
      <c r="ER7" s="27"/>
      <c r="ES7" s="27"/>
      <c r="ET7" s="27"/>
      <c r="EU7" s="27"/>
      <c r="EV7" s="27"/>
      <c r="EW7" s="27"/>
      <c r="EX7" s="27"/>
      <c r="EY7" s="27"/>
      <c r="EZ7" s="27"/>
      <c r="FA7" s="27"/>
      <c r="FB7" s="27"/>
      <c r="FC7" s="27"/>
      <c r="FD7" s="27"/>
      <c r="FE7" s="27"/>
      <c r="FF7" s="27"/>
      <c r="FG7" s="27"/>
      <c r="FH7" s="27"/>
      <c r="FI7" s="27"/>
      <c r="FJ7" s="27"/>
      <c r="FK7" s="27"/>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75" spans="1:215">
      <c r="A8" s="4" t="s">
        <v>501</v>
      </c>
      <c r="B8" s="4"/>
      <c r="C8" s="5"/>
      <c r="D8" s="5"/>
      <c r="E8" s="5"/>
      <c r="F8" s="5"/>
      <c r="G8" s="5"/>
      <c r="H8" s="5"/>
      <c r="I8" s="5"/>
      <c r="J8" s="5"/>
      <c r="K8" s="5"/>
      <c r="L8" s="5"/>
      <c r="M8" s="5"/>
      <c r="N8" s="5"/>
      <c r="O8" s="5"/>
      <c r="P8" s="5"/>
      <c r="Q8" s="5"/>
      <c r="R8" s="5"/>
      <c r="S8" s="5"/>
      <c r="T8" s="5"/>
      <c r="U8" s="5"/>
      <c r="V8" s="5"/>
      <c r="W8" s="5"/>
      <c r="Y8" s="4" t="s">
        <v>501</v>
      </c>
      <c r="Z8" s="4"/>
      <c r="AA8" s="5"/>
      <c r="AB8" s="5"/>
      <c r="AC8" s="5"/>
      <c r="AD8" s="5"/>
      <c r="AE8" s="5"/>
      <c r="AF8" s="5"/>
      <c r="AG8" s="5"/>
      <c r="AH8" s="5"/>
      <c r="AI8" s="5"/>
      <c r="AJ8" s="5"/>
      <c r="AK8" s="5"/>
      <c r="AL8" s="5"/>
      <c r="AM8" s="5"/>
      <c r="AN8" s="5"/>
      <c r="AO8" s="5"/>
      <c r="AP8" s="5"/>
      <c r="AQ8" s="5"/>
      <c r="AR8" s="5"/>
      <c r="AS8" s="5"/>
      <c r="AT8" s="5"/>
      <c r="AU8" s="5"/>
      <c r="AW8" s="4" t="s">
        <v>501</v>
      </c>
      <c r="AX8" s="4"/>
      <c r="AY8" s="5"/>
      <c r="AZ8" s="5"/>
      <c r="BA8" s="5"/>
      <c r="BB8" s="5"/>
      <c r="BC8" s="5"/>
      <c r="BD8" s="5"/>
      <c r="BE8" s="5"/>
      <c r="BF8" s="5"/>
      <c r="BG8" s="5"/>
      <c r="BH8" s="5"/>
      <c r="BI8" s="5"/>
      <c r="BJ8" s="5"/>
      <c r="BK8" s="5"/>
      <c r="BL8" s="5"/>
      <c r="BM8" s="5"/>
      <c r="BN8" s="5"/>
      <c r="BO8" s="5"/>
      <c r="BP8" s="5"/>
      <c r="BQ8" s="5"/>
      <c r="BR8" s="5"/>
      <c r="BS8" s="5"/>
      <c r="BU8" s="28" t="s">
        <v>502</v>
      </c>
      <c r="BV8" s="28"/>
      <c r="BW8" s="29"/>
      <c r="BX8" s="29"/>
      <c r="BY8" s="29"/>
      <c r="BZ8" s="29"/>
      <c r="CA8" s="29"/>
      <c r="CB8" s="29"/>
      <c r="CC8" s="29"/>
      <c r="CD8" s="29"/>
      <c r="CE8" s="29"/>
      <c r="CF8" s="29"/>
      <c r="CG8" s="29"/>
      <c r="CH8" s="29"/>
      <c r="CI8" s="29"/>
      <c r="CJ8" s="29"/>
      <c r="CK8" s="29"/>
      <c r="CL8" s="29"/>
      <c r="CM8" s="29"/>
      <c r="CN8" s="29"/>
      <c r="CO8" s="29"/>
      <c r="CP8" s="29"/>
      <c r="CQ8" s="29"/>
      <c r="CR8" s="44"/>
      <c r="CS8" s="28" t="s">
        <v>502</v>
      </c>
      <c r="CT8" s="28"/>
      <c r="CU8" s="29"/>
      <c r="CV8" s="29"/>
      <c r="CW8" s="29"/>
      <c r="CX8" s="29"/>
      <c r="CY8" s="29"/>
      <c r="CZ8" s="29"/>
      <c r="DA8" s="29"/>
      <c r="DB8" s="29"/>
      <c r="DC8" s="29"/>
      <c r="DD8" s="29"/>
      <c r="DE8" s="29"/>
      <c r="DF8" s="29"/>
      <c r="DG8" s="29"/>
      <c r="DH8" s="29"/>
      <c r="DI8" s="29"/>
      <c r="DJ8" s="29"/>
      <c r="DK8" s="29"/>
      <c r="DL8" s="29"/>
      <c r="DM8" s="29"/>
      <c r="DN8" s="29"/>
      <c r="DO8" s="29"/>
      <c r="DP8" s="44"/>
      <c r="DQ8" s="28" t="s">
        <v>502</v>
      </c>
      <c r="DR8" s="28"/>
      <c r="DS8" s="29"/>
      <c r="DT8" s="29"/>
      <c r="DU8" s="29"/>
      <c r="DV8" s="29"/>
      <c r="DW8" s="29"/>
      <c r="DX8" s="29"/>
      <c r="DY8" s="29"/>
      <c r="DZ8" s="29"/>
      <c r="EA8" s="29"/>
      <c r="EB8" s="29"/>
      <c r="EC8" s="29"/>
      <c r="ED8" s="29"/>
      <c r="EE8" s="29"/>
      <c r="EF8" s="29"/>
      <c r="EG8" s="29"/>
      <c r="EH8" s="29"/>
      <c r="EI8" s="29"/>
      <c r="EJ8" s="29"/>
      <c r="EK8" s="29"/>
      <c r="EL8" s="29"/>
      <c r="EM8" s="29"/>
      <c r="EN8" s="44"/>
      <c r="EO8" s="28" t="s">
        <v>502</v>
      </c>
      <c r="EP8" s="28"/>
      <c r="EQ8" s="29"/>
      <c r="ER8" s="29"/>
      <c r="ES8" s="29"/>
      <c r="ET8" s="29"/>
      <c r="EU8" s="29"/>
      <c r="EV8" s="29"/>
      <c r="EW8" s="29"/>
      <c r="EX8" s="29"/>
      <c r="EY8" s="29"/>
      <c r="EZ8" s="29"/>
      <c r="FA8" s="29"/>
      <c r="FB8" s="29"/>
      <c r="FC8" s="29"/>
      <c r="FD8" s="29"/>
      <c r="FE8" s="29"/>
      <c r="FF8" s="29"/>
      <c r="FG8" s="29"/>
      <c r="FH8" s="29"/>
      <c r="FI8" s="29"/>
      <c r="FJ8" s="29"/>
      <c r="FK8" s="29"/>
      <c r="FM8" s="4" t="s">
        <v>501</v>
      </c>
      <c r="FN8" s="4"/>
      <c r="FO8" s="5"/>
      <c r="FP8" s="5"/>
      <c r="FQ8" s="5"/>
      <c r="FR8" s="5"/>
      <c r="FS8" s="5"/>
      <c r="FT8" s="5"/>
      <c r="FU8" s="5"/>
      <c r="FV8" s="5"/>
      <c r="FW8" s="5"/>
      <c r="FX8" s="5"/>
      <c r="FY8" s="5"/>
      <c r="FZ8" s="5"/>
      <c r="GA8" s="5"/>
      <c r="GB8" s="5"/>
      <c r="GC8" s="5"/>
      <c r="GD8" s="5"/>
      <c r="GE8" s="5"/>
      <c r="GF8" s="5"/>
      <c r="GG8" s="5"/>
      <c r="GH8" s="5"/>
      <c r="GI8" s="5"/>
      <c r="GK8" s="4" t="s">
        <v>501</v>
      </c>
      <c r="GL8" s="4"/>
      <c r="GM8" s="5"/>
      <c r="GN8" s="5"/>
      <c r="GO8" s="5"/>
      <c r="GP8" s="5"/>
      <c r="GQ8" s="5"/>
      <c r="GR8" s="5"/>
      <c r="GS8" s="5"/>
      <c r="GT8" s="5"/>
      <c r="GU8" s="5"/>
      <c r="GV8" s="5"/>
      <c r="GW8" s="5"/>
      <c r="GX8" s="5"/>
      <c r="GY8" s="5"/>
      <c r="GZ8" s="5"/>
      <c r="HA8" s="5"/>
      <c r="HB8" s="5"/>
      <c r="HC8" s="5"/>
      <c r="HD8" s="5"/>
      <c r="HE8" s="5"/>
      <c r="HF8" s="5"/>
      <c r="HG8" s="5"/>
    </row>
    <row r="9" ht="1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N9" s="44"/>
      <c r="EO9" s="25"/>
      <c r="EP9" s="25"/>
      <c r="EQ9" s="25"/>
      <c r="ER9" s="25"/>
      <c r="ES9" s="25"/>
      <c r="ET9" s="25"/>
      <c r="EU9" s="25"/>
      <c r="EV9" s="25"/>
      <c r="EW9" s="25"/>
      <c r="EX9" s="25"/>
      <c r="EY9" s="25"/>
      <c r="EZ9" s="25"/>
      <c r="FA9" s="25"/>
      <c r="FB9" s="25"/>
      <c r="FC9" s="25"/>
      <c r="FD9" s="25"/>
      <c r="FE9" s="25"/>
      <c r="FF9" s="25"/>
      <c r="FG9" s="25"/>
      <c r="FH9" s="25"/>
      <c r="FI9" s="25"/>
      <c r="FJ9" s="25"/>
      <c r="FK9" s="25"/>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44"/>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N11" s="44"/>
      <c r="EO11" s="25"/>
      <c r="EP11" s="25"/>
      <c r="EQ11" s="30">
        <v>2000</v>
      </c>
      <c r="ER11" s="30">
        <v>2001</v>
      </c>
      <c r="ES11" s="30">
        <v>2002</v>
      </c>
      <c r="ET11" s="30">
        <v>2003</v>
      </c>
      <c r="EU11" s="30">
        <v>2004</v>
      </c>
      <c r="EV11" s="30">
        <v>2005</v>
      </c>
      <c r="EW11" s="30">
        <v>2006</v>
      </c>
      <c r="EX11" s="30">
        <v>2007</v>
      </c>
      <c r="EY11" s="30">
        <v>2008</v>
      </c>
      <c r="EZ11" s="30">
        <v>2009</v>
      </c>
      <c r="FA11" s="30">
        <v>2010</v>
      </c>
      <c r="FB11" s="30">
        <v>2011</v>
      </c>
      <c r="FC11" s="30">
        <v>2012</v>
      </c>
      <c r="FD11" s="30">
        <v>2013</v>
      </c>
      <c r="FE11" s="30">
        <v>2014</v>
      </c>
      <c r="FF11" s="30">
        <v>2015</v>
      </c>
      <c r="FG11" s="30">
        <v>2016</v>
      </c>
      <c r="FH11" s="30">
        <v>2017</v>
      </c>
      <c r="FI11" s="30">
        <v>2018</v>
      </c>
      <c r="FJ11" s="30">
        <v>2019</v>
      </c>
      <c r="FK11" s="30">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N12" s="44"/>
      <c r="EO12" s="38"/>
      <c r="EP12" s="38"/>
      <c r="EQ12" s="25"/>
      <c r="ER12" s="25"/>
      <c r="ES12" s="25"/>
      <c r="ET12" s="25"/>
      <c r="EU12" s="25"/>
      <c r="EV12" s="25"/>
      <c r="EW12" s="25"/>
      <c r="EX12" s="25"/>
      <c r="EY12" s="25"/>
      <c r="EZ12" s="25"/>
      <c r="FA12" s="25"/>
      <c r="FB12" s="25"/>
      <c r="FC12" s="25"/>
      <c r="FD12" s="25"/>
      <c r="FE12" s="25"/>
      <c r="FF12" s="25"/>
      <c r="FG12" s="25"/>
      <c r="FH12" s="25"/>
      <c r="FI12" s="25"/>
      <c r="FJ12" s="25"/>
      <c r="FK12" s="25"/>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5" spans="1:215">
      <c r="A13" s="13"/>
      <c r="B13" s="13" t="s">
        <v>503</v>
      </c>
      <c r="C13" s="13">
        <v>3.5</v>
      </c>
      <c r="D13" s="13">
        <v>3.3</v>
      </c>
      <c r="E13" s="13">
        <v>3.6</v>
      </c>
      <c r="F13" s="13">
        <v>3.6</v>
      </c>
      <c r="G13" s="13">
        <v>3.6</v>
      </c>
      <c r="H13" s="13">
        <v>3.6</v>
      </c>
      <c r="I13" s="13">
        <v>3.6</v>
      </c>
      <c r="J13" s="13">
        <v>3.6</v>
      </c>
      <c r="K13" s="13">
        <v>3.6</v>
      </c>
      <c r="L13" s="13">
        <v>3.3</v>
      </c>
      <c r="M13" s="13">
        <v>3.4</v>
      </c>
      <c r="N13" s="13">
        <v>3.6</v>
      </c>
      <c r="O13" s="13">
        <v>3.5</v>
      </c>
      <c r="P13" s="13">
        <v>3</v>
      </c>
      <c r="Q13" s="13">
        <v>2.9</v>
      </c>
      <c r="R13" s="13">
        <v>2.9</v>
      </c>
      <c r="S13" s="13">
        <v>3</v>
      </c>
      <c r="T13" s="13">
        <v>3</v>
      </c>
      <c r="U13" s="13">
        <v>2.6</v>
      </c>
      <c r="V13" s="13">
        <v>2.6</v>
      </c>
      <c r="W13" s="13">
        <v>2.2</v>
      </c>
      <c r="Y13" s="13"/>
      <c r="Z13" s="13" t="s">
        <v>503</v>
      </c>
      <c r="AA13" s="13">
        <v>19.3</v>
      </c>
      <c r="AB13" s="13">
        <v>19.5</v>
      </c>
      <c r="AC13" s="13">
        <v>20.2</v>
      </c>
      <c r="AD13" s="13">
        <v>20.2</v>
      </c>
      <c r="AE13" s="13">
        <v>19.9</v>
      </c>
      <c r="AF13" s="13">
        <v>19.3</v>
      </c>
      <c r="AG13" s="13">
        <v>19.4</v>
      </c>
      <c r="AH13" s="13">
        <v>18.3</v>
      </c>
      <c r="AI13" s="13">
        <v>19.1</v>
      </c>
      <c r="AJ13" s="13">
        <v>16.8</v>
      </c>
      <c r="AK13" s="13">
        <v>17.1</v>
      </c>
      <c r="AL13" s="13">
        <v>18.6</v>
      </c>
      <c r="AM13" s="13">
        <v>18.8</v>
      </c>
      <c r="AN13" s="13">
        <v>15.9</v>
      </c>
      <c r="AO13" s="13">
        <v>13.9</v>
      </c>
      <c r="AP13" s="13">
        <v>17.1</v>
      </c>
      <c r="AQ13" s="13">
        <v>16.8</v>
      </c>
      <c r="AR13" s="13">
        <v>16.6</v>
      </c>
      <c r="AS13" s="13">
        <v>16</v>
      </c>
      <c r="AT13" s="13">
        <v>15.2</v>
      </c>
      <c r="AU13" s="13">
        <v>12.8</v>
      </c>
      <c r="AW13" s="13"/>
      <c r="AX13" s="13" t="s">
        <v>503</v>
      </c>
      <c r="AY13" s="13">
        <v>16.1</v>
      </c>
      <c r="AZ13" s="13">
        <v>16</v>
      </c>
      <c r="BA13" s="13">
        <v>16.7</v>
      </c>
      <c r="BB13" s="13">
        <v>16.7</v>
      </c>
      <c r="BC13" s="13">
        <v>16.3</v>
      </c>
      <c r="BD13" s="13">
        <v>16.1</v>
      </c>
      <c r="BE13" s="13">
        <v>16</v>
      </c>
      <c r="BF13" s="13">
        <v>15.8</v>
      </c>
      <c r="BG13" s="13">
        <v>15.9</v>
      </c>
      <c r="BH13" s="13">
        <v>13.7</v>
      </c>
      <c r="BI13" s="13">
        <v>14.2</v>
      </c>
      <c r="BJ13" s="13">
        <v>16.7</v>
      </c>
      <c r="BK13" s="13">
        <v>16.1</v>
      </c>
      <c r="BL13" s="13">
        <v>12.7</v>
      </c>
      <c r="BM13" s="13">
        <v>11.1</v>
      </c>
      <c r="BN13" s="13">
        <v>13.2</v>
      </c>
      <c r="BO13" s="13">
        <v>14.6</v>
      </c>
      <c r="BP13" s="13">
        <v>12.3</v>
      </c>
      <c r="BQ13" s="13">
        <v>11.4</v>
      </c>
      <c r="BR13" s="13">
        <v>10.7</v>
      </c>
      <c r="BS13" s="13">
        <v>8.9</v>
      </c>
      <c r="BU13" s="33"/>
      <c r="BV13" s="33" t="s">
        <v>504</v>
      </c>
      <c r="BW13" s="33">
        <v>151.6</v>
      </c>
      <c r="BX13" s="33">
        <v>152.9</v>
      </c>
      <c r="BY13" s="33">
        <v>156.8</v>
      </c>
      <c r="BZ13" s="33">
        <v>160.5</v>
      </c>
      <c r="CA13" s="33">
        <v>157</v>
      </c>
      <c r="CB13" s="33">
        <v>155.7</v>
      </c>
      <c r="CC13" s="33">
        <v>154.2</v>
      </c>
      <c r="CD13" s="33">
        <v>160.8</v>
      </c>
      <c r="CE13" s="33">
        <v>151.8</v>
      </c>
      <c r="CF13" s="33">
        <v>153.9</v>
      </c>
      <c r="CG13" s="33">
        <v>151.2</v>
      </c>
      <c r="CH13" s="33">
        <v>153.6</v>
      </c>
      <c r="CI13" s="33">
        <v>149.9</v>
      </c>
      <c r="CJ13" s="33">
        <v>146.2</v>
      </c>
      <c r="CK13" s="33">
        <v>136.2</v>
      </c>
      <c r="CL13" s="33">
        <v>136.9</v>
      </c>
      <c r="CM13" s="33">
        <v>134</v>
      </c>
      <c r="CN13" s="33">
        <v>135.4</v>
      </c>
      <c r="CO13" s="33">
        <v>130.2</v>
      </c>
      <c r="CP13" s="33">
        <v>128.9</v>
      </c>
      <c r="CQ13" s="33">
        <v>103.1</v>
      </c>
      <c r="CR13" s="44"/>
      <c r="CS13" s="33"/>
      <c r="CT13" s="33" t="s">
        <v>504</v>
      </c>
      <c r="CU13" s="33">
        <v>257.6</v>
      </c>
      <c r="CV13" s="33">
        <v>254</v>
      </c>
      <c r="CW13" s="33">
        <v>261.2</v>
      </c>
      <c r="CX13" s="33">
        <v>258.2</v>
      </c>
      <c r="CY13" s="33">
        <v>261.5</v>
      </c>
      <c r="CZ13" s="33">
        <v>263.7</v>
      </c>
      <c r="DA13" s="33">
        <v>255</v>
      </c>
      <c r="DB13" s="33">
        <v>256</v>
      </c>
      <c r="DC13" s="33">
        <v>250.4</v>
      </c>
      <c r="DD13" s="33">
        <v>255.4</v>
      </c>
      <c r="DE13" s="33">
        <v>254.1</v>
      </c>
      <c r="DF13" s="33">
        <v>245.6</v>
      </c>
      <c r="DG13" s="33">
        <v>227.1</v>
      </c>
      <c r="DH13" s="33">
        <v>236.2</v>
      </c>
      <c r="DI13" s="33">
        <v>224.9</v>
      </c>
      <c r="DJ13" s="33">
        <v>222.9</v>
      </c>
      <c r="DK13" s="33">
        <v>218.6</v>
      </c>
      <c r="DL13" s="33">
        <v>209.2</v>
      </c>
      <c r="DM13" s="33">
        <v>205.9</v>
      </c>
      <c r="DN13" s="33">
        <v>204.6</v>
      </c>
      <c r="DO13" s="33">
        <v>155.4</v>
      </c>
      <c r="DP13" s="44"/>
      <c r="DQ13" s="33"/>
      <c r="DR13" s="33" t="s">
        <v>504</v>
      </c>
      <c r="DS13" s="33">
        <v>18.6</v>
      </c>
      <c r="DT13" s="33">
        <v>17.5</v>
      </c>
      <c r="DU13" s="33">
        <v>18.3</v>
      </c>
      <c r="DV13" s="33">
        <v>18.5</v>
      </c>
      <c r="DW13" s="33">
        <v>18.7</v>
      </c>
      <c r="DX13" s="33">
        <v>16.2</v>
      </c>
      <c r="DY13" s="33">
        <v>17.1</v>
      </c>
      <c r="DZ13" s="33">
        <v>18.1</v>
      </c>
      <c r="EA13" s="33">
        <v>16.7</v>
      </c>
      <c r="EB13" s="33">
        <v>16.7</v>
      </c>
      <c r="EC13" s="33">
        <v>18</v>
      </c>
      <c r="ED13" s="33">
        <v>16.2</v>
      </c>
      <c r="EE13" s="33">
        <v>20.1</v>
      </c>
      <c r="EF13" s="33">
        <v>19.6</v>
      </c>
      <c r="EG13" s="33">
        <v>18.7</v>
      </c>
      <c r="EH13" s="33">
        <v>17.2</v>
      </c>
      <c r="EI13" s="33">
        <v>16.7</v>
      </c>
      <c r="EJ13" s="33">
        <v>15.5</v>
      </c>
      <c r="EK13" s="33">
        <v>15.9</v>
      </c>
      <c r="EL13" s="33">
        <v>15.4</v>
      </c>
      <c r="EM13" s="33">
        <v>13</v>
      </c>
      <c r="EN13" s="44"/>
      <c r="EO13" s="33"/>
      <c r="EP13" s="33" t="s">
        <v>504</v>
      </c>
      <c r="EQ13" s="33">
        <v>21.7</v>
      </c>
      <c r="ER13" s="33">
        <v>20.5</v>
      </c>
      <c r="ES13" s="33">
        <v>22</v>
      </c>
      <c r="ET13" s="33">
        <v>22.6</v>
      </c>
      <c r="EU13" s="33">
        <v>21.6</v>
      </c>
      <c r="EV13" s="33">
        <v>20.5</v>
      </c>
      <c r="EW13" s="33">
        <v>21.6</v>
      </c>
      <c r="EX13" s="33">
        <v>23.2</v>
      </c>
      <c r="EY13" s="33">
        <v>24.4</v>
      </c>
      <c r="EZ13" s="33">
        <v>24.6</v>
      </c>
      <c r="FA13" s="33">
        <v>24.7</v>
      </c>
      <c r="FB13" s="33">
        <v>19.5</v>
      </c>
      <c r="FC13" s="33">
        <v>21.9</v>
      </c>
      <c r="FD13" s="33">
        <v>21.7</v>
      </c>
      <c r="FE13" s="33">
        <v>18.8</v>
      </c>
      <c r="FF13" s="33">
        <v>19.2</v>
      </c>
      <c r="FG13" s="33">
        <v>18.8</v>
      </c>
      <c r="FH13" s="33">
        <v>18</v>
      </c>
      <c r="FI13" s="33">
        <v>16.7</v>
      </c>
      <c r="FJ13" s="33">
        <v>16</v>
      </c>
      <c r="FK13" s="33">
        <v>12.9</v>
      </c>
      <c r="FM13" s="13"/>
      <c r="FN13" s="13" t="s">
        <v>503</v>
      </c>
      <c r="FO13" s="13">
        <v>58.5</v>
      </c>
      <c r="FP13" s="13">
        <v>60.6</v>
      </c>
      <c r="FQ13" s="13">
        <v>60.1</v>
      </c>
      <c r="FR13" s="13">
        <v>54.9</v>
      </c>
      <c r="FS13" s="13">
        <v>52.7</v>
      </c>
      <c r="FT13" s="13">
        <v>53.7</v>
      </c>
      <c r="FU13" s="13">
        <v>53.6</v>
      </c>
      <c r="FV13" s="13">
        <v>56.3</v>
      </c>
      <c r="FW13" s="13">
        <v>53.9</v>
      </c>
      <c r="FX13" s="13">
        <v>51.5</v>
      </c>
      <c r="FY13" s="13">
        <v>49</v>
      </c>
      <c r="FZ13" s="13">
        <v>43.3</v>
      </c>
      <c r="GA13" s="13">
        <v>45.2</v>
      </c>
      <c r="GB13" s="13">
        <v>46.2</v>
      </c>
      <c r="GC13" s="13">
        <v>45.7</v>
      </c>
      <c r="GD13" s="13">
        <v>41.9</v>
      </c>
      <c r="GE13" s="13">
        <v>41.8</v>
      </c>
      <c r="GF13" s="13">
        <v>41.2</v>
      </c>
      <c r="GG13" s="13">
        <v>40.4</v>
      </c>
      <c r="GH13" s="13">
        <v>40.9</v>
      </c>
      <c r="GI13" s="13">
        <v>33.1</v>
      </c>
      <c r="GK13" s="13"/>
      <c r="GL13" s="13" t="s">
        <v>503</v>
      </c>
      <c r="GM13" s="13">
        <v>69.5</v>
      </c>
      <c r="GN13" s="13">
        <v>67.1</v>
      </c>
      <c r="GO13" s="13">
        <v>66.9</v>
      </c>
      <c r="GP13" s="13">
        <v>64.8</v>
      </c>
      <c r="GQ13" s="13">
        <v>66.6</v>
      </c>
      <c r="GR13" s="13">
        <v>62.3</v>
      </c>
      <c r="GS13" s="13">
        <v>58.6</v>
      </c>
      <c r="GT13" s="13">
        <v>61.6</v>
      </c>
      <c r="GU13" s="13">
        <v>58.7</v>
      </c>
      <c r="GV13" s="13">
        <v>57.8</v>
      </c>
      <c r="GW13" s="13">
        <v>57.3</v>
      </c>
      <c r="GX13" s="13">
        <v>52.6</v>
      </c>
      <c r="GY13" s="13">
        <v>53.6</v>
      </c>
      <c r="GZ13" s="13">
        <v>53.9</v>
      </c>
      <c r="HA13" s="13">
        <v>54</v>
      </c>
      <c r="HB13" s="13">
        <v>55.1</v>
      </c>
      <c r="HC13" s="13">
        <v>58.5</v>
      </c>
      <c r="HD13" s="13">
        <v>57.1</v>
      </c>
      <c r="HE13" s="13">
        <v>56.5</v>
      </c>
      <c r="HF13" s="13">
        <v>53.9</v>
      </c>
      <c r="HG13" s="13">
        <v>46.4</v>
      </c>
    </row>
    <row r="14" ht="15" spans="1:215">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1"/>
      <c r="AX14" s="21" t="s">
        <v>296</v>
      </c>
      <c r="AY14" s="1"/>
      <c r="AZ14" s="1"/>
      <c r="BA14" s="1"/>
      <c r="BB14" s="1"/>
      <c r="BC14" s="1"/>
      <c r="BD14" s="1"/>
      <c r="BE14" s="1"/>
      <c r="BF14" s="1"/>
      <c r="BG14" s="1"/>
      <c r="BH14" s="1"/>
      <c r="BI14" s="1"/>
      <c r="BJ14" s="1"/>
      <c r="BK14" s="1"/>
      <c r="BL14" s="1"/>
      <c r="BM14" s="1"/>
      <c r="BN14" s="1"/>
      <c r="BO14" s="1"/>
      <c r="BP14" s="1"/>
      <c r="BQ14" s="1"/>
      <c r="BR14" s="1"/>
      <c r="BS14" s="1"/>
      <c r="BU14" s="25"/>
      <c r="BV14" s="34" t="s">
        <v>297</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297</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297</v>
      </c>
      <c r="DS14" s="25"/>
      <c r="DT14" s="25"/>
      <c r="DU14" s="25"/>
      <c r="DV14" s="25"/>
      <c r="DW14" s="25"/>
      <c r="DX14" s="25"/>
      <c r="DY14" s="25"/>
      <c r="DZ14" s="25"/>
      <c r="EA14" s="25"/>
      <c r="EB14" s="25"/>
      <c r="EC14" s="25"/>
      <c r="ED14" s="25"/>
      <c r="EE14" s="25"/>
      <c r="EF14" s="25"/>
      <c r="EG14" s="25"/>
      <c r="EH14" s="25"/>
      <c r="EI14" s="25"/>
      <c r="EJ14" s="25"/>
      <c r="EK14" s="25"/>
      <c r="EL14" s="25"/>
      <c r="EM14" s="25"/>
      <c r="EN14" s="44"/>
      <c r="EO14" s="25"/>
      <c r="EP14" s="34" t="s">
        <v>297</v>
      </c>
      <c r="EQ14" s="25"/>
      <c r="ER14" s="25"/>
      <c r="ES14" s="25"/>
      <c r="ET14" s="25"/>
      <c r="EU14" s="25"/>
      <c r="EV14" s="25"/>
      <c r="EW14" s="25"/>
      <c r="EX14" s="25"/>
      <c r="EY14" s="25"/>
      <c r="EZ14" s="25"/>
      <c r="FA14" s="25"/>
      <c r="FB14" s="25"/>
      <c r="FC14" s="25"/>
      <c r="FD14" s="25"/>
      <c r="FE14" s="25"/>
      <c r="FF14" s="25"/>
      <c r="FG14" s="25"/>
      <c r="FH14" s="25"/>
      <c r="FI14" s="25"/>
      <c r="FJ14" s="25"/>
      <c r="FK14" s="25"/>
      <c r="FM14" s="1"/>
      <c r="FN14" s="21" t="s">
        <v>296</v>
      </c>
      <c r="FO14" s="1"/>
      <c r="FP14" s="1"/>
      <c r="FQ14" s="1"/>
      <c r="FR14" s="1"/>
      <c r="FS14" s="1"/>
      <c r="FT14" s="1"/>
      <c r="FU14" s="1"/>
      <c r="FV14" s="1"/>
      <c r="FW14" s="1"/>
      <c r="FX14" s="1"/>
      <c r="FY14" s="1"/>
      <c r="FZ14" s="1"/>
      <c r="GA14" s="1"/>
      <c r="GB14" s="1"/>
      <c r="GC14" s="1"/>
      <c r="GD14" s="1"/>
      <c r="GE14" s="1"/>
      <c r="GF14" s="1"/>
      <c r="GG14" s="1"/>
      <c r="GH14" s="1"/>
      <c r="GI14" s="1"/>
      <c r="GK14" s="1"/>
      <c r="GL14" s="21" t="s">
        <v>296</v>
      </c>
      <c r="GM14" s="1"/>
      <c r="GN14" s="1"/>
      <c r="GO14" s="1"/>
      <c r="GP14" s="1"/>
      <c r="GQ14" s="1"/>
      <c r="GR14" s="1"/>
      <c r="GS14" s="1"/>
      <c r="GT14" s="1"/>
      <c r="GU14" s="1"/>
      <c r="GV14" s="1"/>
      <c r="GW14" s="1"/>
      <c r="GX14" s="1"/>
      <c r="GY14" s="1"/>
      <c r="GZ14" s="1"/>
      <c r="HA14" s="1"/>
      <c r="HB14" s="1"/>
      <c r="HC14" s="1"/>
      <c r="HD14" s="1"/>
      <c r="HE14" s="1"/>
      <c r="HF14" s="1"/>
      <c r="HG14" s="1"/>
    </row>
    <row r="15" ht="15" spans="1:215">
      <c r="A15" s="1"/>
      <c r="B15" s="9" t="s">
        <v>298</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298</v>
      </c>
      <c r="AA15" s="1">
        <v>0</v>
      </c>
      <c r="AB15" s="1">
        <v>0</v>
      </c>
      <c r="AC15" s="1">
        <v>0</v>
      </c>
      <c r="AD15" s="1">
        <v>0</v>
      </c>
      <c r="AE15" s="1">
        <v>0</v>
      </c>
      <c r="AF15" s="1">
        <v>0</v>
      </c>
      <c r="AG15" s="1">
        <v>0</v>
      </c>
      <c r="AH15" s="1">
        <v>0</v>
      </c>
      <c r="AI15" s="1">
        <v>0</v>
      </c>
      <c r="AJ15" s="1">
        <v>0</v>
      </c>
      <c r="AK15" s="1">
        <v>0</v>
      </c>
      <c r="AL15" s="1">
        <v>0</v>
      </c>
      <c r="AM15" s="1">
        <v>0</v>
      </c>
      <c r="AN15" s="1">
        <v>0</v>
      </c>
      <c r="AO15" s="1">
        <v>0.1</v>
      </c>
      <c r="AP15" s="1">
        <v>0</v>
      </c>
      <c r="AQ15" s="1">
        <v>0</v>
      </c>
      <c r="AR15" s="1">
        <v>0</v>
      </c>
      <c r="AS15" s="1">
        <v>0</v>
      </c>
      <c r="AT15" s="1">
        <v>0</v>
      </c>
      <c r="AU15" s="1">
        <v>0</v>
      </c>
      <c r="AW15" s="1"/>
      <c r="AX15" s="9" t="s">
        <v>298</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U15" s="25"/>
      <c r="BV15" s="45" t="s">
        <v>299</v>
      </c>
      <c r="BW15" s="25">
        <v>0</v>
      </c>
      <c r="BX15" s="25">
        <v>0</v>
      </c>
      <c r="BY15" s="25">
        <v>0</v>
      </c>
      <c r="BZ15" s="25">
        <v>0</v>
      </c>
      <c r="CA15" s="25">
        <v>0</v>
      </c>
      <c r="CB15" s="25">
        <v>0</v>
      </c>
      <c r="CC15" s="25">
        <v>0</v>
      </c>
      <c r="CD15" s="25">
        <v>0</v>
      </c>
      <c r="CE15" s="25">
        <v>0</v>
      </c>
      <c r="CF15" s="25">
        <v>0</v>
      </c>
      <c r="CG15" s="25">
        <v>0</v>
      </c>
      <c r="CH15" s="25">
        <v>0</v>
      </c>
      <c r="CI15" s="25">
        <v>0.1</v>
      </c>
      <c r="CJ15" s="25">
        <v>0.1</v>
      </c>
      <c r="CK15" s="25">
        <v>0.5</v>
      </c>
      <c r="CL15" s="25">
        <v>0.3</v>
      </c>
      <c r="CM15" s="25">
        <v>0.2</v>
      </c>
      <c r="CN15" s="25">
        <v>0.1</v>
      </c>
      <c r="CO15" s="25">
        <v>0.1</v>
      </c>
      <c r="CP15" s="25">
        <v>0</v>
      </c>
      <c r="CQ15" s="25">
        <v>0</v>
      </c>
      <c r="CR15" s="44"/>
      <c r="CS15" s="25"/>
      <c r="CT15" s="45" t="s">
        <v>299</v>
      </c>
      <c r="CU15" s="25">
        <v>0.7</v>
      </c>
      <c r="CV15" s="25">
        <v>0.8</v>
      </c>
      <c r="CW15" s="25">
        <v>0.7</v>
      </c>
      <c r="CX15" s="25">
        <v>0.7</v>
      </c>
      <c r="CY15" s="25">
        <v>0.8</v>
      </c>
      <c r="CZ15" s="25">
        <v>0.9</v>
      </c>
      <c r="DA15" s="25">
        <v>1</v>
      </c>
      <c r="DB15" s="25">
        <v>0.9</v>
      </c>
      <c r="DC15" s="25">
        <v>0.9</v>
      </c>
      <c r="DD15" s="25">
        <v>0.7</v>
      </c>
      <c r="DE15" s="25">
        <v>0.7</v>
      </c>
      <c r="DF15" s="25">
        <v>0.5</v>
      </c>
      <c r="DG15" s="25">
        <v>0.3</v>
      </c>
      <c r="DH15" s="25">
        <v>0.2</v>
      </c>
      <c r="DI15" s="25">
        <v>0.2</v>
      </c>
      <c r="DJ15" s="25">
        <v>0.1</v>
      </c>
      <c r="DK15" s="25">
        <v>0.1</v>
      </c>
      <c r="DL15" s="25">
        <v>0.1</v>
      </c>
      <c r="DM15" s="25">
        <v>0</v>
      </c>
      <c r="DN15" s="25">
        <v>0</v>
      </c>
      <c r="DO15" s="25">
        <v>0</v>
      </c>
      <c r="DP15" s="44"/>
      <c r="DQ15" s="25"/>
      <c r="DR15" s="45" t="s">
        <v>299</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N15" s="44"/>
      <c r="EO15" s="25"/>
      <c r="EP15" s="45" t="s">
        <v>299</v>
      </c>
      <c r="EQ15" s="25">
        <v>0</v>
      </c>
      <c r="ER15" s="25">
        <v>0</v>
      </c>
      <c r="ES15" s="25">
        <v>0</v>
      </c>
      <c r="ET15" s="25">
        <v>0</v>
      </c>
      <c r="EU15" s="25">
        <v>0</v>
      </c>
      <c r="EV15" s="25">
        <v>0</v>
      </c>
      <c r="EW15" s="25">
        <v>0</v>
      </c>
      <c r="EX15" s="25">
        <v>0</v>
      </c>
      <c r="EY15" s="25">
        <v>0</v>
      </c>
      <c r="EZ15" s="25">
        <v>0</v>
      </c>
      <c r="FA15" s="25">
        <v>0</v>
      </c>
      <c r="FB15" s="25">
        <v>0</v>
      </c>
      <c r="FC15" s="25">
        <v>0</v>
      </c>
      <c r="FD15" s="25">
        <v>0</v>
      </c>
      <c r="FE15" s="25">
        <v>0</v>
      </c>
      <c r="FF15" s="25">
        <v>0</v>
      </c>
      <c r="FG15" s="25">
        <v>0</v>
      </c>
      <c r="FH15" s="25">
        <v>0</v>
      </c>
      <c r="FI15" s="25">
        <v>0</v>
      </c>
      <c r="FJ15" s="25">
        <v>0</v>
      </c>
      <c r="FK15" s="25">
        <v>0</v>
      </c>
      <c r="FM15" s="1"/>
      <c r="FN15" s="9" t="s">
        <v>298</v>
      </c>
      <c r="FO15" s="1">
        <v>0</v>
      </c>
      <c r="FP15" s="1">
        <v>0</v>
      </c>
      <c r="FQ15" s="1">
        <v>0</v>
      </c>
      <c r="FR15" s="1">
        <v>0</v>
      </c>
      <c r="FS15" s="1">
        <v>0</v>
      </c>
      <c r="FT15" s="1">
        <v>0</v>
      </c>
      <c r="FU15" s="1">
        <v>0</v>
      </c>
      <c r="FV15" s="1">
        <v>0</v>
      </c>
      <c r="FW15" s="1">
        <v>0</v>
      </c>
      <c r="FX15" s="1">
        <v>0</v>
      </c>
      <c r="FY15" s="1">
        <v>0</v>
      </c>
      <c r="FZ15" s="1">
        <v>0.2</v>
      </c>
      <c r="GA15" s="1">
        <v>0.1</v>
      </c>
      <c r="GB15" s="1">
        <v>0.1</v>
      </c>
      <c r="GC15" s="1">
        <v>0.2</v>
      </c>
      <c r="GD15" s="1">
        <v>0.1</v>
      </c>
      <c r="GE15" s="1">
        <v>0.1</v>
      </c>
      <c r="GF15" s="1">
        <v>0.1</v>
      </c>
      <c r="GG15" s="1">
        <v>0</v>
      </c>
      <c r="GH15" s="1">
        <v>0</v>
      </c>
      <c r="GI15" s="1">
        <v>0</v>
      </c>
      <c r="GK15" s="1"/>
      <c r="GL15" s="9" t="s">
        <v>298</v>
      </c>
      <c r="GM15" s="1">
        <v>0.2</v>
      </c>
      <c r="GN15" s="1">
        <v>0.1</v>
      </c>
      <c r="GO15" s="1">
        <v>0.1</v>
      </c>
      <c r="GP15" s="1">
        <v>0.1</v>
      </c>
      <c r="GQ15" s="1">
        <v>0.1</v>
      </c>
      <c r="GR15" s="1">
        <v>0.1</v>
      </c>
      <c r="GS15" s="1">
        <v>0.1</v>
      </c>
      <c r="GT15" s="1">
        <v>0.1</v>
      </c>
      <c r="GU15" s="1">
        <v>0.1</v>
      </c>
      <c r="GV15" s="1">
        <v>0.1</v>
      </c>
      <c r="GW15" s="1">
        <v>0.2</v>
      </c>
      <c r="GX15" s="1">
        <v>0.3</v>
      </c>
      <c r="GY15" s="1">
        <v>0.2</v>
      </c>
      <c r="GZ15" s="1">
        <v>0.2</v>
      </c>
      <c r="HA15" s="1">
        <v>0.1</v>
      </c>
      <c r="HB15" s="1">
        <v>0.1</v>
      </c>
      <c r="HC15" s="1">
        <v>0.1</v>
      </c>
      <c r="HD15" s="1">
        <v>0</v>
      </c>
      <c r="HE15" s="1">
        <v>0</v>
      </c>
      <c r="HF15" s="1">
        <v>0</v>
      </c>
      <c r="HG15" s="1">
        <v>0</v>
      </c>
    </row>
    <row r="16" ht="15" spans="1:215">
      <c r="A16" s="1"/>
      <c r="B16" s="22" t="s">
        <v>300</v>
      </c>
      <c r="C16" s="1">
        <v>3.5</v>
      </c>
      <c r="D16" s="1">
        <v>3.3</v>
      </c>
      <c r="E16" s="1">
        <v>3.6</v>
      </c>
      <c r="F16" s="1">
        <v>3.6</v>
      </c>
      <c r="G16" s="1">
        <v>3.6</v>
      </c>
      <c r="H16" s="1">
        <v>3.6</v>
      </c>
      <c r="I16" s="1">
        <v>3.5</v>
      </c>
      <c r="J16" s="1">
        <v>3.6</v>
      </c>
      <c r="K16" s="1">
        <v>3.6</v>
      </c>
      <c r="L16" s="1">
        <v>3.3</v>
      </c>
      <c r="M16" s="1">
        <v>3.4</v>
      </c>
      <c r="N16" s="1">
        <v>3.4</v>
      </c>
      <c r="O16" s="1">
        <v>3.4</v>
      </c>
      <c r="P16" s="1">
        <v>2.9</v>
      </c>
      <c r="Q16" s="1">
        <v>2.5</v>
      </c>
      <c r="R16" s="1">
        <v>2.8</v>
      </c>
      <c r="S16" s="1">
        <v>3</v>
      </c>
      <c r="T16" s="1">
        <v>2.9</v>
      </c>
      <c r="U16" s="1">
        <v>2.6</v>
      </c>
      <c r="V16" s="1">
        <v>2.5</v>
      </c>
      <c r="W16" s="1">
        <v>2.2</v>
      </c>
      <c r="Y16" s="1"/>
      <c r="Z16" s="22" t="s">
        <v>300</v>
      </c>
      <c r="AA16" s="1">
        <v>19.1</v>
      </c>
      <c r="AB16" s="1">
        <v>19.3</v>
      </c>
      <c r="AC16" s="1">
        <v>19.8</v>
      </c>
      <c r="AD16" s="1">
        <v>19.7</v>
      </c>
      <c r="AE16" s="1">
        <v>19.4</v>
      </c>
      <c r="AF16" s="1">
        <v>18.9</v>
      </c>
      <c r="AG16" s="1">
        <v>19</v>
      </c>
      <c r="AH16" s="1">
        <v>17.8</v>
      </c>
      <c r="AI16" s="1">
        <v>18.7</v>
      </c>
      <c r="AJ16" s="1">
        <v>16.4</v>
      </c>
      <c r="AK16" s="1">
        <v>16.7</v>
      </c>
      <c r="AL16" s="1">
        <v>17.5</v>
      </c>
      <c r="AM16" s="1">
        <v>17.8</v>
      </c>
      <c r="AN16" s="1">
        <v>15.3</v>
      </c>
      <c r="AO16" s="1">
        <v>13.4</v>
      </c>
      <c r="AP16" s="1">
        <v>16.7</v>
      </c>
      <c r="AQ16" s="1">
        <v>16.5</v>
      </c>
      <c r="AR16" s="1">
        <v>16.2</v>
      </c>
      <c r="AS16" s="1">
        <v>15.8</v>
      </c>
      <c r="AT16" s="1">
        <v>15</v>
      </c>
      <c r="AU16" s="1">
        <v>12.6</v>
      </c>
      <c r="AW16" s="1"/>
      <c r="AX16" s="22" t="s">
        <v>300</v>
      </c>
      <c r="AY16" s="1">
        <v>15.9</v>
      </c>
      <c r="AZ16" s="1">
        <v>15.7</v>
      </c>
      <c r="BA16" s="1">
        <v>16.4</v>
      </c>
      <c r="BB16" s="1">
        <v>16.4</v>
      </c>
      <c r="BC16" s="1">
        <v>16</v>
      </c>
      <c r="BD16" s="1">
        <v>15.8</v>
      </c>
      <c r="BE16" s="1">
        <v>15.6</v>
      </c>
      <c r="BF16" s="1">
        <v>15.5</v>
      </c>
      <c r="BG16" s="1">
        <v>15.7</v>
      </c>
      <c r="BH16" s="1">
        <v>13.5</v>
      </c>
      <c r="BI16" s="1">
        <v>13.9</v>
      </c>
      <c r="BJ16" s="1">
        <v>15.8</v>
      </c>
      <c r="BK16" s="1">
        <v>15.3</v>
      </c>
      <c r="BL16" s="1">
        <v>12.3</v>
      </c>
      <c r="BM16" s="1">
        <v>10.8</v>
      </c>
      <c r="BN16" s="1">
        <v>13</v>
      </c>
      <c r="BO16" s="1">
        <v>14.4</v>
      </c>
      <c r="BP16" s="1">
        <v>12.1</v>
      </c>
      <c r="BQ16" s="1">
        <v>11.3</v>
      </c>
      <c r="BR16" s="1">
        <v>10.6</v>
      </c>
      <c r="BS16" s="1">
        <v>8.8</v>
      </c>
      <c r="BU16" s="25"/>
      <c r="BV16" s="35" t="s">
        <v>301</v>
      </c>
      <c r="BW16" s="25">
        <v>150.4</v>
      </c>
      <c r="BX16" s="25">
        <v>151.6</v>
      </c>
      <c r="BY16" s="25">
        <v>155.8</v>
      </c>
      <c r="BZ16" s="25">
        <v>159.3</v>
      </c>
      <c r="CA16" s="25">
        <v>155.7</v>
      </c>
      <c r="CB16" s="25">
        <v>154.4</v>
      </c>
      <c r="CC16" s="25">
        <v>152.5</v>
      </c>
      <c r="CD16" s="25">
        <v>159.2</v>
      </c>
      <c r="CE16" s="25">
        <v>150.1</v>
      </c>
      <c r="CF16" s="25">
        <v>152.5</v>
      </c>
      <c r="CG16" s="25">
        <v>149.6</v>
      </c>
      <c r="CH16" s="25">
        <v>146.6</v>
      </c>
      <c r="CI16" s="25">
        <v>143.1</v>
      </c>
      <c r="CJ16" s="25">
        <v>139.4</v>
      </c>
      <c r="CK16" s="25">
        <v>129.1</v>
      </c>
      <c r="CL16" s="25">
        <v>134.8</v>
      </c>
      <c r="CM16" s="25">
        <v>132</v>
      </c>
      <c r="CN16" s="25">
        <v>133.5</v>
      </c>
      <c r="CO16" s="25">
        <v>128.4</v>
      </c>
      <c r="CP16" s="25">
        <v>127.5</v>
      </c>
      <c r="CQ16" s="25">
        <v>102.1</v>
      </c>
      <c r="CR16" s="44"/>
      <c r="CS16" s="25"/>
      <c r="CT16" s="35" t="s">
        <v>301</v>
      </c>
      <c r="CU16" s="25">
        <v>253.9</v>
      </c>
      <c r="CV16" s="25">
        <v>249.9</v>
      </c>
      <c r="CW16" s="25">
        <v>258</v>
      </c>
      <c r="CX16" s="25">
        <v>254.7</v>
      </c>
      <c r="CY16" s="25">
        <v>257.6</v>
      </c>
      <c r="CZ16" s="25">
        <v>259.5</v>
      </c>
      <c r="DA16" s="25">
        <v>249.8</v>
      </c>
      <c r="DB16" s="25">
        <v>241.6</v>
      </c>
      <c r="DC16" s="25">
        <v>234.1</v>
      </c>
      <c r="DD16" s="25">
        <v>239.5</v>
      </c>
      <c r="DE16" s="25">
        <v>237</v>
      </c>
      <c r="DF16" s="25">
        <v>226.8</v>
      </c>
      <c r="DG16" s="25">
        <v>207.8</v>
      </c>
      <c r="DH16" s="25">
        <v>217.8</v>
      </c>
      <c r="DI16" s="25">
        <v>206.5</v>
      </c>
      <c r="DJ16" s="25">
        <v>217.1</v>
      </c>
      <c r="DK16" s="25">
        <v>212.4</v>
      </c>
      <c r="DL16" s="25">
        <v>203.1</v>
      </c>
      <c r="DM16" s="25">
        <v>200.4</v>
      </c>
      <c r="DN16" s="25">
        <v>199.8</v>
      </c>
      <c r="DO16" s="25">
        <v>151.2</v>
      </c>
      <c r="DP16" s="44"/>
      <c r="DQ16" s="25"/>
      <c r="DR16" s="35" t="s">
        <v>301</v>
      </c>
      <c r="DS16" s="25">
        <v>18.4</v>
      </c>
      <c r="DT16" s="25">
        <v>17.3</v>
      </c>
      <c r="DU16" s="25">
        <v>18.1</v>
      </c>
      <c r="DV16" s="25">
        <v>18.4</v>
      </c>
      <c r="DW16" s="25">
        <v>18.5</v>
      </c>
      <c r="DX16" s="25">
        <v>16.1</v>
      </c>
      <c r="DY16" s="25">
        <v>16.9</v>
      </c>
      <c r="DZ16" s="25">
        <v>17.9</v>
      </c>
      <c r="EA16" s="25">
        <v>15.3</v>
      </c>
      <c r="EB16" s="25">
        <v>15.2</v>
      </c>
      <c r="EC16" s="25">
        <v>16.5</v>
      </c>
      <c r="ED16" s="25">
        <v>14.8</v>
      </c>
      <c r="EE16" s="25">
        <v>18.7</v>
      </c>
      <c r="EF16" s="25">
        <v>18.3</v>
      </c>
      <c r="EG16" s="25">
        <v>17.5</v>
      </c>
      <c r="EH16" s="25">
        <v>17</v>
      </c>
      <c r="EI16" s="25">
        <v>16.6</v>
      </c>
      <c r="EJ16" s="25">
        <v>15.3</v>
      </c>
      <c r="EK16" s="25">
        <v>15.8</v>
      </c>
      <c r="EL16" s="25">
        <v>15.2</v>
      </c>
      <c r="EM16" s="25">
        <v>12.9</v>
      </c>
      <c r="EN16" s="44"/>
      <c r="EO16" s="25"/>
      <c r="EP16" s="35" t="s">
        <v>301</v>
      </c>
      <c r="EQ16" s="25">
        <v>21.4</v>
      </c>
      <c r="ER16" s="25">
        <v>20.3</v>
      </c>
      <c r="ES16" s="25">
        <v>21.8</v>
      </c>
      <c r="ET16" s="25">
        <v>22.4</v>
      </c>
      <c r="EU16" s="25">
        <v>21.3</v>
      </c>
      <c r="EV16" s="25">
        <v>20.3</v>
      </c>
      <c r="EW16" s="25">
        <v>21.3</v>
      </c>
      <c r="EX16" s="25">
        <v>22.9</v>
      </c>
      <c r="EY16" s="25">
        <v>24.1</v>
      </c>
      <c r="EZ16" s="25">
        <v>24.3</v>
      </c>
      <c r="FA16" s="25">
        <v>24.3</v>
      </c>
      <c r="FB16" s="25">
        <v>17.8</v>
      </c>
      <c r="FC16" s="25">
        <v>20.2</v>
      </c>
      <c r="FD16" s="25">
        <v>20</v>
      </c>
      <c r="FE16" s="25">
        <v>17.2</v>
      </c>
      <c r="FF16" s="25">
        <v>18.9</v>
      </c>
      <c r="FG16" s="25">
        <v>18.5</v>
      </c>
      <c r="FH16" s="25">
        <v>17.7</v>
      </c>
      <c r="FI16" s="25">
        <v>16.4</v>
      </c>
      <c r="FJ16" s="25">
        <v>15.7</v>
      </c>
      <c r="FK16" s="25">
        <v>12.7</v>
      </c>
      <c r="FM16" s="1"/>
      <c r="FN16" s="12" t="s">
        <v>300</v>
      </c>
      <c r="FO16" s="1">
        <v>56.8</v>
      </c>
      <c r="FP16" s="1">
        <v>58.9</v>
      </c>
      <c r="FQ16" s="1">
        <v>58.5</v>
      </c>
      <c r="FR16" s="1">
        <v>53.5</v>
      </c>
      <c r="FS16" s="1">
        <v>51.5</v>
      </c>
      <c r="FT16" s="1">
        <v>52.7</v>
      </c>
      <c r="FU16" s="1">
        <v>52.2</v>
      </c>
      <c r="FV16" s="1">
        <v>54.8</v>
      </c>
      <c r="FW16" s="1">
        <v>52.6</v>
      </c>
      <c r="FX16" s="1">
        <v>50.2</v>
      </c>
      <c r="FY16" s="1">
        <v>47.6</v>
      </c>
      <c r="FZ16" s="1">
        <v>40.2</v>
      </c>
      <c r="GA16" s="1">
        <v>41.5</v>
      </c>
      <c r="GB16" s="1">
        <v>43</v>
      </c>
      <c r="GC16" s="1">
        <v>42.2</v>
      </c>
      <c r="GD16" s="1">
        <v>40.5</v>
      </c>
      <c r="GE16" s="1">
        <v>40.6</v>
      </c>
      <c r="GF16" s="1">
        <v>40</v>
      </c>
      <c r="GG16" s="1">
        <v>39.3</v>
      </c>
      <c r="GH16" s="1">
        <v>39.8</v>
      </c>
      <c r="GI16" s="1">
        <v>32.1</v>
      </c>
      <c r="GK16" s="1"/>
      <c r="GL16" s="12" t="s">
        <v>300</v>
      </c>
      <c r="GM16" s="1">
        <v>66.7</v>
      </c>
      <c r="GN16" s="1">
        <v>64.3</v>
      </c>
      <c r="GO16" s="1">
        <v>64.3</v>
      </c>
      <c r="GP16" s="1">
        <v>62.3</v>
      </c>
      <c r="GQ16" s="1">
        <v>64.4</v>
      </c>
      <c r="GR16" s="1">
        <v>60.3</v>
      </c>
      <c r="GS16" s="1">
        <v>56.3</v>
      </c>
      <c r="GT16" s="1">
        <v>58.7</v>
      </c>
      <c r="GU16" s="1">
        <v>55.4</v>
      </c>
      <c r="GV16" s="1">
        <v>55.4</v>
      </c>
      <c r="GW16" s="1">
        <v>52.7</v>
      </c>
      <c r="GX16" s="1">
        <v>47.9</v>
      </c>
      <c r="GY16" s="1">
        <v>49</v>
      </c>
      <c r="GZ16" s="1">
        <v>49.5</v>
      </c>
      <c r="HA16" s="1">
        <v>49.7</v>
      </c>
      <c r="HB16" s="1">
        <v>52.6</v>
      </c>
      <c r="HC16" s="1">
        <v>56.2</v>
      </c>
      <c r="HD16" s="1">
        <v>54.7</v>
      </c>
      <c r="HE16" s="1">
        <v>53.5</v>
      </c>
      <c r="HF16" s="1">
        <v>51.2</v>
      </c>
      <c r="HG16" s="1">
        <v>44.2</v>
      </c>
    </row>
    <row r="17" ht="15" spans="1:215">
      <c r="A17" s="1"/>
      <c r="B17" s="22" t="s">
        <v>302</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22" t="s">
        <v>302</v>
      </c>
      <c r="AA17" s="1">
        <v>0.2</v>
      </c>
      <c r="AB17" s="1">
        <v>0.2</v>
      </c>
      <c r="AC17" s="1">
        <v>0.3</v>
      </c>
      <c r="AD17" s="1">
        <v>0.4</v>
      </c>
      <c r="AE17" s="1">
        <v>0.4</v>
      </c>
      <c r="AF17" s="1">
        <v>0.3</v>
      </c>
      <c r="AG17" s="1">
        <v>0.4</v>
      </c>
      <c r="AH17" s="1">
        <v>0.4</v>
      </c>
      <c r="AI17" s="1">
        <v>0.3</v>
      </c>
      <c r="AJ17" s="1">
        <v>0.4</v>
      </c>
      <c r="AK17" s="1">
        <v>0.3</v>
      </c>
      <c r="AL17" s="1">
        <v>0.4</v>
      </c>
      <c r="AM17" s="1">
        <v>0.4</v>
      </c>
      <c r="AN17" s="1">
        <v>0.4</v>
      </c>
      <c r="AO17" s="1">
        <v>0.4</v>
      </c>
      <c r="AP17" s="1">
        <v>0.4</v>
      </c>
      <c r="AQ17" s="1">
        <v>0.3</v>
      </c>
      <c r="AR17" s="1">
        <v>0.3</v>
      </c>
      <c r="AS17" s="1">
        <v>0.2</v>
      </c>
      <c r="AT17" s="1">
        <v>0.2</v>
      </c>
      <c r="AU17" s="1">
        <v>0.2</v>
      </c>
      <c r="AW17" s="1"/>
      <c r="AX17" s="22" t="s">
        <v>302</v>
      </c>
      <c r="AY17" s="1">
        <v>0.2</v>
      </c>
      <c r="AZ17" s="1">
        <v>0.2</v>
      </c>
      <c r="BA17" s="1">
        <v>0.3</v>
      </c>
      <c r="BB17" s="1">
        <v>0.3</v>
      </c>
      <c r="BC17" s="1">
        <v>0.3</v>
      </c>
      <c r="BD17" s="1">
        <v>0.3</v>
      </c>
      <c r="BE17" s="1">
        <v>0.4</v>
      </c>
      <c r="BF17" s="1">
        <v>0.3</v>
      </c>
      <c r="BG17" s="1">
        <v>0.2</v>
      </c>
      <c r="BH17" s="1">
        <v>0.2</v>
      </c>
      <c r="BI17" s="1">
        <v>0.3</v>
      </c>
      <c r="BJ17" s="1">
        <v>0.3</v>
      </c>
      <c r="BK17" s="1">
        <v>0.3</v>
      </c>
      <c r="BL17" s="1">
        <v>0.2</v>
      </c>
      <c r="BM17" s="1">
        <v>0.2</v>
      </c>
      <c r="BN17" s="1">
        <v>0.2</v>
      </c>
      <c r="BO17" s="1">
        <v>0.2</v>
      </c>
      <c r="BP17" s="1">
        <v>0.2</v>
      </c>
      <c r="BQ17" s="1">
        <v>0.1</v>
      </c>
      <c r="BR17" s="1">
        <v>0.1</v>
      </c>
      <c r="BS17" s="1">
        <v>0.1</v>
      </c>
      <c r="BU17" s="25"/>
      <c r="BV17" s="35" t="s">
        <v>303</v>
      </c>
      <c r="BW17" s="25">
        <v>1</v>
      </c>
      <c r="BX17" s="25">
        <v>0.9</v>
      </c>
      <c r="BY17" s="25">
        <v>0.9</v>
      </c>
      <c r="BZ17" s="25">
        <v>1.2</v>
      </c>
      <c r="CA17" s="25">
        <v>1.1</v>
      </c>
      <c r="CB17" s="25">
        <v>1.1</v>
      </c>
      <c r="CC17" s="25">
        <v>1.4</v>
      </c>
      <c r="CD17" s="25">
        <v>1.4</v>
      </c>
      <c r="CE17" s="25">
        <v>1.4</v>
      </c>
      <c r="CF17" s="25">
        <v>1.2</v>
      </c>
      <c r="CG17" s="25">
        <v>1.3</v>
      </c>
      <c r="CH17" s="25">
        <v>1.4</v>
      </c>
      <c r="CI17" s="25">
        <v>1.4</v>
      </c>
      <c r="CJ17" s="25">
        <v>1.6</v>
      </c>
      <c r="CK17" s="25">
        <v>1.4</v>
      </c>
      <c r="CL17" s="25">
        <v>1.6</v>
      </c>
      <c r="CM17" s="25">
        <v>1.5</v>
      </c>
      <c r="CN17" s="25">
        <v>1.5</v>
      </c>
      <c r="CO17" s="25">
        <v>1.4</v>
      </c>
      <c r="CP17" s="25">
        <v>1.1</v>
      </c>
      <c r="CQ17" s="25">
        <v>0.8</v>
      </c>
      <c r="CR17" s="44"/>
      <c r="CS17" s="25"/>
      <c r="CT17" s="35" t="s">
        <v>303</v>
      </c>
      <c r="CU17" s="25">
        <v>1.1</v>
      </c>
      <c r="CV17" s="25">
        <v>1.2</v>
      </c>
      <c r="CW17" s="25">
        <v>1.4</v>
      </c>
      <c r="CX17" s="25">
        <v>1.6</v>
      </c>
      <c r="CY17" s="25">
        <v>1.8</v>
      </c>
      <c r="CZ17" s="25">
        <v>2.2</v>
      </c>
      <c r="DA17" s="25">
        <v>2.2</v>
      </c>
      <c r="DB17" s="25">
        <v>2.1</v>
      </c>
      <c r="DC17" s="25">
        <v>1.9</v>
      </c>
      <c r="DD17" s="25">
        <v>2.2</v>
      </c>
      <c r="DE17" s="25">
        <v>2.5</v>
      </c>
      <c r="DF17" s="25">
        <v>2.9</v>
      </c>
      <c r="DG17" s="25">
        <v>3.1</v>
      </c>
      <c r="DH17" s="25">
        <v>3.3</v>
      </c>
      <c r="DI17" s="25">
        <v>3.4</v>
      </c>
      <c r="DJ17" s="25">
        <v>3.5</v>
      </c>
      <c r="DK17" s="25">
        <v>3</v>
      </c>
      <c r="DL17" s="25">
        <v>3</v>
      </c>
      <c r="DM17" s="25">
        <v>3.2</v>
      </c>
      <c r="DN17" s="25">
        <v>2.5</v>
      </c>
      <c r="DO17" s="25">
        <v>1.8</v>
      </c>
      <c r="DP17" s="44"/>
      <c r="DQ17" s="25"/>
      <c r="DR17" s="35" t="s">
        <v>303</v>
      </c>
      <c r="DS17" s="25">
        <v>0.1</v>
      </c>
      <c r="DT17" s="25">
        <v>0</v>
      </c>
      <c r="DU17" s="25">
        <v>0.1</v>
      </c>
      <c r="DV17" s="25">
        <v>0.1</v>
      </c>
      <c r="DW17" s="25">
        <v>0.1</v>
      </c>
      <c r="DX17" s="25">
        <v>0.1</v>
      </c>
      <c r="DY17" s="25">
        <v>0.1</v>
      </c>
      <c r="DZ17" s="25">
        <v>0.1</v>
      </c>
      <c r="EA17" s="25">
        <v>0.1</v>
      </c>
      <c r="EB17" s="25">
        <v>0.1</v>
      </c>
      <c r="EC17" s="25">
        <v>0.1</v>
      </c>
      <c r="ED17" s="25">
        <v>0.1</v>
      </c>
      <c r="EE17" s="25">
        <v>0.1</v>
      </c>
      <c r="EF17" s="25">
        <v>0.1</v>
      </c>
      <c r="EG17" s="25">
        <v>0.1</v>
      </c>
      <c r="EH17" s="25">
        <v>0.1</v>
      </c>
      <c r="EI17" s="25">
        <v>0.1</v>
      </c>
      <c r="EJ17" s="25">
        <v>0.1</v>
      </c>
      <c r="EK17" s="25">
        <v>0.1</v>
      </c>
      <c r="EL17" s="25">
        <v>0.1</v>
      </c>
      <c r="EM17" s="25">
        <v>0.1</v>
      </c>
      <c r="EN17" s="44"/>
      <c r="EO17" s="25"/>
      <c r="EP17" s="35" t="s">
        <v>303</v>
      </c>
      <c r="EQ17" s="25">
        <v>0.1</v>
      </c>
      <c r="ER17" s="25">
        <v>0.1</v>
      </c>
      <c r="ES17" s="25">
        <v>0.1</v>
      </c>
      <c r="ET17" s="25">
        <v>0.2</v>
      </c>
      <c r="EU17" s="25">
        <v>0.2</v>
      </c>
      <c r="EV17" s="25">
        <v>0.2</v>
      </c>
      <c r="EW17" s="25">
        <v>0.2</v>
      </c>
      <c r="EX17" s="25">
        <v>0.3</v>
      </c>
      <c r="EY17" s="25">
        <v>0.3</v>
      </c>
      <c r="EZ17" s="25">
        <v>0.3</v>
      </c>
      <c r="FA17" s="25">
        <v>0.3</v>
      </c>
      <c r="FB17" s="25">
        <v>0.3</v>
      </c>
      <c r="FC17" s="25">
        <v>0.3</v>
      </c>
      <c r="FD17" s="25">
        <v>0.3</v>
      </c>
      <c r="FE17" s="25">
        <v>0.3</v>
      </c>
      <c r="FF17" s="25">
        <v>0.3</v>
      </c>
      <c r="FG17" s="25">
        <v>0.3</v>
      </c>
      <c r="FH17" s="25">
        <v>0.3</v>
      </c>
      <c r="FI17" s="25">
        <v>0.3</v>
      </c>
      <c r="FJ17" s="25">
        <v>0.2</v>
      </c>
      <c r="FK17" s="25">
        <v>0.2</v>
      </c>
      <c r="FM17" s="1"/>
      <c r="FN17" s="12" t="s">
        <v>302</v>
      </c>
      <c r="FO17" s="1">
        <v>0.3</v>
      </c>
      <c r="FP17" s="1">
        <v>0.4</v>
      </c>
      <c r="FQ17" s="1">
        <v>0.5</v>
      </c>
      <c r="FR17" s="1">
        <v>0.4</v>
      </c>
      <c r="FS17" s="1">
        <v>0.4</v>
      </c>
      <c r="FT17" s="1">
        <v>0.5</v>
      </c>
      <c r="FU17" s="1">
        <v>0.6</v>
      </c>
      <c r="FV17" s="1">
        <v>0.8</v>
      </c>
      <c r="FW17" s="1">
        <v>0.7</v>
      </c>
      <c r="FX17" s="1">
        <v>0.9</v>
      </c>
      <c r="FY17" s="1">
        <v>1</v>
      </c>
      <c r="FZ17" s="1">
        <v>0.9</v>
      </c>
      <c r="GA17" s="1">
        <v>0.9</v>
      </c>
      <c r="GB17" s="1">
        <v>1</v>
      </c>
      <c r="GC17" s="1">
        <v>1</v>
      </c>
      <c r="GD17" s="1">
        <v>0.9</v>
      </c>
      <c r="GE17" s="1">
        <v>0.8</v>
      </c>
      <c r="GF17" s="1">
        <v>0.8</v>
      </c>
      <c r="GG17" s="1">
        <v>0.8</v>
      </c>
      <c r="GH17" s="1">
        <v>0.7</v>
      </c>
      <c r="GI17" s="1">
        <v>0.6</v>
      </c>
      <c r="GK17" s="1"/>
      <c r="GL17" s="12" t="s">
        <v>302</v>
      </c>
      <c r="GM17" s="1">
        <v>0.6</v>
      </c>
      <c r="GN17" s="1">
        <v>0.8</v>
      </c>
      <c r="GO17" s="1">
        <v>0.9</v>
      </c>
      <c r="GP17" s="1">
        <v>1</v>
      </c>
      <c r="GQ17" s="1">
        <v>0.9</v>
      </c>
      <c r="GR17" s="1">
        <v>1</v>
      </c>
      <c r="GS17" s="1">
        <v>1.1</v>
      </c>
      <c r="GT17" s="1">
        <v>1.3</v>
      </c>
      <c r="GU17" s="1">
        <v>1.3</v>
      </c>
      <c r="GV17" s="1">
        <v>1</v>
      </c>
      <c r="GW17" s="1">
        <v>1.1</v>
      </c>
      <c r="GX17" s="1">
        <v>1.1</v>
      </c>
      <c r="GY17" s="1">
        <v>1.2</v>
      </c>
      <c r="GZ17" s="1">
        <v>1.3</v>
      </c>
      <c r="HA17" s="1">
        <v>1.3</v>
      </c>
      <c r="HB17" s="1">
        <v>1.3</v>
      </c>
      <c r="HC17" s="1">
        <v>1.3</v>
      </c>
      <c r="HD17" s="1">
        <v>1.3</v>
      </c>
      <c r="HE17" s="1">
        <v>1.4</v>
      </c>
      <c r="HF17" s="1">
        <v>1.2</v>
      </c>
      <c r="HG17" s="1">
        <v>1</v>
      </c>
    </row>
    <row r="18" ht="15" spans="1:215">
      <c r="A18" s="1"/>
      <c r="B18" s="22" t="s">
        <v>304</v>
      </c>
      <c r="C18" s="3" t="s">
        <v>305</v>
      </c>
      <c r="D18" s="3" t="s">
        <v>305</v>
      </c>
      <c r="E18" s="3" t="s">
        <v>305</v>
      </c>
      <c r="F18" s="3" t="s">
        <v>305</v>
      </c>
      <c r="G18" s="3" t="s">
        <v>305</v>
      </c>
      <c r="H18" s="3" t="s">
        <v>305</v>
      </c>
      <c r="I18" s="3" t="s">
        <v>305</v>
      </c>
      <c r="J18" s="3" t="s">
        <v>305</v>
      </c>
      <c r="K18" s="3" t="s">
        <v>305</v>
      </c>
      <c r="L18" s="3" t="s">
        <v>305</v>
      </c>
      <c r="M18" s="3" t="s">
        <v>305</v>
      </c>
      <c r="N18" s="3">
        <v>0.1</v>
      </c>
      <c r="O18" s="3">
        <v>0.1</v>
      </c>
      <c r="P18" s="3">
        <v>0</v>
      </c>
      <c r="Q18" s="3">
        <v>0.4</v>
      </c>
      <c r="R18" s="3" t="s">
        <v>305</v>
      </c>
      <c r="S18" s="3" t="s">
        <v>305</v>
      </c>
      <c r="T18" s="3" t="s">
        <v>305</v>
      </c>
      <c r="U18" s="3" t="s">
        <v>305</v>
      </c>
      <c r="V18" s="3" t="s">
        <v>305</v>
      </c>
      <c r="W18" s="3" t="s">
        <v>305</v>
      </c>
      <c r="Y18" s="1"/>
      <c r="Z18" s="22" t="s">
        <v>304</v>
      </c>
      <c r="AA18" s="3" t="s">
        <v>305</v>
      </c>
      <c r="AB18" s="3" t="s">
        <v>305</v>
      </c>
      <c r="AC18" s="3" t="s">
        <v>305</v>
      </c>
      <c r="AD18" s="3" t="s">
        <v>305</v>
      </c>
      <c r="AE18" s="3" t="s">
        <v>305</v>
      </c>
      <c r="AF18" s="3" t="s">
        <v>305</v>
      </c>
      <c r="AG18" s="3" t="s">
        <v>305</v>
      </c>
      <c r="AH18" s="3" t="s">
        <v>305</v>
      </c>
      <c r="AI18" s="3" t="s">
        <v>305</v>
      </c>
      <c r="AJ18" s="3" t="s">
        <v>305</v>
      </c>
      <c r="AK18" s="3" t="s">
        <v>305</v>
      </c>
      <c r="AL18" s="3">
        <v>0.6</v>
      </c>
      <c r="AM18" s="3">
        <v>0.6</v>
      </c>
      <c r="AN18" s="3">
        <v>0.2</v>
      </c>
      <c r="AO18" s="3">
        <v>0</v>
      </c>
      <c r="AP18" s="3" t="s">
        <v>305</v>
      </c>
      <c r="AQ18" s="3" t="s">
        <v>305</v>
      </c>
      <c r="AR18" s="3" t="s">
        <v>305</v>
      </c>
      <c r="AS18" s="3" t="s">
        <v>305</v>
      </c>
      <c r="AT18" s="3" t="s">
        <v>305</v>
      </c>
      <c r="AU18" s="3" t="s">
        <v>305</v>
      </c>
      <c r="AW18" s="1"/>
      <c r="AX18" s="22" t="s">
        <v>304</v>
      </c>
      <c r="AY18" s="3" t="s">
        <v>305</v>
      </c>
      <c r="AZ18" s="3" t="s">
        <v>305</v>
      </c>
      <c r="BA18" s="3" t="s">
        <v>305</v>
      </c>
      <c r="BB18" s="3" t="s">
        <v>305</v>
      </c>
      <c r="BC18" s="3" t="s">
        <v>305</v>
      </c>
      <c r="BD18" s="3" t="s">
        <v>305</v>
      </c>
      <c r="BE18" s="3" t="s">
        <v>305</v>
      </c>
      <c r="BF18" s="3" t="s">
        <v>305</v>
      </c>
      <c r="BG18" s="3" t="s">
        <v>305</v>
      </c>
      <c r="BH18" s="3" t="s">
        <v>305</v>
      </c>
      <c r="BI18" s="3" t="s">
        <v>305</v>
      </c>
      <c r="BJ18" s="3">
        <v>0.6</v>
      </c>
      <c r="BK18" s="3">
        <v>0.6</v>
      </c>
      <c r="BL18" s="3">
        <v>0.2</v>
      </c>
      <c r="BM18" s="3">
        <v>0.1</v>
      </c>
      <c r="BN18" s="3" t="s">
        <v>305</v>
      </c>
      <c r="BO18" s="3" t="s">
        <v>305</v>
      </c>
      <c r="BP18" s="3" t="s">
        <v>305</v>
      </c>
      <c r="BQ18" s="3" t="s">
        <v>305</v>
      </c>
      <c r="BR18" s="3" t="s">
        <v>305</v>
      </c>
      <c r="BS18" s="3" t="s">
        <v>305</v>
      </c>
      <c r="BU18" s="25"/>
      <c r="BV18" s="35" t="s">
        <v>306</v>
      </c>
      <c r="BW18" s="27" t="s">
        <v>307</v>
      </c>
      <c r="BX18" s="27" t="s">
        <v>307</v>
      </c>
      <c r="BY18" s="27" t="s">
        <v>307</v>
      </c>
      <c r="BZ18" s="27" t="s">
        <v>307</v>
      </c>
      <c r="CA18" s="27" t="s">
        <v>307</v>
      </c>
      <c r="CB18" s="27" t="s">
        <v>307</v>
      </c>
      <c r="CC18" s="27" t="s">
        <v>307</v>
      </c>
      <c r="CD18" s="27" t="s">
        <v>307</v>
      </c>
      <c r="CE18" s="27" t="s">
        <v>307</v>
      </c>
      <c r="CF18" s="27" t="s">
        <v>307</v>
      </c>
      <c r="CG18" s="27" t="s">
        <v>307</v>
      </c>
      <c r="CH18" s="27">
        <v>5.4</v>
      </c>
      <c r="CI18" s="27">
        <v>5</v>
      </c>
      <c r="CJ18" s="27">
        <v>4.9</v>
      </c>
      <c r="CK18" s="27">
        <v>4.9</v>
      </c>
      <c r="CL18" s="27" t="s">
        <v>307</v>
      </c>
      <c r="CM18" s="27" t="s">
        <v>307</v>
      </c>
      <c r="CN18" s="27" t="s">
        <v>307</v>
      </c>
      <c r="CO18" s="27" t="s">
        <v>307</v>
      </c>
      <c r="CP18" s="27" t="s">
        <v>307</v>
      </c>
      <c r="CQ18" s="27" t="s">
        <v>307</v>
      </c>
      <c r="CR18" s="44"/>
      <c r="CS18" s="25"/>
      <c r="CT18" s="35" t="s">
        <v>306</v>
      </c>
      <c r="CU18" s="27" t="s">
        <v>307</v>
      </c>
      <c r="CV18" s="27" t="s">
        <v>307</v>
      </c>
      <c r="CW18" s="27" t="s">
        <v>307</v>
      </c>
      <c r="CX18" s="27" t="s">
        <v>307</v>
      </c>
      <c r="CY18" s="27" t="s">
        <v>307</v>
      </c>
      <c r="CZ18" s="27" t="s">
        <v>307</v>
      </c>
      <c r="DA18" s="27" t="s">
        <v>307</v>
      </c>
      <c r="DB18" s="27">
        <v>9</v>
      </c>
      <c r="DC18" s="27">
        <v>10.9</v>
      </c>
      <c r="DD18" s="27">
        <v>10.7</v>
      </c>
      <c r="DE18" s="27">
        <v>11.3</v>
      </c>
      <c r="DF18" s="27">
        <v>12.5</v>
      </c>
      <c r="DG18" s="27">
        <v>12.4</v>
      </c>
      <c r="DH18" s="27">
        <v>12.4</v>
      </c>
      <c r="DI18" s="27">
        <v>12.6</v>
      </c>
      <c r="DJ18" s="27" t="s">
        <v>307</v>
      </c>
      <c r="DK18" s="27" t="s">
        <v>307</v>
      </c>
      <c r="DL18" s="27" t="s">
        <v>307</v>
      </c>
      <c r="DM18" s="27" t="s">
        <v>307</v>
      </c>
      <c r="DN18" s="27" t="s">
        <v>307</v>
      </c>
      <c r="DO18" s="27" t="s">
        <v>307</v>
      </c>
      <c r="DP18" s="44"/>
      <c r="DQ18" s="25"/>
      <c r="DR18" s="35" t="s">
        <v>306</v>
      </c>
      <c r="DS18" s="27" t="s">
        <v>307</v>
      </c>
      <c r="DT18" s="27" t="s">
        <v>307</v>
      </c>
      <c r="DU18" s="27" t="s">
        <v>307</v>
      </c>
      <c r="DV18" s="27" t="s">
        <v>307</v>
      </c>
      <c r="DW18" s="27" t="s">
        <v>307</v>
      </c>
      <c r="DX18" s="27" t="s">
        <v>307</v>
      </c>
      <c r="DY18" s="27" t="s">
        <v>307</v>
      </c>
      <c r="DZ18" s="27" t="s">
        <v>307</v>
      </c>
      <c r="EA18" s="27">
        <v>1.2</v>
      </c>
      <c r="EB18" s="27">
        <v>1.3</v>
      </c>
      <c r="EC18" s="27">
        <v>1.3</v>
      </c>
      <c r="ED18" s="27">
        <v>1.3</v>
      </c>
      <c r="EE18" s="27">
        <v>1.2</v>
      </c>
      <c r="EF18" s="27">
        <v>1.1</v>
      </c>
      <c r="EG18" s="27">
        <v>1.1</v>
      </c>
      <c r="EH18" s="27" t="s">
        <v>307</v>
      </c>
      <c r="EI18" s="27" t="s">
        <v>307</v>
      </c>
      <c r="EJ18" s="27" t="s">
        <v>307</v>
      </c>
      <c r="EK18" s="27" t="s">
        <v>307</v>
      </c>
      <c r="EL18" s="27" t="s">
        <v>307</v>
      </c>
      <c r="EM18" s="27" t="s">
        <v>307</v>
      </c>
      <c r="EN18" s="44"/>
      <c r="EO18" s="25"/>
      <c r="EP18" s="35" t="s">
        <v>306</v>
      </c>
      <c r="EQ18" s="27" t="s">
        <v>307</v>
      </c>
      <c r="ER18" s="27" t="s">
        <v>307</v>
      </c>
      <c r="ES18" s="27" t="s">
        <v>307</v>
      </c>
      <c r="ET18" s="27" t="s">
        <v>307</v>
      </c>
      <c r="EU18" s="27" t="s">
        <v>307</v>
      </c>
      <c r="EV18" s="27" t="s">
        <v>307</v>
      </c>
      <c r="EW18" s="27" t="s">
        <v>307</v>
      </c>
      <c r="EX18" s="27" t="s">
        <v>307</v>
      </c>
      <c r="EY18" s="27" t="s">
        <v>307</v>
      </c>
      <c r="EZ18" s="27" t="s">
        <v>307</v>
      </c>
      <c r="FA18" s="27" t="s">
        <v>307</v>
      </c>
      <c r="FB18" s="27">
        <v>1.3</v>
      </c>
      <c r="FC18" s="27">
        <v>1.4</v>
      </c>
      <c r="FD18" s="27">
        <v>1.3</v>
      </c>
      <c r="FE18" s="27">
        <v>1.3</v>
      </c>
      <c r="FF18" s="27" t="s">
        <v>307</v>
      </c>
      <c r="FG18" s="27" t="s">
        <v>307</v>
      </c>
      <c r="FH18" s="27" t="s">
        <v>307</v>
      </c>
      <c r="FI18" s="27" t="s">
        <v>307</v>
      </c>
      <c r="FJ18" s="27" t="s">
        <v>307</v>
      </c>
      <c r="FK18" s="27" t="s">
        <v>307</v>
      </c>
      <c r="FM18" s="1"/>
      <c r="FN18" s="12" t="s">
        <v>304</v>
      </c>
      <c r="FO18" s="3" t="s">
        <v>305</v>
      </c>
      <c r="FP18" s="3" t="s">
        <v>305</v>
      </c>
      <c r="FQ18" s="3" t="s">
        <v>305</v>
      </c>
      <c r="FR18" s="3" t="s">
        <v>305</v>
      </c>
      <c r="FS18" s="3" t="s">
        <v>305</v>
      </c>
      <c r="FT18" s="3" t="s">
        <v>305</v>
      </c>
      <c r="FU18" s="3" t="s">
        <v>305</v>
      </c>
      <c r="FV18" s="3" t="s">
        <v>305</v>
      </c>
      <c r="FW18" s="3" t="s">
        <v>305</v>
      </c>
      <c r="FX18" s="3" t="s">
        <v>305</v>
      </c>
      <c r="FY18" s="3" t="s">
        <v>305</v>
      </c>
      <c r="FZ18" s="3">
        <v>1.6</v>
      </c>
      <c r="GA18" s="3">
        <v>2.3</v>
      </c>
      <c r="GB18" s="3">
        <v>1.7</v>
      </c>
      <c r="GC18" s="3">
        <v>1.9</v>
      </c>
      <c r="GD18" s="3" t="s">
        <v>305</v>
      </c>
      <c r="GE18" s="3" t="s">
        <v>305</v>
      </c>
      <c r="GF18" s="3" t="s">
        <v>305</v>
      </c>
      <c r="GG18" s="3" t="s">
        <v>305</v>
      </c>
      <c r="GH18" s="3" t="s">
        <v>305</v>
      </c>
      <c r="GI18" s="3" t="s">
        <v>305</v>
      </c>
      <c r="GK18" s="1"/>
      <c r="GL18" s="12" t="s">
        <v>304</v>
      </c>
      <c r="GM18" s="3" t="s">
        <v>305</v>
      </c>
      <c r="GN18" s="3" t="s">
        <v>305</v>
      </c>
      <c r="GO18" s="3" t="s">
        <v>305</v>
      </c>
      <c r="GP18" s="3" t="s">
        <v>305</v>
      </c>
      <c r="GQ18" s="3" t="s">
        <v>305</v>
      </c>
      <c r="GR18" s="3" t="s">
        <v>305</v>
      </c>
      <c r="GS18" s="3" t="s">
        <v>305</v>
      </c>
      <c r="GT18" s="3" t="s">
        <v>305</v>
      </c>
      <c r="GU18" s="3" t="s">
        <v>305</v>
      </c>
      <c r="GV18" s="3" t="s">
        <v>305</v>
      </c>
      <c r="GW18" s="3">
        <v>1.9</v>
      </c>
      <c r="GX18" s="3">
        <v>2</v>
      </c>
      <c r="GY18" s="3">
        <v>1.9</v>
      </c>
      <c r="GZ18" s="3">
        <v>1.8</v>
      </c>
      <c r="HA18" s="3">
        <v>1.8</v>
      </c>
      <c r="HB18" s="3" t="s">
        <v>305</v>
      </c>
      <c r="HC18" s="3" t="s">
        <v>305</v>
      </c>
      <c r="HD18" s="3" t="s">
        <v>305</v>
      </c>
      <c r="HE18" s="3" t="s">
        <v>305</v>
      </c>
      <c r="HF18" s="3" t="s">
        <v>305</v>
      </c>
      <c r="HG18" s="3" t="s">
        <v>305</v>
      </c>
    </row>
    <row r="19" ht="15" spans="1:215">
      <c r="A19" s="1"/>
      <c r="B19" s="22" t="s">
        <v>308</v>
      </c>
      <c r="C19" s="1">
        <v>0</v>
      </c>
      <c r="D19" s="3" t="s">
        <v>305</v>
      </c>
      <c r="E19" s="3" t="s">
        <v>305</v>
      </c>
      <c r="F19" s="3" t="s">
        <v>305</v>
      </c>
      <c r="G19" s="3" t="s">
        <v>305</v>
      </c>
      <c r="H19" s="3" t="s">
        <v>305</v>
      </c>
      <c r="I19" s="3" t="s">
        <v>305</v>
      </c>
      <c r="J19" s="3" t="s">
        <v>305</v>
      </c>
      <c r="K19" s="3" t="s">
        <v>305</v>
      </c>
      <c r="L19" s="3" t="s">
        <v>305</v>
      </c>
      <c r="M19" s="3" t="s">
        <v>305</v>
      </c>
      <c r="N19" s="3" t="s">
        <v>305</v>
      </c>
      <c r="O19" s="3" t="s">
        <v>305</v>
      </c>
      <c r="P19" s="3" t="s">
        <v>305</v>
      </c>
      <c r="Q19" s="3" t="s">
        <v>305</v>
      </c>
      <c r="R19" s="3" t="s">
        <v>305</v>
      </c>
      <c r="S19" s="3" t="s">
        <v>305</v>
      </c>
      <c r="T19" s="3" t="s">
        <v>305</v>
      </c>
      <c r="U19" s="3" t="s">
        <v>305</v>
      </c>
      <c r="V19" s="3" t="s">
        <v>305</v>
      </c>
      <c r="W19" s="3" t="s">
        <v>305</v>
      </c>
      <c r="Y19" s="1"/>
      <c r="Z19" s="22" t="s">
        <v>308</v>
      </c>
      <c r="AA19" s="1">
        <v>0</v>
      </c>
      <c r="AB19" s="3" t="s">
        <v>305</v>
      </c>
      <c r="AC19" s="3" t="s">
        <v>305</v>
      </c>
      <c r="AD19" s="3" t="s">
        <v>305</v>
      </c>
      <c r="AE19" s="3" t="s">
        <v>305</v>
      </c>
      <c r="AF19" s="3" t="s">
        <v>305</v>
      </c>
      <c r="AG19" s="3" t="s">
        <v>305</v>
      </c>
      <c r="AH19" s="3" t="s">
        <v>305</v>
      </c>
      <c r="AI19" s="3" t="s">
        <v>305</v>
      </c>
      <c r="AJ19" s="3" t="s">
        <v>305</v>
      </c>
      <c r="AK19" s="3" t="s">
        <v>305</v>
      </c>
      <c r="AL19" s="3" t="s">
        <v>305</v>
      </c>
      <c r="AM19" s="3" t="s">
        <v>305</v>
      </c>
      <c r="AN19" s="3" t="s">
        <v>305</v>
      </c>
      <c r="AO19" s="3" t="s">
        <v>305</v>
      </c>
      <c r="AP19" s="3" t="s">
        <v>305</v>
      </c>
      <c r="AQ19" s="3" t="s">
        <v>305</v>
      </c>
      <c r="AR19" s="3" t="s">
        <v>305</v>
      </c>
      <c r="AS19" s="3" t="s">
        <v>305</v>
      </c>
      <c r="AT19" s="3" t="s">
        <v>305</v>
      </c>
      <c r="AU19" s="3" t="s">
        <v>305</v>
      </c>
      <c r="AW19" s="1"/>
      <c r="AX19" s="22" t="s">
        <v>308</v>
      </c>
      <c r="AY19" s="1">
        <v>0</v>
      </c>
      <c r="AZ19" s="3" t="s">
        <v>305</v>
      </c>
      <c r="BA19" s="3" t="s">
        <v>305</v>
      </c>
      <c r="BB19" s="3" t="s">
        <v>305</v>
      </c>
      <c r="BC19" s="3" t="s">
        <v>305</v>
      </c>
      <c r="BD19" s="3" t="s">
        <v>305</v>
      </c>
      <c r="BE19" s="3" t="s">
        <v>305</v>
      </c>
      <c r="BF19" s="3" t="s">
        <v>305</v>
      </c>
      <c r="BG19" s="3" t="s">
        <v>305</v>
      </c>
      <c r="BH19" s="3" t="s">
        <v>305</v>
      </c>
      <c r="BI19" s="3" t="s">
        <v>305</v>
      </c>
      <c r="BJ19" s="3" t="s">
        <v>305</v>
      </c>
      <c r="BK19" s="3" t="s">
        <v>305</v>
      </c>
      <c r="BL19" s="3" t="s">
        <v>305</v>
      </c>
      <c r="BM19" s="3" t="s">
        <v>305</v>
      </c>
      <c r="BN19" s="3" t="s">
        <v>305</v>
      </c>
      <c r="BO19" s="3" t="s">
        <v>305</v>
      </c>
      <c r="BP19" s="3" t="s">
        <v>305</v>
      </c>
      <c r="BQ19" s="3" t="s">
        <v>305</v>
      </c>
      <c r="BR19" s="3" t="s">
        <v>305</v>
      </c>
      <c r="BS19" s="3" t="s">
        <v>305</v>
      </c>
      <c r="BU19" s="25"/>
      <c r="BV19" s="35" t="s">
        <v>309</v>
      </c>
      <c r="BW19" s="25">
        <v>0</v>
      </c>
      <c r="BX19" s="27" t="s">
        <v>307</v>
      </c>
      <c r="BY19" s="27" t="s">
        <v>307</v>
      </c>
      <c r="BZ19" s="27" t="s">
        <v>307</v>
      </c>
      <c r="CA19" s="27" t="s">
        <v>307</v>
      </c>
      <c r="CB19" s="27" t="s">
        <v>307</v>
      </c>
      <c r="CC19" s="27" t="s">
        <v>307</v>
      </c>
      <c r="CD19" s="27" t="s">
        <v>307</v>
      </c>
      <c r="CE19" s="27" t="s">
        <v>307</v>
      </c>
      <c r="CF19" s="27" t="s">
        <v>307</v>
      </c>
      <c r="CG19" s="27" t="s">
        <v>307</v>
      </c>
      <c r="CH19" s="27" t="s">
        <v>307</v>
      </c>
      <c r="CI19" s="27" t="s">
        <v>307</v>
      </c>
      <c r="CJ19" s="27" t="s">
        <v>307</v>
      </c>
      <c r="CK19" s="27" t="s">
        <v>307</v>
      </c>
      <c r="CL19" s="27" t="s">
        <v>307</v>
      </c>
      <c r="CM19" s="27" t="s">
        <v>307</v>
      </c>
      <c r="CN19" s="27" t="s">
        <v>307</v>
      </c>
      <c r="CO19" s="27" t="s">
        <v>307</v>
      </c>
      <c r="CP19" s="27" t="s">
        <v>307</v>
      </c>
      <c r="CQ19" s="27" t="s">
        <v>307</v>
      </c>
      <c r="CR19" s="44"/>
      <c r="CS19" s="25"/>
      <c r="CT19" s="35" t="s">
        <v>309</v>
      </c>
      <c r="CU19" s="25">
        <v>0</v>
      </c>
      <c r="CV19" s="27" t="s">
        <v>307</v>
      </c>
      <c r="CW19" s="27" t="s">
        <v>307</v>
      </c>
      <c r="CX19" s="27" t="s">
        <v>307</v>
      </c>
      <c r="CY19" s="27" t="s">
        <v>307</v>
      </c>
      <c r="CZ19" s="27" t="s">
        <v>307</v>
      </c>
      <c r="DA19" s="27" t="s">
        <v>307</v>
      </c>
      <c r="DB19" s="27" t="s">
        <v>307</v>
      </c>
      <c r="DC19" s="27" t="s">
        <v>307</v>
      </c>
      <c r="DD19" s="27" t="s">
        <v>307</v>
      </c>
      <c r="DE19" s="27" t="s">
        <v>307</v>
      </c>
      <c r="DF19" s="27" t="s">
        <v>307</v>
      </c>
      <c r="DG19" s="27" t="s">
        <v>307</v>
      </c>
      <c r="DH19" s="27" t="s">
        <v>307</v>
      </c>
      <c r="DI19" s="27" t="s">
        <v>307</v>
      </c>
      <c r="DJ19" s="27" t="s">
        <v>307</v>
      </c>
      <c r="DK19" s="27" t="s">
        <v>307</v>
      </c>
      <c r="DL19" s="27" t="s">
        <v>307</v>
      </c>
      <c r="DM19" s="27" t="s">
        <v>307</v>
      </c>
      <c r="DN19" s="27" t="s">
        <v>307</v>
      </c>
      <c r="DO19" s="27" t="s">
        <v>307</v>
      </c>
      <c r="DP19" s="44"/>
      <c r="DQ19" s="25"/>
      <c r="DR19" s="35" t="s">
        <v>309</v>
      </c>
      <c r="DS19" s="25">
        <v>0</v>
      </c>
      <c r="DT19" s="27" t="s">
        <v>307</v>
      </c>
      <c r="DU19" s="27" t="s">
        <v>307</v>
      </c>
      <c r="DV19" s="27" t="s">
        <v>307</v>
      </c>
      <c r="DW19" s="27" t="s">
        <v>307</v>
      </c>
      <c r="DX19" s="27" t="s">
        <v>307</v>
      </c>
      <c r="DY19" s="27" t="s">
        <v>307</v>
      </c>
      <c r="DZ19" s="27" t="s">
        <v>307</v>
      </c>
      <c r="EA19" s="27" t="s">
        <v>307</v>
      </c>
      <c r="EB19" s="27" t="s">
        <v>307</v>
      </c>
      <c r="EC19" s="27" t="s">
        <v>307</v>
      </c>
      <c r="ED19" s="27" t="s">
        <v>307</v>
      </c>
      <c r="EE19" s="27" t="s">
        <v>307</v>
      </c>
      <c r="EF19" s="27" t="s">
        <v>307</v>
      </c>
      <c r="EG19" s="27" t="s">
        <v>307</v>
      </c>
      <c r="EH19" s="27" t="s">
        <v>307</v>
      </c>
      <c r="EI19" s="27" t="s">
        <v>307</v>
      </c>
      <c r="EJ19" s="27" t="s">
        <v>307</v>
      </c>
      <c r="EK19" s="27" t="s">
        <v>307</v>
      </c>
      <c r="EL19" s="27" t="s">
        <v>307</v>
      </c>
      <c r="EM19" s="27" t="s">
        <v>307</v>
      </c>
      <c r="EN19" s="44"/>
      <c r="EO19" s="25"/>
      <c r="EP19" s="35" t="s">
        <v>309</v>
      </c>
      <c r="EQ19" s="25">
        <v>0</v>
      </c>
      <c r="ER19" s="27" t="s">
        <v>307</v>
      </c>
      <c r="ES19" s="27" t="s">
        <v>307</v>
      </c>
      <c r="ET19" s="27" t="s">
        <v>307</v>
      </c>
      <c r="EU19" s="27" t="s">
        <v>307</v>
      </c>
      <c r="EV19" s="27" t="s">
        <v>307</v>
      </c>
      <c r="EW19" s="27" t="s">
        <v>307</v>
      </c>
      <c r="EX19" s="27" t="s">
        <v>307</v>
      </c>
      <c r="EY19" s="27" t="s">
        <v>307</v>
      </c>
      <c r="EZ19" s="27" t="s">
        <v>307</v>
      </c>
      <c r="FA19" s="27" t="s">
        <v>307</v>
      </c>
      <c r="FB19" s="27" t="s">
        <v>307</v>
      </c>
      <c r="FC19" s="27" t="s">
        <v>307</v>
      </c>
      <c r="FD19" s="27" t="s">
        <v>307</v>
      </c>
      <c r="FE19" s="27" t="s">
        <v>307</v>
      </c>
      <c r="FF19" s="27" t="s">
        <v>307</v>
      </c>
      <c r="FG19" s="27" t="s">
        <v>307</v>
      </c>
      <c r="FH19" s="27" t="s">
        <v>307</v>
      </c>
      <c r="FI19" s="27" t="s">
        <v>307</v>
      </c>
      <c r="FJ19" s="27" t="s">
        <v>307</v>
      </c>
      <c r="FK19" s="27" t="s">
        <v>307</v>
      </c>
      <c r="FM19" s="1"/>
      <c r="FN19" s="12" t="s">
        <v>308</v>
      </c>
      <c r="FO19" s="1">
        <v>0</v>
      </c>
      <c r="FP19" s="3" t="s">
        <v>305</v>
      </c>
      <c r="FQ19" s="3" t="s">
        <v>305</v>
      </c>
      <c r="FR19" s="3" t="s">
        <v>305</v>
      </c>
      <c r="FS19" s="3" t="s">
        <v>305</v>
      </c>
      <c r="FT19" s="3" t="s">
        <v>305</v>
      </c>
      <c r="FU19" s="3" t="s">
        <v>305</v>
      </c>
      <c r="FV19" s="3" t="s">
        <v>305</v>
      </c>
      <c r="FW19" s="3" t="s">
        <v>305</v>
      </c>
      <c r="FX19" s="3" t="s">
        <v>305</v>
      </c>
      <c r="FY19" s="3" t="s">
        <v>305</v>
      </c>
      <c r="FZ19" s="3" t="s">
        <v>305</v>
      </c>
      <c r="GA19" s="3" t="s">
        <v>305</v>
      </c>
      <c r="GB19" s="3" t="s">
        <v>305</v>
      </c>
      <c r="GC19" s="3" t="s">
        <v>305</v>
      </c>
      <c r="GD19" s="3" t="s">
        <v>305</v>
      </c>
      <c r="GE19" s="3" t="s">
        <v>305</v>
      </c>
      <c r="GF19" s="3" t="s">
        <v>305</v>
      </c>
      <c r="GG19" s="3" t="s">
        <v>305</v>
      </c>
      <c r="GH19" s="3" t="s">
        <v>305</v>
      </c>
      <c r="GI19" s="3" t="s">
        <v>305</v>
      </c>
      <c r="GK19" s="1"/>
      <c r="GL19" s="12" t="s">
        <v>308</v>
      </c>
      <c r="GM19" s="1">
        <v>0</v>
      </c>
      <c r="GN19" s="3" t="s">
        <v>305</v>
      </c>
      <c r="GO19" s="3" t="s">
        <v>305</v>
      </c>
      <c r="GP19" s="3" t="s">
        <v>305</v>
      </c>
      <c r="GQ19" s="3" t="s">
        <v>305</v>
      </c>
      <c r="GR19" s="3" t="s">
        <v>305</v>
      </c>
      <c r="GS19" s="3" t="s">
        <v>305</v>
      </c>
      <c r="GT19" s="3" t="s">
        <v>305</v>
      </c>
      <c r="GU19" s="3" t="s">
        <v>305</v>
      </c>
      <c r="GV19" s="3" t="s">
        <v>305</v>
      </c>
      <c r="GW19" s="3" t="s">
        <v>305</v>
      </c>
      <c r="GX19" s="3" t="s">
        <v>305</v>
      </c>
      <c r="GY19" s="3" t="s">
        <v>305</v>
      </c>
      <c r="GZ19" s="3" t="s">
        <v>305</v>
      </c>
      <c r="HA19" s="3" t="s">
        <v>305</v>
      </c>
      <c r="HB19" s="3" t="s">
        <v>305</v>
      </c>
      <c r="HC19" s="3" t="s">
        <v>305</v>
      </c>
      <c r="HD19" s="3" t="s">
        <v>305</v>
      </c>
      <c r="HE19" s="3" t="s">
        <v>305</v>
      </c>
      <c r="HF19" s="3" t="s">
        <v>305</v>
      </c>
      <c r="HG19" s="3" t="s">
        <v>305</v>
      </c>
    </row>
    <row r="20" ht="15" spans="1:215">
      <c r="A20" s="1"/>
      <c r="B20" s="22" t="s">
        <v>310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22" t="s">
        <v>310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1"/>
      <c r="AX20" s="22" t="s">
        <v>310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U20" s="25"/>
      <c r="BV20" s="35" t="s">
        <v>311</v>
      </c>
      <c r="BW20" s="25">
        <v>0.2</v>
      </c>
      <c r="BX20" s="25">
        <v>0.3</v>
      </c>
      <c r="BY20" s="25">
        <v>0.1</v>
      </c>
      <c r="BZ20" s="25">
        <v>0.1</v>
      </c>
      <c r="CA20" s="25">
        <v>0.1</v>
      </c>
      <c r="CB20" s="25">
        <v>0.1</v>
      </c>
      <c r="CC20" s="25">
        <v>0.2</v>
      </c>
      <c r="CD20" s="25">
        <v>0.3</v>
      </c>
      <c r="CE20" s="25">
        <v>0.2</v>
      </c>
      <c r="CF20" s="25">
        <v>0.2</v>
      </c>
      <c r="CG20" s="25">
        <v>0.2</v>
      </c>
      <c r="CH20" s="25">
        <v>0.2</v>
      </c>
      <c r="CI20" s="25">
        <v>0.3</v>
      </c>
      <c r="CJ20" s="25">
        <v>0.3</v>
      </c>
      <c r="CK20" s="25">
        <v>0.3</v>
      </c>
      <c r="CL20" s="25">
        <v>0.3</v>
      </c>
      <c r="CM20" s="25">
        <v>0.3</v>
      </c>
      <c r="CN20" s="25">
        <v>0.3</v>
      </c>
      <c r="CO20" s="25">
        <v>0.3</v>
      </c>
      <c r="CP20" s="25">
        <v>0.3</v>
      </c>
      <c r="CQ20" s="25">
        <v>0.2</v>
      </c>
      <c r="CR20" s="44"/>
      <c r="CS20" s="25"/>
      <c r="CT20" s="35" t="s">
        <v>311</v>
      </c>
      <c r="CU20" s="25">
        <v>1.9</v>
      </c>
      <c r="CV20" s="25">
        <v>2.1</v>
      </c>
      <c r="CW20" s="25">
        <v>1.1</v>
      </c>
      <c r="CX20" s="25">
        <v>1.2</v>
      </c>
      <c r="CY20" s="25">
        <v>1.3</v>
      </c>
      <c r="CZ20" s="25">
        <v>1.1</v>
      </c>
      <c r="DA20" s="25">
        <v>2</v>
      </c>
      <c r="DB20" s="25">
        <v>2.3</v>
      </c>
      <c r="DC20" s="25">
        <v>2.6</v>
      </c>
      <c r="DD20" s="25">
        <v>2.2</v>
      </c>
      <c r="DE20" s="25">
        <v>2.4</v>
      </c>
      <c r="DF20" s="25">
        <v>3</v>
      </c>
      <c r="DG20" s="25">
        <v>3.5</v>
      </c>
      <c r="DH20" s="25">
        <v>2.5</v>
      </c>
      <c r="DI20" s="25">
        <v>2.2</v>
      </c>
      <c r="DJ20" s="25">
        <v>2.3</v>
      </c>
      <c r="DK20" s="25">
        <v>3.1</v>
      </c>
      <c r="DL20" s="25">
        <v>3.1</v>
      </c>
      <c r="DM20" s="25">
        <v>2.3</v>
      </c>
      <c r="DN20" s="25">
        <v>2.3</v>
      </c>
      <c r="DO20" s="25">
        <v>2.4</v>
      </c>
      <c r="DP20" s="44"/>
      <c r="DQ20" s="25"/>
      <c r="DR20" s="35" t="s">
        <v>311</v>
      </c>
      <c r="DS20" s="25">
        <v>0.2</v>
      </c>
      <c r="DT20" s="25">
        <v>0.1</v>
      </c>
      <c r="DU20" s="25">
        <v>0.1</v>
      </c>
      <c r="DV20" s="25">
        <v>0.1</v>
      </c>
      <c r="DW20" s="25">
        <v>0.1</v>
      </c>
      <c r="DX20" s="25">
        <v>0</v>
      </c>
      <c r="DY20" s="25">
        <v>0</v>
      </c>
      <c r="DZ20" s="25">
        <v>0.1</v>
      </c>
      <c r="EA20" s="25">
        <v>0.1</v>
      </c>
      <c r="EB20" s="25">
        <v>0.1</v>
      </c>
      <c r="EC20" s="25">
        <v>0</v>
      </c>
      <c r="ED20" s="25">
        <v>0</v>
      </c>
      <c r="EE20" s="25">
        <v>0.1</v>
      </c>
      <c r="EF20" s="25">
        <v>0.1</v>
      </c>
      <c r="EG20" s="25">
        <v>0</v>
      </c>
      <c r="EH20" s="25">
        <v>0</v>
      </c>
      <c r="EI20" s="25">
        <v>0</v>
      </c>
      <c r="EJ20" s="25">
        <v>0.1</v>
      </c>
      <c r="EK20" s="25">
        <v>0.1</v>
      </c>
      <c r="EL20" s="25">
        <v>0.1</v>
      </c>
      <c r="EM20" s="25">
        <v>0.1</v>
      </c>
      <c r="EN20" s="44"/>
      <c r="EO20" s="25"/>
      <c r="EP20" s="35" t="s">
        <v>311</v>
      </c>
      <c r="EQ20" s="25">
        <v>0.1</v>
      </c>
      <c r="ER20" s="25">
        <v>0.1</v>
      </c>
      <c r="ES20" s="25">
        <v>0.1</v>
      </c>
      <c r="ET20" s="25">
        <v>0.1</v>
      </c>
      <c r="EU20" s="25">
        <v>0.1</v>
      </c>
      <c r="EV20" s="25">
        <v>0</v>
      </c>
      <c r="EW20" s="25">
        <v>0</v>
      </c>
      <c r="EX20" s="25">
        <v>0</v>
      </c>
      <c r="EY20" s="25">
        <v>0</v>
      </c>
      <c r="EZ20" s="25">
        <v>0</v>
      </c>
      <c r="FA20" s="25">
        <v>0</v>
      </c>
      <c r="FB20" s="25">
        <v>0</v>
      </c>
      <c r="FC20" s="25">
        <v>0</v>
      </c>
      <c r="FD20" s="25">
        <v>0</v>
      </c>
      <c r="FE20" s="25">
        <v>0</v>
      </c>
      <c r="FF20" s="25">
        <v>0</v>
      </c>
      <c r="FG20" s="25">
        <v>0</v>
      </c>
      <c r="FH20" s="25">
        <v>0</v>
      </c>
      <c r="FI20" s="25">
        <v>0</v>
      </c>
      <c r="FJ20" s="25">
        <v>0</v>
      </c>
      <c r="FK20" s="25">
        <v>0</v>
      </c>
      <c r="FM20" s="1"/>
      <c r="FN20" s="12" t="s">
        <v>310</v>
      </c>
      <c r="FO20" s="1">
        <v>1.4</v>
      </c>
      <c r="FP20" s="1">
        <v>1.3</v>
      </c>
      <c r="FQ20" s="1">
        <v>1</v>
      </c>
      <c r="FR20" s="1">
        <v>0.9</v>
      </c>
      <c r="FS20" s="1">
        <v>0.7</v>
      </c>
      <c r="FT20" s="1">
        <v>0.5</v>
      </c>
      <c r="FU20" s="1">
        <v>0.7</v>
      </c>
      <c r="FV20" s="1">
        <v>0.7</v>
      </c>
      <c r="FW20" s="1">
        <v>0.5</v>
      </c>
      <c r="FX20" s="1">
        <v>0.4</v>
      </c>
      <c r="FY20" s="1">
        <v>0.3</v>
      </c>
      <c r="FZ20" s="1">
        <v>0.4</v>
      </c>
      <c r="GA20" s="1">
        <v>0.4</v>
      </c>
      <c r="GB20" s="1">
        <v>0.5</v>
      </c>
      <c r="GC20" s="1">
        <v>0.4</v>
      </c>
      <c r="GD20" s="1">
        <v>0.4</v>
      </c>
      <c r="GE20" s="1">
        <v>0.4</v>
      </c>
      <c r="GF20" s="1">
        <v>0.3</v>
      </c>
      <c r="GG20" s="1">
        <v>0.3</v>
      </c>
      <c r="GH20" s="1">
        <v>0.3</v>
      </c>
      <c r="GI20" s="1">
        <v>0.3</v>
      </c>
      <c r="GK20" s="1"/>
      <c r="GL20" s="12" t="s">
        <v>310</v>
      </c>
      <c r="GM20" s="1">
        <v>1.9</v>
      </c>
      <c r="GN20" s="1">
        <v>1.8</v>
      </c>
      <c r="GO20" s="1">
        <v>1.7</v>
      </c>
      <c r="GP20" s="1">
        <v>1.5</v>
      </c>
      <c r="GQ20" s="1">
        <v>1.3</v>
      </c>
      <c r="GR20" s="1">
        <v>1</v>
      </c>
      <c r="GS20" s="1">
        <v>1.1</v>
      </c>
      <c r="GT20" s="1">
        <v>1.6</v>
      </c>
      <c r="GU20" s="1">
        <v>1.9</v>
      </c>
      <c r="GV20" s="1">
        <v>1.3</v>
      </c>
      <c r="GW20" s="1">
        <v>1.4</v>
      </c>
      <c r="GX20" s="1">
        <v>1.4</v>
      </c>
      <c r="GY20" s="1">
        <v>1.3</v>
      </c>
      <c r="GZ20" s="1">
        <v>1.2</v>
      </c>
      <c r="HA20" s="1">
        <v>1</v>
      </c>
      <c r="HB20" s="1">
        <v>1.1</v>
      </c>
      <c r="HC20" s="1">
        <v>0.9</v>
      </c>
      <c r="HD20" s="1">
        <v>1</v>
      </c>
      <c r="HE20" s="1">
        <v>1.6</v>
      </c>
      <c r="HF20" s="1">
        <v>1.5</v>
      </c>
      <c r="HG20" s="1">
        <v>1.2</v>
      </c>
    </row>
    <row r="21" ht="1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44"/>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44"/>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44"/>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5" spans="1:215">
      <c r="A22" s="1"/>
      <c r="B22" s="21" t="s">
        <v>197</v>
      </c>
      <c r="C22" s="1"/>
      <c r="D22" s="1"/>
      <c r="E22" s="1"/>
      <c r="F22" s="1"/>
      <c r="G22" s="1"/>
      <c r="H22" s="1"/>
      <c r="I22" s="1"/>
      <c r="J22" s="1"/>
      <c r="K22" s="1"/>
      <c r="L22" s="1"/>
      <c r="M22" s="1"/>
      <c r="N22" s="1"/>
      <c r="O22" s="1"/>
      <c r="P22" s="1"/>
      <c r="Q22" s="1"/>
      <c r="R22" s="1"/>
      <c r="S22" s="1"/>
      <c r="T22" s="1"/>
      <c r="U22" s="1"/>
      <c r="V22" s="1"/>
      <c r="W22" s="1"/>
      <c r="Y22" s="1"/>
      <c r="Z22" s="21" t="s">
        <v>197</v>
      </c>
      <c r="AA22" s="1"/>
      <c r="AB22" s="1"/>
      <c r="AC22" s="1"/>
      <c r="AD22" s="1"/>
      <c r="AE22" s="1"/>
      <c r="AF22" s="1"/>
      <c r="AG22" s="1"/>
      <c r="AH22" s="1"/>
      <c r="AI22" s="1"/>
      <c r="AJ22" s="1"/>
      <c r="AK22" s="1"/>
      <c r="AL22" s="1"/>
      <c r="AM22" s="1"/>
      <c r="AN22" s="1"/>
      <c r="AO22" s="1"/>
      <c r="AP22" s="1"/>
      <c r="AQ22" s="1"/>
      <c r="AR22" s="1"/>
      <c r="AS22" s="1"/>
      <c r="AT22" s="1"/>
      <c r="AU22" s="1"/>
      <c r="AW22" s="1"/>
      <c r="AX22" s="21" t="s">
        <v>197</v>
      </c>
      <c r="AY22" s="1"/>
      <c r="AZ22" s="1"/>
      <c r="BA22" s="1"/>
      <c r="BB22" s="1"/>
      <c r="BC22" s="1"/>
      <c r="BD22" s="1"/>
      <c r="BE22" s="1"/>
      <c r="BF22" s="1"/>
      <c r="BG22" s="1"/>
      <c r="BH22" s="1"/>
      <c r="BI22" s="1"/>
      <c r="BJ22" s="1"/>
      <c r="BK22" s="1"/>
      <c r="BL22" s="1"/>
      <c r="BM22" s="1"/>
      <c r="BN22" s="1"/>
      <c r="BO22" s="1"/>
      <c r="BP22" s="1"/>
      <c r="BQ22" s="1"/>
      <c r="BR22" s="1"/>
      <c r="BS22" s="1"/>
      <c r="BU22" s="25"/>
      <c r="BV22" s="34" t="s">
        <v>312</v>
      </c>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34" t="s">
        <v>312</v>
      </c>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34" t="s">
        <v>312</v>
      </c>
      <c r="DS22" s="25"/>
      <c r="DT22" s="25"/>
      <c r="DU22" s="25"/>
      <c r="DV22" s="25"/>
      <c r="DW22" s="25"/>
      <c r="DX22" s="25"/>
      <c r="DY22" s="25"/>
      <c r="DZ22" s="25"/>
      <c r="EA22" s="25"/>
      <c r="EB22" s="25"/>
      <c r="EC22" s="25"/>
      <c r="ED22" s="25"/>
      <c r="EE22" s="25"/>
      <c r="EF22" s="25"/>
      <c r="EG22" s="25"/>
      <c r="EH22" s="25"/>
      <c r="EI22" s="25"/>
      <c r="EJ22" s="25"/>
      <c r="EK22" s="25"/>
      <c r="EL22" s="25"/>
      <c r="EM22" s="25"/>
      <c r="EN22" s="44"/>
      <c r="EO22" s="25"/>
      <c r="EP22" s="34" t="s">
        <v>312</v>
      </c>
      <c r="EQ22" s="25"/>
      <c r="ER22" s="25"/>
      <c r="ES22" s="25"/>
      <c r="ET22" s="25"/>
      <c r="EU22" s="25"/>
      <c r="EV22" s="25"/>
      <c r="EW22" s="25"/>
      <c r="EX22" s="25"/>
      <c r="EY22" s="25"/>
      <c r="EZ22" s="25"/>
      <c r="FA22" s="25"/>
      <c r="FB22" s="25"/>
      <c r="FC22" s="25"/>
      <c r="FD22" s="25"/>
      <c r="FE22" s="25"/>
      <c r="FF22" s="25"/>
      <c r="FG22" s="25"/>
      <c r="FH22" s="25"/>
      <c r="FI22" s="25"/>
      <c r="FJ22" s="25"/>
      <c r="FK22" s="25"/>
      <c r="FM22" s="1"/>
      <c r="FN22" s="21" t="s">
        <v>197</v>
      </c>
      <c r="FO22" s="1"/>
      <c r="FP22" s="1"/>
      <c r="FQ22" s="1"/>
      <c r="FR22" s="1"/>
      <c r="FS22" s="1"/>
      <c r="FT22" s="1"/>
      <c r="FU22" s="1"/>
      <c r="FV22" s="1"/>
      <c r="FW22" s="1"/>
      <c r="FX22" s="1"/>
      <c r="FY22" s="1"/>
      <c r="FZ22" s="1"/>
      <c r="GA22" s="1"/>
      <c r="GB22" s="1"/>
      <c r="GC22" s="1"/>
      <c r="GD22" s="1"/>
      <c r="GE22" s="1"/>
      <c r="GF22" s="1"/>
      <c r="GG22" s="1"/>
      <c r="GH22" s="1"/>
      <c r="GI22" s="1"/>
      <c r="GK22" s="1"/>
      <c r="GL22" s="21" t="s">
        <v>197</v>
      </c>
      <c r="GM22" s="1"/>
      <c r="GN22" s="1"/>
      <c r="GO22" s="1"/>
      <c r="GP22" s="1"/>
      <c r="GQ22" s="1"/>
      <c r="GR22" s="1"/>
      <c r="GS22" s="1"/>
      <c r="GT22" s="1"/>
      <c r="GU22" s="1"/>
      <c r="GV22" s="1"/>
      <c r="GW22" s="1"/>
      <c r="GX22" s="1"/>
      <c r="GY22" s="1"/>
      <c r="GZ22" s="1"/>
      <c r="HA22" s="1"/>
      <c r="HB22" s="1"/>
      <c r="HC22" s="1"/>
      <c r="HD22" s="1"/>
      <c r="HE22" s="1"/>
      <c r="HF22" s="1"/>
      <c r="HG22" s="1"/>
    </row>
    <row r="23" ht="15" spans="1:215">
      <c r="A23" s="1"/>
      <c r="B23" s="9" t="s">
        <v>298</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298</v>
      </c>
      <c r="AA23" s="1">
        <v>0</v>
      </c>
      <c r="AB23" s="1">
        <v>0</v>
      </c>
      <c r="AC23" s="1">
        <v>0</v>
      </c>
      <c r="AD23" s="1">
        <v>0</v>
      </c>
      <c r="AE23" s="1">
        <v>0</v>
      </c>
      <c r="AF23" s="1">
        <v>0</v>
      </c>
      <c r="AG23" s="1">
        <v>0</v>
      </c>
      <c r="AH23" s="1">
        <v>0</v>
      </c>
      <c r="AI23" s="1">
        <v>0</v>
      </c>
      <c r="AJ23" s="1">
        <v>0</v>
      </c>
      <c r="AK23" s="1">
        <v>0</v>
      </c>
      <c r="AL23" s="1">
        <v>0</v>
      </c>
      <c r="AM23" s="1">
        <v>0</v>
      </c>
      <c r="AN23" s="1">
        <v>0</v>
      </c>
      <c r="AO23" s="1">
        <v>0.5</v>
      </c>
      <c r="AP23" s="1">
        <v>0.3</v>
      </c>
      <c r="AQ23" s="1">
        <v>0.2</v>
      </c>
      <c r="AR23" s="1">
        <v>0.1</v>
      </c>
      <c r="AS23" s="1">
        <v>0.1</v>
      </c>
      <c r="AT23" s="1">
        <v>0.1</v>
      </c>
      <c r="AU23" s="1">
        <v>0</v>
      </c>
      <c r="AW23" s="1"/>
      <c r="AX23" s="9" t="s">
        <v>298</v>
      </c>
      <c r="AY23" s="1">
        <v>0</v>
      </c>
      <c r="AZ23" s="1">
        <v>0</v>
      </c>
      <c r="BA23" s="1">
        <v>0</v>
      </c>
      <c r="BB23" s="1">
        <v>0</v>
      </c>
      <c r="BC23" s="1">
        <v>0</v>
      </c>
      <c r="BD23" s="1">
        <v>0</v>
      </c>
      <c r="BE23" s="1">
        <v>0</v>
      </c>
      <c r="BF23" s="1">
        <v>0</v>
      </c>
      <c r="BG23" s="1">
        <v>0</v>
      </c>
      <c r="BH23" s="1">
        <v>0</v>
      </c>
      <c r="BI23" s="1">
        <v>0</v>
      </c>
      <c r="BJ23" s="1">
        <v>0</v>
      </c>
      <c r="BK23" s="1">
        <v>0</v>
      </c>
      <c r="BL23" s="1">
        <v>0</v>
      </c>
      <c r="BM23" s="1">
        <v>0</v>
      </c>
      <c r="BN23" s="1">
        <v>0</v>
      </c>
      <c r="BO23" s="1">
        <v>0</v>
      </c>
      <c r="BP23" s="1">
        <v>0</v>
      </c>
      <c r="BQ23" s="1">
        <v>0</v>
      </c>
      <c r="BR23" s="1">
        <v>0</v>
      </c>
      <c r="BS23" s="1">
        <v>0</v>
      </c>
      <c r="BU23" s="25"/>
      <c r="BV23" s="45" t="s">
        <v>299</v>
      </c>
      <c r="BW23" s="25">
        <v>0</v>
      </c>
      <c r="BX23" s="25">
        <v>0</v>
      </c>
      <c r="BY23" s="25">
        <v>0</v>
      </c>
      <c r="BZ23" s="25">
        <v>0</v>
      </c>
      <c r="CA23" s="25">
        <v>0</v>
      </c>
      <c r="CB23" s="25">
        <v>0</v>
      </c>
      <c r="CC23" s="25">
        <v>0</v>
      </c>
      <c r="CD23" s="25">
        <v>0</v>
      </c>
      <c r="CE23" s="25">
        <v>0</v>
      </c>
      <c r="CF23" s="25">
        <v>0</v>
      </c>
      <c r="CG23" s="25">
        <v>0</v>
      </c>
      <c r="CH23" s="25">
        <v>0</v>
      </c>
      <c r="CI23" s="25">
        <v>0</v>
      </c>
      <c r="CJ23" s="25">
        <v>0.1</v>
      </c>
      <c r="CK23" s="25">
        <v>0.4</v>
      </c>
      <c r="CL23" s="25">
        <v>0.2</v>
      </c>
      <c r="CM23" s="25">
        <v>0.1</v>
      </c>
      <c r="CN23" s="25">
        <v>0.1</v>
      </c>
      <c r="CO23" s="25">
        <v>0</v>
      </c>
      <c r="CP23" s="25">
        <v>0</v>
      </c>
      <c r="CQ23" s="25">
        <v>0</v>
      </c>
      <c r="CR23" s="44"/>
      <c r="CS23" s="25"/>
      <c r="CT23" s="45" t="s">
        <v>299</v>
      </c>
      <c r="CU23" s="25">
        <v>0.3</v>
      </c>
      <c r="CV23" s="25">
        <v>0.3</v>
      </c>
      <c r="CW23" s="25">
        <v>0.3</v>
      </c>
      <c r="CX23" s="25">
        <v>0.3</v>
      </c>
      <c r="CY23" s="25">
        <v>0.3</v>
      </c>
      <c r="CZ23" s="25">
        <v>0.3</v>
      </c>
      <c r="DA23" s="25">
        <v>0.4</v>
      </c>
      <c r="DB23" s="25">
        <v>0.4</v>
      </c>
      <c r="DC23" s="25">
        <v>0.4</v>
      </c>
      <c r="DD23" s="25">
        <v>0.3</v>
      </c>
      <c r="DE23" s="25">
        <v>0.3</v>
      </c>
      <c r="DF23" s="25">
        <v>0.2</v>
      </c>
      <c r="DG23" s="25">
        <v>0.1</v>
      </c>
      <c r="DH23" s="25">
        <v>0.1</v>
      </c>
      <c r="DI23" s="25">
        <v>0.1</v>
      </c>
      <c r="DJ23" s="25">
        <v>0.1</v>
      </c>
      <c r="DK23" s="25">
        <v>0</v>
      </c>
      <c r="DL23" s="25">
        <v>0</v>
      </c>
      <c r="DM23" s="25">
        <v>0</v>
      </c>
      <c r="DN23" s="25">
        <v>0</v>
      </c>
      <c r="DO23" s="25">
        <v>0</v>
      </c>
      <c r="DP23" s="44"/>
      <c r="DQ23" s="25"/>
      <c r="DR23" s="45" t="s">
        <v>299</v>
      </c>
      <c r="DS23" s="25">
        <v>0.1</v>
      </c>
      <c r="DT23" s="25">
        <v>0.1</v>
      </c>
      <c r="DU23" s="25">
        <v>0.1</v>
      </c>
      <c r="DV23" s="25">
        <v>0.1</v>
      </c>
      <c r="DW23" s="25">
        <v>0.1</v>
      </c>
      <c r="DX23" s="25">
        <v>0.1</v>
      </c>
      <c r="DY23" s="25">
        <v>0.1</v>
      </c>
      <c r="DZ23" s="25">
        <v>0.1</v>
      </c>
      <c r="EA23" s="25">
        <v>0.1</v>
      </c>
      <c r="EB23" s="25">
        <v>0.1</v>
      </c>
      <c r="EC23" s="25">
        <v>0.1</v>
      </c>
      <c r="ED23" s="25">
        <v>0</v>
      </c>
      <c r="EE23" s="25">
        <v>0</v>
      </c>
      <c r="EF23" s="25">
        <v>0</v>
      </c>
      <c r="EG23" s="25">
        <v>0</v>
      </c>
      <c r="EH23" s="25">
        <v>0</v>
      </c>
      <c r="EI23" s="25">
        <v>0</v>
      </c>
      <c r="EJ23" s="25">
        <v>0</v>
      </c>
      <c r="EK23" s="25">
        <v>0</v>
      </c>
      <c r="EL23" s="25">
        <v>0</v>
      </c>
      <c r="EM23" s="25">
        <v>0</v>
      </c>
      <c r="EN23" s="44"/>
      <c r="EO23" s="25"/>
      <c r="EP23" s="45" t="s">
        <v>299</v>
      </c>
      <c r="EQ23" s="25">
        <v>0</v>
      </c>
      <c r="ER23" s="25">
        <v>0.1</v>
      </c>
      <c r="ES23" s="25">
        <v>0.1</v>
      </c>
      <c r="ET23" s="25">
        <v>0.1</v>
      </c>
      <c r="EU23" s="25">
        <v>0.1</v>
      </c>
      <c r="EV23" s="25">
        <v>0.1</v>
      </c>
      <c r="EW23" s="25">
        <v>0.1</v>
      </c>
      <c r="EX23" s="25">
        <v>0.1</v>
      </c>
      <c r="EY23" s="25">
        <v>0.1</v>
      </c>
      <c r="EZ23" s="25">
        <v>0.1</v>
      </c>
      <c r="FA23" s="25">
        <v>0.1</v>
      </c>
      <c r="FB23" s="25">
        <v>0.1</v>
      </c>
      <c r="FC23" s="25">
        <v>0</v>
      </c>
      <c r="FD23" s="25">
        <v>0</v>
      </c>
      <c r="FE23" s="25">
        <v>0</v>
      </c>
      <c r="FF23" s="25">
        <v>0</v>
      </c>
      <c r="FG23" s="25">
        <v>0</v>
      </c>
      <c r="FH23" s="25">
        <v>0</v>
      </c>
      <c r="FI23" s="25">
        <v>0</v>
      </c>
      <c r="FJ23" s="25">
        <v>0</v>
      </c>
      <c r="FK23" s="25">
        <v>0</v>
      </c>
      <c r="FM23" s="1"/>
      <c r="FN23" s="9" t="s">
        <v>298</v>
      </c>
      <c r="FO23" s="1">
        <v>0.1</v>
      </c>
      <c r="FP23" s="1">
        <v>0.1</v>
      </c>
      <c r="FQ23" s="1">
        <v>0.1</v>
      </c>
      <c r="FR23" s="1">
        <v>0.1</v>
      </c>
      <c r="FS23" s="1">
        <v>0.1</v>
      </c>
      <c r="FT23" s="1">
        <v>0.1</v>
      </c>
      <c r="FU23" s="1">
        <v>0.1</v>
      </c>
      <c r="FV23" s="1">
        <v>0.1</v>
      </c>
      <c r="FW23" s="1">
        <v>0.1</v>
      </c>
      <c r="FX23" s="1">
        <v>0.1</v>
      </c>
      <c r="FY23" s="1">
        <v>0.1</v>
      </c>
      <c r="FZ23" s="1">
        <v>0.4</v>
      </c>
      <c r="GA23" s="1">
        <v>0.3</v>
      </c>
      <c r="GB23" s="1">
        <v>0.2</v>
      </c>
      <c r="GC23" s="1">
        <v>0.5</v>
      </c>
      <c r="GD23" s="1">
        <v>0.3</v>
      </c>
      <c r="GE23" s="1">
        <v>0.2</v>
      </c>
      <c r="GF23" s="1">
        <v>0.1</v>
      </c>
      <c r="GG23" s="1">
        <v>0.1</v>
      </c>
      <c r="GH23" s="1">
        <v>0</v>
      </c>
      <c r="GI23" s="1">
        <v>0</v>
      </c>
      <c r="GK23" s="1"/>
      <c r="GL23" s="9" t="s">
        <v>298</v>
      </c>
      <c r="GM23" s="1">
        <v>0.3</v>
      </c>
      <c r="GN23" s="1">
        <v>0.2</v>
      </c>
      <c r="GO23" s="1">
        <v>0.1</v>
      </c>
      <c r="GP23" s="1">
        <v>0.1</v>
      </c>
      <c r="GQ23" s="1">
        <v>0.1</v>
      </c>
      <c r="GR23" s="1">
        <v>0.1</v>
      </c>
      <c r="GS23" s="1">
        <v>0.2</v>
      </c>
      <c r="GT23" s="1">
        <v>0.1</v>
      </c>
      <c r="GU23" s="1">
        <v>0.1</v>
      </c>
      <c r="GV23" s="1">
        <v>0.2</v>
      </c>
      <c r="GW23" s="1">
        <v>0.3</v>
      </c>
      <c r="GX23" s="1">
        <v>0.5</v>
      </c>
      <c r="GY23" s="1">
        <v>0.4</v>
      </c>
      <c r="GZ23" s="1">
        <v>0.3</v>
      </c>
      <c r="HA23" s="1">
        <v>0.2</v>
      </c>
      <c r="HB23" s="1">
        <v>0.1</v>
      </c>
      <c r="HC23" s="1">
        <v>0.1</v>
      </c>
      <c r="HD23" s="1">
        <v>0.1</v>
      </c>
      <c r="HE23" s="1">
        <v>0.1</v>
      </c>
      <c r="HF23" s="1">
        <v>0</v>
      </c>
      <c r="HG23" s="1">
        <v>0</v>
      </c>
    </row>
    <row r="24" ht="15" spans="1:215">
      <c r="A24" s="1"/>
      <c r="B24" s="22" t="s">
        <v>300</v>
      </c>
      <c r="C24" s="1">
        <v>99.1</v>
      </c>
      <c r="D24" s="1">
        <v>98.8</v>
      </c>
      <c r="E24" s="1">
        <v>99</v>
      </c>
      <c r="F24" s="1">
        <v>99</v>
      </c>
      <c r="G24" s="1">
        <v>99.3</v>
      </c>
      <c r="H24" s="1">
        <v>99.2</v>
      </c>
      <c r="I24" s="1">
        <v>99</v>
      </c>
      <c r="J24" s="1">
        <v>99.2</v>
      </c>
      <c r="K24" s="1">
        <v>99.3</v>
      </c>
      <c r="L24" s="1">
        <v>99.1</v>
      </c>
      <c r="M24" s="1">
        <v>99.3</v>
      </c>
      <c r="N24" s="1">
        <v>95.5</v>
      </c>
      <c r="O24" s="1">
        <v>95.5</v>
      </c>
      <c r="P24" s="1">
        <v>98.1</v>
      </c>
      <c r="Q24" s="1">
        <v>85.8</v>
      </c>
      <c r="R24" s="1">
        <v>98.5</v>
      </c>
      <c r="S24" s="1">
        <v>98.7</v>
      </c>
      <c r="T24" s="1">
        <v>98.8</v>
      </c>
      <c r="U24" s="1">
        <v>98.8</v>
      </c>
      <c r="V24" s="1">
        <v>99</v>
      </c>
      <c r="W24" s="1">
        <v>99</v>
      </c>
      <c r="Y24" s="1"/>
      <c r="Z24" s="22" t="s">
        <v>300</v>
      </c>
      <c r="AA24" s="1">
        <v>98.9</v>
      </c>
      <c r="AB24" s="1">
        <v>98.7</v>
      </c>
      <c r="AC24" s="1">
        <v>98.4</v>
      </c>
      <c r="AD24" s="1">
        <v>97.8</v>
      </c>
      <c r="AE24" s="1">
        <v>97.7</v>
      </c>
      <c r="AF24" s="1">
        <v>98.1</v>
      </c>
      <c r="AG24" s="1">
        <v>97.9</v>
      </c>
      <c r="AH24" s="1">
        <v>97.7</v>
      </c>
      <c r="AI24" s="1">
        <v>98</v>
      </c>
      <c r="AJ24" s="1">
        <v>97.6</v>
      </c>
      <c r="AK24" s="1">
        <v>97.8</v>
      </c>
      <c r="AL24" s="1">
        <v>94.2</v>
      </c>
      <c r="AM24" s="1">
        <v>94.5</v>
      </c>
      <c r="AN24" s="1">
        <v>96.3</v>
      </c>
      <c r="AO24" s="1">
        <v>96.3</v>
      </c>
      <c r="AP24" s="1">
        <v>97.3</v>
      </c>
      <c r="AQ24" s="1">
        <v>97.8</v>
      </c>
      <c r="AR24" s="1">
        <v>97.9</v>
      </c>
      <c r="AS24" s="1">
        <v>98.5</v>
      </c>
      <c r="AT24" s="1">
        <v>98.6</v>
      </c>
      <c r="AU24" s="1">
        <v>98.3</v>
      </c>
      <c r="AW24" s="1"/>
      <c r="AX24" s="22" t="s">
        <v>300</v>
      </c>
      <c r="AY24" s="1">
        <v>98.3</v>
      </c>
      <c r="AZ24" s="1">
        <v>98.3</v>
      </c>
      <c r="BA24" s="1">
        <v>98.4</v>
      </c>
      <c r="BB24" s="1">
        <v>97.9</v>
      </c>
      <c r="BC24" s="1">
        <v>98.2</v>
      </c>
      <c r="BD24" s="1">
        <v>97.9</v>
      </c>
      <c r="BE24" s="1">
        <v>97.7</v>
      </c>
      <c r="BF24" s="1">
        <v>98.2</v>
      </c>
      <c r="BG24" s="1">
        <v>98.6</v>
      </c>
      <c r="BH24" s="1">
        <v>98.1</v>
      </c>
      <c r="BI24" s="1">
        <v>98.1</v>
      </c>
      <c r="BJ24" s="1">
        <v>94.4</v>
      </c>
      <c r="BK24" s="1">
        <v>94.9</v>
      </c>
      <c r="BL24" s="1">
        <v>96.6</v>
      </c>
      <c r="BM24" s="1">
        <v>97.1</v>
      </c>
      <c r="BN24" s="1">
        <v>98.5</v>
      </c>
      <c r="BO24" s="1">
        <v>98.6</v>
      </c>
      <c r="BP24" s="1">
        <v>98.7</v>
      </c>
      <c r="BQ24" s="1">
        <v>99</v>
      </c>
      <c r="BR24" s="1">
        <v>99.1</v>
      </c>
      <c r="BS24" s="1">
        <v>99</v>
      </c>
      <c r="BU24" s="25"/>
      <c r="BV24" s="35" t="s">
        <v>301</v>
      </c>
      <c r="BW24" s="25">
        <v>99.2</v>
      </c>
      <c r="BX24" s="25">
        <v>99.2</v>
      </c>
      <c r="BY24" s="25">
        <v>99.3</v>
      </c>
      <c r="BZ24" s="25">
        <v>99.2</v>
      </c>
      <c r="CA24" s="25">
        <v>99.2</v>
      </c>
      <c r="CB24" s="25">
        <v>99.2</v>
      </c>
      <c r="CC24" s="25">
        <v>98.9</v>
      </c>
      <c r="CD24" s="25">
        <v>99</v>
      </c>
      <c r="CE24" s="25">
        <v>98.9</v>
      </c>
      <c r="CF24" s="25">
        <v>99.1</v>
      </c>
      <c r="CG24" s="25">
        <v>99</v>
      </c>
      <c r="CH24" s="25">
        <v>95.4</v>
      </c>
      <c r="CI24" s="25">
        <v>95.5</v>
      </c>
      <c r="CJ24" s="25">
        <v>95.3</v>
      </c>
      <c r="CK24" s="25">
        <v>94.8</v>
      </c>
      <c r="CL24" s="25">
        <v>98.4</v>
      </c>
      <c r="CM24" s="25">
        <v>98.5</v>
      </c>
      <c r="CN24" s="25">
        <v>98.6</v>
      </c>
      <c r="CO24" s="25">
        <v>98.6</v>
      </c>
      <c r="CP24" s="25">
        <v>98.9</v>
      </c>
      <c r="CQ24" s="25">
        <v>99</v>
      </c>
      <c r="CR24" s="44"/>
      <c r="CS24" s="25"/>
      <c r="CT24" s="35" t="s">
        <v>301</v>
      </c>
      <c r="CU24" s="25">
        <v>98.5</v>
      </c>
      <c r="CV24" s="25">
        <v>98.4</v>
      </c>
      <c r="CW24" s="25">
        <v>98.8</v>
      </c>
      <c r="CX24" s="25">
        <v>98.6</v>
      </c>
      <c r="CY24" s="25">
        <v>98.5</v>
      </c>
      <c r="CZ24" s="25">
        <v>98.4</v>
      </c>
      <c r="DA24" s="25">
        <v>97.9</v>
      </c>
      <c r="DB24" s="25">
        <v>94.4</v>
      </c>
      <c r="DC24" s="25">
        <v>93.5</v>
      </c>
      <c r="DD24" s="25">
        <v>93.8</v>
      </c>
      <c r="DE24" s="25">
        <v>93.3</v>
      </c>
      <c r="DF24" s="25">
        <v>92.3</v>
      </c>
      <c r="DG24" s="25">
        <v>91.5</v>
      </c>
      <c r="DH24" s="25">
        <v>92.2</v>
      </c>
      <c r="DI24" s="25">
        <v>91.8</v>
      </c>
      <c r="DJ24" s="25">
        <v>97.4</v>
      </c>
      <c r="DK24" s="25">
        <v>97.1</v>
      </c>
      <c r="DL24" s="25">
        <v>97.1</v>
      </c>
      <c r="DM24" s="25">
        <v>97.3</v>
      </c>
      <c r="DN24" s="25">
        <v>97.7</v>
      </c>
      <c r="DO24" s="25">
        <v>97.3</v>
      </c>
      <c r="DP24" s="44"/>
      <c r="DQ24" s="25"/>
      <c r="DR24" s="35" t="s">
        <v>301</v>
      </c>
      <c r="DS24" s="25">
        <v>98.7</v>
      </c>
      <c r="DT24" s="25">
        <v>98.9</v>
      </c>
      <c r="DU24" s="25">
        <v>99.1</v>
      </c>
      <c r="DV24" s="25">
        <v>99</v>
      </c>
      <c r="DW24" s="25">
        <v>99.1</v>
      </c>
      <c r="DX24" s="25">
        <v>99.2</v>
      </c>
      <c r="DY24" s="25">
        <v>99.1</v>
      </c>
      <c r="DZ24" s="25">
        <v>98.9</v>
      </c>
      <c r="EA24" s="25">
        <v>91.3</v>
      </c>
      <c r="EB24" s="25">
        <v>91.2</v>
      </c>
      <c r="EC24" s="25">
        <v>91.7</v>
      </c>
      <c r="ED24" s="25">
        <v>91.1</v>
      </c>
      <c r="EE24" s="25">
        <v>92.9</v>
      </c>
      <c r="EF24" s="25">
        <v>93.3</v>
      </c>
      <c r="EG24" s="25">
        <v>93.2</v>
      </c>
      <c r="EH24" s="25">
        <v>99.2</v>
      </c>
      <c r="EI24" s="25">
        <v>99.2</v>
      </c>
      <c r="EJ24" s="25">
        <v>99.1</v>
      </c>
      <c r="EK24" s="25">
        <v>99.2</v>
      </c>
      <c r="EL24" s="25">
        <v>99.2</v>
      </c>
      <c r="EM24" s="25">
        <v>99</v>
      </c>
      <c r="EN24" s="44"/>
      <c r="EO24" s="25"/>
      <c r="EP24" s="35" t="s">
        <v>301</v>
      </c>
      <c r="EQ24" s="25">
        <v>98.9</v>
      </c>
      <c r="ER24" s="25">
        <v>98.8</v>
      </c>
      <c r="ES24" s="25">
        <v>99</v>
      </c>
      <c r="ET24" s="25">
        <v>98.9</v>
      </c>
      <c r="EU24" s="25">
        <v>98.8</v>
      </c>
      <c r="EV24" s="25">
        <v>98.8</v>
      </c>
      <c r="EW24" s="25">
        <v>98.6</v>
      </c>
      <c r="EX24" s="25">
        <v>98.6</v>
      </c>
      <c r="EY24" s="25">
        <v>98.7</v>
      </c>
      <c r="EZ24" s="25">
        <v>98.5</v>
      </c>
      <c r="FA24" s="25">
        <v>98.6</v>
      </c>
      <c r="FB24" s="25">
        <v>91.5</v>
      </c>
      <c r="FC24" s="25">
        <v>92.2</v>
      </c>
      <c r="FD24" s="25">
        <v>92.2</v>
      </c>
      <c r="FE24" s="25">
        <v>91.3</v>
      </c>
      <c r="FF24" s="25">
        <v>98.1</v>
      </c>
      <c r="FG24" s="25">
        <v>98.3</v>
      </c>
      <c r="FH24" s="25">
        <v>98.3</v>
      </c>
      <c r="FI24" s="25">
        <v>98.2</v>
      </c>
      <c r="FJ24" s="25">
        <v>98.3</v>
      </c>
      <c r="FK24" s="25">
        <v>98.3</v>
      </c>
      <c r="FM24" s="1"/>
      <c r="FN24" s="12" t="s">
        <v>300</v>
      </c>
      <c r="FO24" s="1">
        <v>97.1</v>
      </c>
      <c r="FP24" s="1">
        <v>97.2</v>
      </c>
      <c r="FQ24" s="1">
        <v>97.5</v>
      </c>
      <c r="FR24" s="1">
        <v>97.5</v>
      </c>
      <c r="FS24" s="1">
        <v>97.8</v>
      </c>
      <c r="FT24" s="1">
        <v>98.1</v>
      </c>
      <c r="FU24" s="1">
        <v>97.4</v>
      </c>
      <c r="FV24" s="1">
        <v>97.2</v>
      </c>
      <c r="FW24" s="1">
        <v>97.6</v>
      </c>
      <c r="FX24" s="1">
        <v>97.5</v>
      </c>
      <c r="FY24" s="1">
        <v>97.3</v>
      </c>
      <c r="FZ24" s="1">
        <v>92.7</v>
      </c>
      <c r="GA24" s="1">
        <v>91.8</v>
      </c>
      <c r="GB24" s="1">
        <v>93.1</v>
      </c>
      <c r="GC24" s="1">
        <v>92.3</v>
      </c>
      <c r="GD24" s="1">
        <v>96.5</v>
      </c>
      <c r="GE24" s="1">
        <v>97</v>
      </c>
      <c r="GF24" s="1">
        <v>97.2</v>
      </c>
      <c r="GG24" s="1">
        <v>97.1</v>
      </c>
      <c r="GH24" s="1">
        <v>97.4</v>
      </c>
      <c r="GI24" s="1">
        <v>97.1</v>
      </c>
      <c r="GK24" s="1"/>
      <c r="GL24" s="12" t="s">
        <v>300</v>
      </c>
      <c r="GM24" s="1">
        <v>96.1</v>
      </c>
      <c r="GN24" s="1">
        <v>95.9</v>
      </c>
      <c r="GO24" s="1">
        <v>96</v>
      </c>
      <c r="GP24" s="1">
        <v>96.1</v>
      </c>
      <c r="GQ24" s="1">
        <v>96.6</v>
      </c>
      <c r="GR24" s="1">
        <v>96.7</v>
      </c>
      <c r="GS24" s="1">
        <v>96</v>
      </c>
      <c r="GT24" s="1">
        <v>95.2</v>
      </c>
      <c r="GU24" s="1">
        <v>94.5</v>
      </c>
      <c r="GV24" s="1">
        <v>95.7</v>
      </c>
      <c r="GW24" s="1">
        <v>92</v>
      </c>
      <c r="GX24" s="1">
        <v>91</v>
      </c>
      <c r="GY24" s="1">
        <v>91.3</v>
      </c>
      <c r="GZ24" s="1">
        <v>91.8</v>
      </c>
      <c r="HA24" s="1">
        <v>92.1</v>
      </c>
      <c r="HB24" s="1">
        <v>95.5</v>
      </c>
      <c r="HC24" s="1">
        <v>96.1</v>
      </c>
      <c r="HD24" s="1">
        <v>95.9</v>
      </c>
      <c r="HE24" s="1">
        <v>94.7</v>
      </c>
      <c r="HF24" s="1">
        <v>94.9</v>
      </c>
      <c r="HG24" s="1">
        <v>95.2</v>
      </c>
    </row>
    <row r="25" ht="15" spans="1:215">
      <c r="A25" s="1"/>
      <c r="B25" s="22" t="s">
        <v>302</v>
      </c>
      <c r="C25" s="1">
        <v>0.7</v>
      </c>
      <c r="D25" s="1">
        <v>0.9</v>
      </c>
      <c r="E25" s="1">
        <v>1</v>
      </c>
      <c r="F25" s="1">
        <v>1</v>
      </c>
      <c r="G25" s="1">
        <v>0.7</v>
      </c>
      <c r="H25" s="1">
        <v>0.8</v>
      </c>
      <c r="I25" s="1">
        <v>1</v>
      </c>
      <c r="J25" s="1">
        <v>0.8</v>
      </c>
      <c r="K25" s="1">
        <v>0.7</v>
      </c>
      <c r="L25" s="1">
        <v>0.9</v>
      </c>
      <c r="M25" s="1">
        <v>0.7</v>
      </c>
      <c r="N25" s="1">
        <v>1</v>
      </c>
      <c r="O25" s="1">
        <v>1</v>
      </c>
      <c r="P25" s="1">
        <v>1.1</v>
      </c>
      <c r="Q25" s="1">
        <v>1.3</v>
      </c>
      <c r="R25" s="1">
        <v>1.5</v>
      </c>
      <c r="S25" s="1">
        <v>1.3</v>
      </c>
      <c r="T25" s="1">
        <v>1.2</v>
      </c>
      <c r="U25" s="1">
        <v>1.2</v>
      </c>
      <c r="V25" s="1">
        <v>1</v>
      </c>
      <c r="W25" s="1">
        <v>1</v>
      </c>
      <c r="Y25" s="1"/>
      <c r="Z25" s="22" t="s">
        <v>302</v>
      </c>
      <c r="AA25" s="1">
        <v>1</v>
      </c>
      <c r="AB25" s="1">
        <v>1.2</v>
      </c>
      <c r="AC25" s="1">
        <v>1.5</v>
      </c>
      <c r="AD25" s="1">
        <v>2.1</v>
      </c>
      <c r="AE25" s="1">
        <v>2.2</v>
      </c>
      <c r="AF25" s="1">
        <v>1.8</v>
      </c>
      <c r="AG25" s="1">
        <v>1.9</v>
      </c>
      <c r="AH25" s="1">
        <v>2.1</v>
      </c>
      <c r="AI25" s="1">
        <v>1.8</v>
      </c>
      <c r="AJ25" s="1">
        <v>2.2</v>
      </c>
      <c r="AK25" s="1">
        <v>2</v>
      </c>
      <c r="AL25" s="1">
        <v>2.2</v>
      </c>
      <c r="AM25" s="1">
        <v>2</v>
      </c>
      <c r="AN25" s="1">
        <v>2.5</v>
      </c>
      <c r="AO25" s="1">
        <v>2.9</v>
      </c>
      <c r="AP25" s="1">
        <v>2.3</v>
      </c>
      <c r="AQ25" s="1">
        <v>1.9</v>
      </c>
      <c r="AR25" s="1">
        <v>1.9</v>
      </c>
      <c r="AS25" s="1">
        <v>1.4</v>
      </c>
      <c r="AT25" s="1">
        <v>1.4</v>
      </c>
      <c r="AU25" s="1">
        <v>1.7</v>
      </c>
      <c r="AW25" s="1"/>
      <c r="AX25" s="22" t="s">
        <v>302</v>
      </c>
      <c r="AY25" s="1">
        <v>1.5</v>
      </c>
      <c r="AZ25" s="1">
        <v>1.4</v>
      </c>
      <c r="BA25" s="1">
        <v>1.6</v>
      </c>
      <c r="BB25" s="1">
        <v>2.1</v>
      </c>
      <c r="BC25" s="1">
        <v>1.7</v>
      </c>
      <c r="BD25" s="1">
        <v>2.1</v>
      </c>
      <c r="BE25" s="1">
        <v>2.2</v>
      </c>
      <c r="BF25" s="1">
        <v>1.7</v>
      </c>
      <c r="BG25" s="1">
        <v>1.3</v>
      </c>
      <c r="BH25" s="1">
        <v>1.8</v>
      </c>
      <c r="BI25" s="1">
        <v>1.9</v>
      </c>
      <c r="BJ25" s="1">
        <v>2.1</v>
      </c>
      <c r="BK25" s="1">
        <v>1.6</v>
      </c>
      <c r="BL25" s="1">
        <v>1.6</v>
      </c>
      <c r="BM25" s="1">
        <v>1.9</v>
      </c>
      <c r="BN25" s="1">
        <v>1.5</v>
      </c>
      <c r="BO25" s="1">
        <v>1.4</v>
      </c>
      <c r="BP25" s="1">
        <v>1.3</v>
      </c>
      <c r="BQ25" s="1">
        <v>1</v>
      </c>
      <c r="BR25" s="1">
        <v>0.8</v>
      </c>
      <c r="BS25" s="1">
        <v>1</v>
      </c>
      <c r="BU25" s="25"/>
      <c r="BV25" s="35" t="s">
        <v>303</v>
      </c>
      <c r="BW25" s="25">
        <v>0.7</v>
      </c>
      <c r="BX25" s="25">
        <v>0.6</v>
      </c>
      <c r="BY25" s="25">
        <v>0.6</v>
      </c>
      <c r="BZ25" s="25">
        <v>0.7</v>
      </c>
      <c r="CA25" s="25">
        <v>0.7</v>
      </c>
      <c r="CB25" s="25">
        <v>0.7</v>
      </c>
      <c r="CC25" s="25">
        <v>0.9</v>
      </c>
      <c r="CD25" s="25">
        <v>0.9</v>
      </c>
      <c r="CE25" s="25">
        <v>0.9</v>
      </c>
      <c r="CF25" s="25">
        <v>0.8</v>
      </c>
      <c r="CG25" s="25">
        <v>0.9</v>
      </c>
      <c r="CH25" s="25">
        <v>0.9</v>
      </c>
      <c r="CI25" s="25">
        <v>1</v>
      </c>
      <c r="CJ25" s="25">
        <v>1.1</v>
      </c>
      <c r="CK25" s="25">
        <v>1.1</v>
      </c>
      <c r="CL25" s="25">
        <v>1.1</v>
      </c>
      <c r="CM25" s="25">
        <v>1.1</v>
      </c>
      <c r="CN25" s="25">
        <v>1.1</v>
      </c>
      <c r="CO25" s="25">
        <v>1.1</v>
      </c>
      <c r="CP25" s="25">
        <v>0.9</v>
      </c>
      <c r="CQ25" s="25">
        <v>0.8</v>
      </c>
      <c r="CR25" s="44"/>
      <c r="CS25" s="25"/>
      <c r="CT25" s="35" t="s">
        <v>303</v>
      </c>
      <c r="CU25" s="25">
        <v>0.4</v>
      </c>
      <c r="CV25" s="25">
        <v>0.5</v>
      </c>
      <c r="CW25" s="25">
        <v>0.5</v>
      </c>
      <c r="CX25" s="25">
        <v>0.6</v>
      </c>
      <c r="CY25" s="25">
        <v>0.7</v>
      </c>
      <c r="CZ25" s="25">
        <v>0.8</v>
      </c>
      <c r="DA25" s="25">
        <v>0.9</v>
      </c>
      <c r="DB25" s="25">
        <v>0.8</v>
      </c>
      <c r="DC25" s="25">
        <v>0.8</v>
      </c>
      <c r="DD25" s="25">
        <v>0.9</v>
      </c>
      <c r="DE25" s="25">
        <v>1</v>
      </c>
      <c r="DF25" s="25">
        <v>1.2</v>
      </c>
      <c r="DG25" s="25">
        <v>1.4</v>
      </c>
      <c r="DH25" s="25">
        <v>1.4</v>
      </c>
      <c r="DI25" s="25">
        <v>1.5</v>
      </c>
      <c r="DJ25" s="25">
        <v>1.5</v>
      </c>
      <c r="DK25" s="25">
        <v>1.4</v>
      </c>
      <c r="DL25" s="25">
        <v>1.4</v>
      </c>
      <c r="DM25" s="25">
        <v>1.5</v>
      </c>
      <c r="DN25" s="25">
        <v>1.2</v>
      </c>
      <c r="DO25" s="25">
        <v>1.1</v>
      </c>
      <c r="DP25" s="44"/>
      <c r="DQ25" s="25"/>
      <c r="DR25" s="35" t="s">
        <v>303</v>
      </c>
      <c r="DS25" s="25">
        <v>0.3</v>
      </c>
      <c r="DT25" s="25">
        <v>0.3</v>
      </c>
      <c r="DU25" s="25">
        <v>0.3</v>
      </c>
      <c r="DV25" s="25">
        <v>0.4</v>
      </c>
      <c r="DW25" s="25">
        <v>0.4</v>
      </c>
      <c r="DX25" s="25">
        <v>0.5</v>
      </c>
      <c r="DY25" s="25">
        <v>0.5</v>
      </c>
      <c r="DZ25" s="25">
        <v>0.6</v>
      </c>
      <c r="EA25" s="25">
        <v>0.7</v>
      </c>
      <c r="EB25" s="25">
        <v>0.8</v>
      </c>
      <c r="EC25" s="25">
        <v>0.6</v>
      </c>
      <c r="ED25" s="25">
        <v>0.7</v>
      </c>
      <c r="EE25" s="25">
        <v>0.7</v>
      </c>
      <c r="EF25" s="25">
        <v>0.6</v>
      </c>
      <c r="EG25" s="25">
        <v>0.6</v>
      </c>
      <c r="EH25" s="25">
        <v>0.5</v>
      </c>
      <c r="EI25" s="25">
        <v>0.6</v>
      </c>
      <c r="EJ25" s="25">
        <v>0.6</v>
      </c>
      <c r="EK25" s="25">
        <v>0.5</v>
      </c>
      <c r="EL25" s="25">
        <v>0.4</v>
      </c>
      <c r="EM25" s="25">
        <v>0.4</v>
      </c>
      <c r="EN25" s="44"/>
      <c r="EO25" s="25"/>
      <c r="EP25" s="35" t="s">
        <v>303</v>
      </c>
      <c r="EQ25" s="25">
        <v>0.5</v>
      </c>
      <c r="ER25" s="25">
        <v>0.5</v>
      </c>
      <c r="ES25" s="25">
        <v>0.6</v>
      </c>
      <c r="ET25" s="25">
        <v>0.8</v>
      </c>
      <c r="EU25" s="25">
        <v>0.9</v>
      </c>
      <c r="EV25" s="25">
        <v>1</v>
      </c>
      <c r="EW25" s="25">
        <v>1.2</v>
      </c>
      <c r="EX25" s="25">
        <v>1.2</v>
      </c>
      <c r="EY25" s="25">
        <v>1.1</v>
      </c>
      <c r="EZ25" s="25">
        <v>1.3</v>
      </c>
      <c r="FA25" s="25">
        <v>1.2</v>
      </c>
      <c r="FB25" s="25">
        <v>1.5</v>
      </c>
      <c r="FC25" s="25">
        <v>1.4</v>
      </c>
      <c r="FD25" s="25">
        <v>1.5</v>
      </c>
      <c r="FE25" s="25">
        <v>1.7</v>
      </c>
      <c r="FF25" s="25">
        <v>1.7</v>
      </c>
      <c r="FG25" s="25">
        <v>1.5</v>
      </c>
      <c r="FH25" s="25">
        <v>1.5</v>
      </c>
      <c r="FI25" s="25">
        <v>1.6</v>
      </c>
      <c r="FJ25" s="25">
        <v>1.5</v>
      </c>
      <c r="FK25" s="25">
        <v>1.5</v>
      </c>
      <c r="FM25" s="1"/>
      <c r="FN25" s="12" t="s">
        <v>302</v>
      </c>
      <c r="FO25" s="1">
        <v>0.5</v>
      </c>
      <c r="FP25" s="1">
        <v>0.6</v>
      </c>
      <c r="FQ25" s="1">
        <v>0.8</v>
      </c>
      <c r="FR25" s="1">
        <v>0.8</v>
      </c>
      <c r="FS25" s="1">
        <v>0.8</v>
      </c>
      <c r="FT25" s="1">
        <v>1</v>
      </c>
      <c r="FU25" s="1">
        <v>1.2</v>
      </c>
      <c r="FV25" s="1">
        <v>1.4</v>
      </c>
      <c r="FW25" s="1">
        <v>1.4</v>
      </c>
      <c r="FX25" s="1">
        <v>1.7</v>
      </c>
      <c r="FY25" s="1">
        <v>2</v>
      </c>
      <c r="FZ25" s="1">
        <v>2.2</v>
      </c>
      <c r="GA25" s="1">
        <v>2</v>
      </c>
      <c r="GB25" s="1">
        <v>2.1</v>
      </c>
      <c r="GC25" s="1">
        <v>2.2</v>
      </c>
      <c r="GD25" s="1">
        <v>2.2</v>
      </c>
      <c r="GE25" s="1">
        <v>1.8</v>
      </c>
      <c r="GF25" s="1">
        <v>1.8</v>
      </c>
      <c r="GG25" s="1">
        <v>2</v>
      </c>
      <c r="GH25" s="1">
        <v>1.8</v>
      </c>
      <c r="GI25" s="1">
        <v>1.9</v>
      </c>
      <c r="GK25" s="1"/>
      <c r="GL25" s="12" t="s">
        <v>302</v>
      </c>
      <c r="GM25" s="1">
        <v>0.9</v>
      </c>
      <c r="GN25" s="1">
        <v>1.2</v>
      </c>
      <c r="GO25" s="1">
        <v>1.3</v>
      </c>
      <c r="GP25" s="1">
        <v>1.5</v>
      </c>
      <c r="GQ25" s="1">
        <v>1.3</v>
      </c>
      <c r="GR25" s="1">
        <v>1.5</v>
      </c>
      <c r="GS25" s="1">
        <v>1.9</v>
      </c>
      <c r="GT25" s="1">
        <v>2.1</v>
      </c>
      <c r="GU25" s="1">
        <v>2.1</v>
      </c>
      <c r="GV25" s="1">
        <v>1.8</v>
      </c>
      <c r="GW25" s="1">
        <v>1.9</v>
      </c>
      <c r="GX25" s="1">
        <v>2</v>
      </c>
      <c r="GY25" s="1">
        <v>2.2</v>
      </c>
      <c r="GZ25" s="1">
        <v>2.5</v>
      </c>
      <c r="HA25" s="1">
        <v>2.5</v>
      </c>
      <c r="HB25" s="1">
        <v>2.4</v>
      </c>
      <c r="HC25" s="1">
        <v>2.3</v>
      </c>
      <c r="HD25" s="1">
        <v>2.3</v>
      </c>
      <c r="HE25" s="1">
        <v>2.4</v>
      </c>
      <c r="HF25" s="1">
        <v>2.2</v>
      </c>
      <c r="HG25" s="1">
        <v>2.2</v>
      </c>
    </row>
    <row r="26" ht="15" spans="1:215">
      <c r="A26" s="1"/>
      <c r="B26" s="22" t="s">
        <v>304</v>
      </c>
      <c r="C26" s="3" t="s">
        <v>305</v>
      </c>
      <c r="D26" s="3" t="s">
        <v>305</v>
      </c>
      <c r="E26" s="3" t="s">
        <v>305</v>
      </c>
      <c r="F26" s="3" t="s">
        <v>305</v>
      </c>
      <c r="G26" s="3" t="s">
        <v>305</v>
      </c>
      <c r="H26" s="3" t="s">
        <v>305</v>
      </c>
      <c r="I26" s="3" t="s">
        <v>305</v>
      </c>
      <c r="J26" s="3" t="s">
        <v>305</v>
      </c>
      <c r="K26" s="3" t="s">
        <v>305</v>
      </c>
      <c r="L26" s="3" t="s">
        <v>305</v>
      </c>
      <c r="M26" s="3" t="s">
        <v>305</v>
      </c>
      <c r="N26" s="3">
        <v>3.5</v>
      </c>
      <c r="O26" s="3">
        <v>3.5</v>
      </c>
      <c r="P26" s="3">
        <v>0.8</v>
      </c>
      <c r="Q26" s="3">
        <v>12.9</v>
      </c>
      <c r="R26" s="3" t="s">
        <v>305</v>
      </c>
      <c r="S26" s="3" t="s">
        <v>305</v>
      </c>
      <c r="T26" s="3" t="s">
        <v>305</v>
      </c>
      <c r="U26" s="3" t="s">
        <v>305</v>
      </c>
      <c r="V26" s="3" t="s">
        <v>305</v>
      </c>
      <c r="W26" s="3" t="s">
        <v>305</v>
      </c>
      <c r="Y26" s="1"/>
      <c r="Z26" s="22" t="s">
        <v>304</v>
      </c>
      <c r="AA26" s="3" t="s">
        <v>305</v>
      </c>
      <c r="AB26" s="3" t="s">
        <v>305</v>
      </c>
      <c r="AC26" s="3" t="s">
        <v>305</v>
      </c>
      <c r="AD26" s="3" t="s">
        <v>305</v>
      </c>
      <c r="AE26" s="3" t="s">
        <v>305</v>
      </c>
      <c r="AF26" s="3" t="s">
        <v>305</v>
      </c>
      <c r="AG26" s="3" t="s">
        <v>305</v>
      </c>
      <c r="AH26" s="3" t="s">
        <v>305</v>
      </c>
      <c r="AI26" s="3" t="s">
        <v>305</v>
      </c>
      <c r="AJ26" s="3" t="s">
        <v>305</v>
      </c>
      <c r="AK26" s="3" t="s">
        <v>305</v>
      </c>
      <c r="AL26" s="3">
        <v>3.4</v>
      </c>
      <c r="AM26" s="3">
        <v>3.4</v>
      </c>
      <c r="AN26" s="3">
        <v>1.1</v>
      </c>
      <c r="AO26" s="3">
        <v>0.2</v>
      </c>
      <c r="AP26" s="3" t="s">
        <v>305</v>
      </c>
      <c r="AQ26" s="3" t="s">
        <v>305</v>
      </c>
      <c r="AR26" s="3" t="s">
        <v>305</v>
      </c>
      <c r="AS26" s="3" t="s">
        <v>305</v>
      </c>
      <c r="AT26" s="3" t="s">
        <v>305</v>
      </c>
      <c r="AU26" s="3" t="s">
        <v>305</v>
      </c>
      <c r="AW26" s="1"/>
      <c r="AX26" s="22" t="s">
        <v>304</v>
      </c>
      <c r="AY26" s="3" t="s">
        <v>305</v>
      </c>
      <c r="AZ26" s="3" t="s">
        <v>305</v>
      </c>
      <c r="BA26" s="3" t="s">
        <v>305</v>
      </c>
      <c r="BB26" s="3" t="s">
        <v>305</v>
      </c>
      <c r="BC26" s="3" t="s">
        <v>305</v>
      </c>
      <c r="BD26" s="3" t="s">
        <v>305</v>
      </c>
      <c r="BE26" s="3" t="s">
        <v>305</v>
      </c>
      <c r="BF26" s="3" t="s">
        <v>305</v>
      </c>
      <c r="BG26" s="3" t="s">
        <v>305</v>
      </c>
      <c r="BH26" s="3" t="s">
        <v>305</v>
      </c>
      <c r="BI26" s="3" t="s">
        <v>305</v>
      </c>
      <c r="BJ26" s="3">
        <v>3.5</v>
      </c>
      <c r="BK26" s="3">
        <v>3.5</v>
      </c>
      <c r="BL26" s="3">
        <v>1.7</v>
      </c>
      <c r="BM26" s="3">
        <v>0.9</v>
      </c>
      <c r="BN26" s="3" t="s">
        <v>305</v>
      </c>
      <c r="BO26" s="3" t="s">
        <v>305</v>
      </c>
      <c r="BP26" s="3" t="s">
        <v>305</v>
      </c>
      <c r="BQ26" s="3" t="s">
        <v>305</v>
      </c>
      <c r="BR26" s="3" t="s">
        <v>305</v>
      </c>
      <c r="BS26" s="3" t="s">
        <v>305</v>
      </c>
      <c r="BU26" s="25"/>
      <c r="BV26" s="35" t="s">
        <v>306</v>
      </c>
      <c r="BW26" s="27" t="s">
        <v>307</v>
      </c>
      <c r="BX26" s="27" t="s">
        <v>307</v>
      </c>
      <c r="BY26" s="27" t="s">
        <v>307</v>
      </c>
      <c r="BZ26" s="27" t="s">
        <v>307</v>
      </c>
      <c r="CA26" s="27" t="s">
        <v>307</v>
      </c>
      <c r="CB26" s="27" t="s">
        <v>307</v>
      </c>
      <c r="CC26" s="27" t="s">
        <v>307</v>
      </c>
      <c r="CD26" s="27" t="s">
        <v>307</v>
      </c>
      <c r="CE26" s="27" t="s">
        <v>307</v>
      </c>
      <c r="CF26" s="27" t="s">
        <v>307</v>
      </c>
      <c r="CG26" s="27" t="s">
        <v>307</v>
      </c>
      <c r="CH26" s="27">
        <v>3.5</v>
      </c>
      <c r="CI26" s="27">
        <v>3.4</v>
      </c>
      <c r="CJ26" s="27">
        <v>3.3</v>
      </c>
      <c r="CK26" s="27">
        <v>3.6</v>
      </c>
      <c r="CL26" s="27" t="s">
        <v>307</v>
      </c>
      <c r="CM26" s="27" t="s">
        <v>307</v>
      </c>
      <c r="CN26" s="27" t="s">
        <v>307</v>
      </c>
      <c r="CO26" s="27" t="s">
        <v>307</v>
      </c>
      <c r="CP26" s="27" t="s">
        <v>307</v>
      </c>
      <c r="CQ26" s="27" t="s">
        <v>307</v>
      </c>
      <c r="CR26" s="44"/>
      <c r="CS26" s="25"/>
      <c r="CT26" s="35" t="s">
        <v>306</v>
      </c>
      <c r="CU26" s="27" t="s">
        <v>307</v>
      </c>
      <c r="CV26" s="27" t="s">
        <v>307</v>
      </c>
      <c r="CW26" s="27" t="s">
        <v>307</v>
      </c>
      <c r="CX26" s="27" t="s">
        <v>307</v>
      </c>
      <c r="CY26" s="27" t="s">
        <v>307</v>
      </c>
      <c r="CZ26" s="27" t="s">
        <v>307</v>
      </c>
      <c r="DA26" s="27" t="s">
        <v>307</v>
      </c>
      <c r="DB26" s="27">
        <v>3.5</v>
      </c>
      <c r="DC26" s="27">
        <v>4.3</v>
      </c>
      <c r="DD26" s="27">
        <v>4.2</v>
      </c>
      <c r="DE26" s="27">
        <v>4.5</v>
      </c>
      <c r="DF26" s="27">
        <v>5.1</v>
      </c>
      <c r="DG26" s="27">
        <v>5.5</v>
      </c>
      <c r="DH26" s="27">
        <v>5.3</v>
      </c>
      <c r="DI26" s="27">
        <v>5.6</v>
      </c>
      <c r="DJ26" s="27" t="s">
        <v>307</v>
      </c>
      <c r="DK26" s="27" t="s">
        <v>307</v>
      </c>
      <c r="DL26" s="27" t="s">
        <v>307</v>
      </c>
      <c r="DM26" s="27" t="s">
        <v>307</v>
      </c>
      <c r="DN26" s="27" t="s">
        <v>307</v>
      </c>
      <c r="DO26" s="27" t="s">
        <v>307</v>
      </c>
      <c r="DP26" s="44"/>
      <c r="DQ26" s="25"/>
      <c r="DR26" s="35" t="s">
        <v>306</v>
      </c>
      <c r="DS26" s="27" t="s">
        <v>307</v>
      </c>
      <c r="DT26" s="27" t="s">
        <v>307</v>
      </c>
      <c r="DU26" s="27" t="s">
        <v>307</v>
      </c>
      <c r="DV26" s="27" t="s">
        <v>307</v>
      </c>
      <c r="DW26" s="27" t="s">
        <v>307</v>
      </c>
      <c r="DX26" s="27" t="s">
        <v>307</v>
      </c>
      <c r="DY26" s="27" t="s">
        <v>307</v>
      </c>
      <c r="DZ26" s="27" t="s">
        <v>307</v>
      </c>
      <c r="EA26" s="27">
        <v>7.4</v>
      </c>
      <c r="EB26" s="27">
        <v>7.6</v>
      </c>
      <c r="EC26" s="27">
        <v>7.3</v>
      </c>
      <c r="ED26" s="27">
        <v>7.9</v>
      </c>
      <c r="EE26" s="27">
        <v>6.2</v>
      </c>
      <c r="EF26" s="27">
        <v>5.9</v>
      </c>
      <c r="EG26" s="27">
        <v>5.9</v>
      </c>
      <c r="EH26" s="27" t="s">
        <v>307</v>
      </c>
      <c r="EI26" s="27" t="s">
        <v>307</v>
      </c>
      <c r="EJ26" s="27" t="s">
        <v>307</v>
      </c>
      <c r="EK26" s="27" t="s">
        <v>307</v>
      </c>
      <c r="EL26" s="27" t="s">
        <v>307</v>
      </c>
      <c r="EM26" s="27" t="s">
        <v>307</v>
      </c>
      <c r="EN26" s="44"/>
      <c r="EO26" s="25"/>
      <c r="EP26" s="35" t="s">
        <v>306</v>
      </c>
      <c r="EQ26" s="27" t="s">
        <v>307</v>
      </c>
      <c r="ER26" s="27" t="s">
        <v>307</v>
      </c>
      <c r="ES26" s="27" t="s">
        <v>307</v>
      </c>
      <c r="ET26" s="27" t="s">
        <v>307</v>
      </c>
      <c r="EU26" s="27" t="s">
        <v>307</v>
      </c>
      <c r="EV26" s="27" t="s">
        <v>307</v>
      </c>
      <c r="EW26" s="27" t="s">
        <v>307</v>
      </c>
      <c r="EX26" s="27" t="s">
        <v>307</v>
      </c>
      <c r="EY26" s="27" t="s">
        <v>307</v>
      </c>
      <c r="EZ26" s="27" t="s">
        <v>307</v>
      </c>
      <c r="FA26" s="27" t="s">
        <v>307</v>
      </c>
      <c r="FB26" s="27">
        <v>6.8</v>
      </c>
      <c r="FC26" s="27">
        <v>6.2</v>
      </c>
      <c r="FD26" s="27">
        <v>6.1</v>
      </c>
      <c r="FE26" s="27">
        <v>6.7</v>
      </c>
      <c r="FF26" s="27" t="s">
        <v>307</v>
      </c>
      <c r="FG26" s="27" t="s">
        <v>307</v>
      </c>
      <c r="FH26" s="27" t="s">
        <v>307</v>
      </c>
      <c r="FI26" s="27" t="s">
        <v>307</v>
      </c>
      <c r="FJ26" s="27" t="s">
        <v>307</v>
      </c>
      <c r="FK26" s="27" t="s">
        <v>307</v>
      </c>
      <c r="FM26" s="1"/>
      <c r="FN26" s="12" t="s">
        <v>304</v>
      </c>
      <c r="FO26" s="3" t="s">
        <v>305</v>
      </c>
      <c r="FP26" s="3" t="s">
        <v>305</v>
      </c>
      <c r="FQ26" s="3" t="s">
        <v>305</v>
      </c>
      <c r="FR26" s="3" t="s">
        <v>305</v>
      </c>
      <c r="FS26" s="3" t="s">
        <v>305</v>
      </c>
      <c r="FT26" s="3" t="s">
        <v>305</v>
      </c>
      <c r="FU26" s="3" t="s">
        <v>305</v>
      </c>
      <c r="FV26" s="3" t="s">
        <v>305</v>
      </c>
      <c r="FW26" s="3" t="s">
        <v>305</v>
      </c>
      <c r="FX26" s="3" t="s">
        <v>305</v>
      </c>
      <c r="FY26" s="3" t="s">
        <v>305</v>
      </c>
      <c r="FZ26" s="3">
        <v>3.7</v>
      </c>
      <c r="GA26" s="3">
        <v>5.1</v>
      </c>
      <c r="GB26" s="3">
        <v>3.6</v>
      </c>
      <c r="GC26" s="3">
        <v>4.1</v>
      </c>
      <c r="GD26" s="3" t="s">
        <v>305</v>
      </c>
      <c r="GE26" s="3" t="s">
        <v>305</v>
      </c>
      <c r="GF26" s="3" t="s">
        <v>305</v>
      </c>
      <c r="GG26" s="3" t="s">
        <v>305</v>
      </c>
      <c r="GH26" s="3" t="s">
        <v>305</v>
      </c>
      <c r="GI26" s="3" t="s">
        <v>305</v>
      </c>
      <c r="GK26" s="1"/>
      <c r="GL26" s="12" t="s">
        <v>304</v>
      </c>
      <c r="GM26" s="3" t="s">
        <v>305</v>
      </c>
      <c r="GN26" s="3" t="s">
        <v>305</v>
      </c>
      <c r="GO26" s="3" t="s">
        <v>305</v>
      </c>
      <c r="GP26" s="3" t="s">
        <v>305</v>
      </c>
      <c r="GQ26" s="3" t="s">
        <v>305</v>
      </c>
      <c r="GR26" s="3" t="s">
        <v>305</v>
      </c>
      <c r="GS26" s="3" t="s">
        <v>305</v>
      </c>
      <c r="GT26" s="3" t="s">
        <v>305</v>
      </c>
      <c r="GU26" s="3" t="s">
        <v>305</v>
      </c>
      <c r="GV26" s="3" t="s">
        <v>305</v>
      </c>
      <c r="GW26" s="3">
        <v>3.3</v>
      </c>
      <c r="GX26" s="3">
        <v>3.9</v>
      </c>
      <c r="GY26" s="3">
        <v>3.6</v>
      </c>
      <c r="GZ26" s="3">
        <v>3.3</v>
      </c>
      <c r="HA26" s="3">
        <v>3.4</v>
      </c>
      <c r="HB26" s="3" t="s">
        <v>305</v>
      </c>
      <c r="HC26" s="3" t="s">
        <v>305</v>
      </c>
      <c r="HD26" s="3" t="s">
        <v>305</v>
      </c>
      <c r="HE26" s="3" t="s">
        <v>305</v>
      </c>
      <c r="HF26" s="3" t="s">
        <v>305</v>
      </c>
      <c r="HG26" s="3" t="s">
        <v>305</v>
      </c>
    </row>
    <row r="27" ht="15" spans="1:215">
      <c r="A27" s="1"/>
      <c r="B27" s="22" t="s">
        <v>308</v>
      </c>
      <c r="C27" s="1">
        <v>0</v>
      </c>
      <c r="D27" s="3" t="s">
        <v>305</v>
      </c>
      <c r="E27" s="3" t="s">
        <v>305</v>
      </c>
      <c r="F27" s="3" t="s">
        <v>305</v>
      </c>
      <c r="G27" s="3" t="s">
        <v>305</v>
      </c>
      <c r="H27" s="3" t="s">
        <v>305</v>
      </c>
      <c r="I27" s="3" t="s">
        <v>305</v>
      </c>
      <c r="J27" s="3" t="s">
        <v>305</v>
      </c>
      <c r="K27" s="3" t="s">
        <v>305</v>
      </c>
      <c r="L27" s="3" t="s">
        <v>305</v>
      </c>
      <c r="M27" s="3" t="s">
        <v>305</v>
      </c>
      <c r="N27" s="3" t="s">
        <v>305</v>
      </c>
      <c r="O27" s="3" t="s">
        <v>305</v>
      </c>
      <c r="P27" s="3" t="s">
        <v>305</v>
      </c>
      <c r="Q27" s="3" t="s">
        <v>305</v>
      </c>
      <c r="R27" s="3" t="s">
        <v>305</v>
      </c>
      <c r="S27" s="3" t="s">
        <v>305</v>
      </c>
      <c r="T27" s="3" t="s">
        <v>305</v>
      </c>
      <c r="U27" s="3" t="s">
        <v>305</v>
      </c>
      <c r="V27" s="3" t="s">
        <v>305</v>
      </c>
      <c r="W27" s="3" t="s">
        <v>305</v>
      </c>
      <c r="Y27" s="1"/>
      <c r="Z27" s="22" t="s">
        <v>308</v>
      </c>
      <c r="AA27" s="1">
        <v>0</v>
      </c>
      <c r="AB27" s="3" t="s">
        <v>305</v>
      </c>
      <c r="AC27" s="3" t="s">
        <v>305</v>
      </c>
      <c r="AD27" s="3" t="s">
        <v>305</v>
      </c>
      <c r="AE27" s="3" t="s">
        <v>305</v>
      </c>
      <c r="AF27" s="3" t="s">
        <v>305</v>
      </c>
      <c r="AG27" s="3" t="s">
        <v>305</v>
      </c>
      <c r="AH27" s="3" t="s">
        <v>305</v>
      </c>
      <c r="AI27" s="3" t="s">
        <v>305</v>
      </c>
      <c r="AJ27" s="3" t="s">
        <v>305</v>
      </c>
      <c r="AK27" s="3" t="s">
        <v>305</v>
      </c>
      <c r="AL27" s="3" t="s">
        <v>305</v>
      </c>
      <c r="AM27" s="3" t="s">
        <v>305</v>
      </c>
      <c r="AN27" s="3" t="s">
        <v>305</v>
      </c>
      <c r="AO27" s="3" t="s">
        <v>305</v>
      </c>
      <c r="AP27" s="3" t="s">
        <v>305</v>
      </c>
      <c r="AQ27" s="3" t="s">
        <v>305</v>
      </c>
      <c r="AR27" s="3" t="s">
        <v>305</v>
      </c>
      <c r="AS27" s="3" t="s">
        <v>305</v>
      </c>
      <c r="AT27" s="3" t="s">
        <v>305</v>
      </c>
      <c r="AU27" s="3" t="s">
        <v>305</v>
      </c>
      <c r="AW27" s="1"/>
      <c r="AX27" s="22" t="s">
        <v>308</v>
      </c>
      <c r="AY27" s="1">
        <v>0</v>
      </c>
      <c r="AZ27" s="3" t="s">
        <v>305</v>
      </c>
      <c r="BA27" s="3" t="s">
        <v>305</v>
      </c>
      <c r="BB27" s="3" t="s">
        <v>305</v>
      </c>
      <c r="BC27" s="3" t="s">
        <v>305</v>
      </c>
      <c r="BD27" s="3" t="s">
        <v>305</v>
      </c>
      <c r="BE27" s="3" t="s">
        <v>305</v>
      </c>
      <c r="BF27" s="3" t="s">
        <v>305</v>
      </c>
      <c r="BG27" s="3" t="s">
        <v>305</v>
      </c>
      <c r="BH27" s="3" t="s">
        <v>305</v>
      </c>
      <c r="BI27" s="3" t="s">
        <v>305</v>
      </c>
      <c r="BJ27" s="3" t="s">
        <v>305</v>
      </c>
      <c r="BK27" s="3" t="s">
        <v>305</v>
      </c>
      <c r="BL27" s="3" t="s">
        <v>305</v>
      </c>
      <c r="BM27" s="3" t="s">
        <v>305</v>
      </c>
      <c r="BN27" s="3" t="s">
        <v>305</v>
      </c>
      <c r="BO27" s="3" t="s">
        <v>305</v>
      </c>
      <c r="BP27" s="3" t="s">
        <v>305</v>
      </c>
      <c r="BQ27" s="3" t="s">
        <v>305</v>
      </c>
      <c r="BR27" s="3" t="s">
        <v>305</v>
      </c>
      <c r="BS27" s="3" t="s">
        <v>305</v>
      </c>
      <c r="BU27" s="25"/>
      <c r="BV27" s="35" t="s">
        <v>309</v>
      </c>
      <c r="BW27" s="25">
        <v>0</v>
      </c>
      <c r="BX27" s="27" t="s">
        <v>307</v>
      </c>
      <c r="BY27" s="27" t="s">
        <v>307</v>
      </c>
      <c r="BZ27" s="27" t="s">
        <v>307</v>
      </c>
      <c r="CA27" s="27" t="s">
        <v>307</v>
      </c>
      <c r="CB27" s="27" t="s">
        <v>307</v>
      </c>
      <c r="CC27" s="27" t="s">
        <v>307</v>
      </c>
      <c r="CD27" s="27" t="s">
        <v>307</v>
      </c>
      <c r="CE27" s="27" t="s">
        <v>307</v>
      </c>
      <c r="CF27" s="27" t="s">
        <v>307</v>
      </c>
      <c r="CG27" s="27" t="s">
        <v>307</v>
      </c>
      <c r="CH27" s="27" t="s">
        <v>307</v>
      </c>
      <c r="CI27" s="27" t="s">
        <v>307</v>
      </c>
      <c r="CJ27" s="27" t="s">
        <v>307</v>
      </c>
      <c r="CK27" s="27" t="s">
        <v>307</v>
      </c>
      <c r="CL27" s="27" t="s">
        <v>307</v>
      </c>
      <c r="CM27" s="27" t="s">
        <v>307</v>
      </c>
      <c r="CN27" s="27" t="s">
        <v>307</v>
      </c>
      <c r="CO27" s="27" t="s">
        <v>307</v>
      </c>
      <c r="CP27" s="27" t="s">
        <v>307</v>
      </c>
      <c r="CQ27" s="27" t="s">
        <v>307</v>
      </c>
      <c r="CR27" s="44"/>
      <c r="CS27" s="25"/>
      <c r="CT27" s="35" t="s">
        <v>309</v>
      </c>
      <c r="CU27" s="25">
        <v>0</v>
      </c>
      <c r="CV27" s="27" t="s">
        <v>307</v>
      </c>
      <c r="CW27" s="27" t="s">
        <v>307</v>
      </c>
      <c r="CX27" s="27" t="s">
        <v>307</v>
      </c>
      <c r="CY27" s="27" t="s">
        <v>307</v>
      </c>
      <c r="CZ27" s="27" t="s">
        <v>307</v>
      </c>
      <c r="DA27" s="27" t="s">
        <v>307</v>
      </c>
      <c r="DB27" s="27" t="s">
        <v>307</v>
      </c>
      <c r="DC27" s="27" t="s">
        <v>307</v>
      </c>
      <c r="DD27" s="27" t="s">
        <v>307</v>
      </c>
      <c r="DE27" s="27" t="s">
        <v>307</v>
      </c>
      <c r="DF27" s="27" t="s">
        <v>307</v>
      </c>
      <c r="DG27" s="27" t="s">
        <v>307</v>
      </c>
      <c r="DH27" s="27" t="s">
        <v>307</v>
      </c>
      <c r="DI27" s="27" t="s">
        <v>307</v>
      </c>
      <c r="DJ27" s="27" t="s">
        <v>307</v>
      </c>
      <c r="DK27" s="27" t="s">
        <v>307</v>
      </c>
      <c r="DL27" s="27" t="s">
        <v>307</v>
      </c>
      <c r="DM27" s="27" t="s">
        <v>307</v>
      </c>
      <c r="DN27" s="27" t="s">
        <v>307</v>
      </c>
      <c r="DO27" s="27" t="s">
        <v>307</v>
      </c>
      <c r="DP27" s="44"/>
      <c r="DQ27" s="25"/>
      <c r="DR27" s="35" t="s">
        <v>309</v>
      </c>
      <c r="DS27" s="25">
        <v>0</v>
      </c>
      <c r="DT27" s="27" t="s">
        <v>307</v>
      </c>
      <c r="DU27" s="27" t="s">
        <v>307</v>
      </c>
      <c r="DV27" s="27" t="s">
        <v>307</v>
      </c>
      <c r="DW27" s="27" t="s">
        <v>307</v>
      </c>
      <c r="DX27" s="27" t="s">
        <v>307</v>
      </c>
      <c r="DY27" s="27" t="s">
        <v>307</v>
      </c>
      <c r="DZ27" s="27" t="s">
        <v>307</v>
      </c>
      <c r="EA27" s="27" t="s">
        <v>307</v>
      </c>
      <c r="EB27" s="27" t="s">
        <v>307</v>
      </c>
      <c r="EC27" s="27" t="s">
        <v>307</v>
      </c>
      <c r="ED27" s="27" t="s">
        <v>307</v>
      </c>
      <c r="EE27" s="27" t="s">
        <v>307</v>
      </c>
      <c r="EF27" s="27" t="s">
        <v>307</v>
      </c>
      <c r="EG27" s="27" t="s">
        <v>307</v>
      </c>
      <c r="EH27" s="27" t="s">
        <v>307</v>
      </c>
      <c r="EI27" s="27" t="s">
        <v>307</v>
      </c>
      <c r="EJ27" s="27" t="s">
        <v>307</v>
      </c>
      <c r="EK27" s="27" t="s">
        <v>307</v>
      </c>
      <c r="EL27" s="27" t="s">
        <v>307</v>
      </c>
      <c r="EM27" s="27" t="s">
        <v>307</v>
      </c>
      <c r="EN27" s="44"/>
      <c r="EO27" s="25"/>
      <c r="EP27" s="35" t="s">
        <v>309</v>
      </c>
      <c r="EQ27" s="25">
        <v>0</v>
      </c>
      <c r="ER27" s="27" t="s">
        <v>307</v>
      </c>
      <c r="ES27" s="27" t="s">
        <v>307</v>
      </c>
      <c r="ET27" s="27" t="s">
        <v>307</v>
      </c>
      <c r="EU27" s="27" t="s">
        <v>307</v>
      </c>
      <c r="EV27" s="27" t="s">
        <v>307</v>
      </c>
      <c r="EW27" s="27" t="s">
        <v>307</v>
      </c>
      <c r="EX27" s="27" t="s">
        <v>307</v>
      </c>
      <c r="EY27" s="27" t="s">
        <v>307</v>
      </c>
      <c r="EZ27" s="27" t="s">
        <v>307</v>
      </c>
      <c r="FA27" s="27" t="s">
        <v>307</v>
      </c>
      <c r="FB27" s="27" t="s">
        <v>307</v>
      </c>
      <c r="FC27" s="27" t="s">
        <v>307</v>
      </c>
      <c r="FD27" s="27" t="s">
        <v>307</v>
      </c>
      <c r="FE27" s="27" t="s">
        <v>307</v>
      </c>
      <c r="FF27" s="27" t="s">
        <v>307</v>
      </c>
      <c r="FG27" s="27" t="s">
        <v>307</v>
      </c>
      <c r="FH27" s="27" t="s">
        <v>307</v>
      </c>
      <c r="FI27" s="27" t="s">
        <v>307</v>
      </c>
      <c r="FJ27" s="27" t="s">
        <v>307</v>
      </c>
      <c r="FK27" s="27" t="s">
        <v>307</v>
      </c>
      <c r="FM27" s="1"/>
      <c r="FN27" s="12" t="s">
        <v>308</v>
      </c>
      <c r="FO27" s="1">
        <v>0</v>
      </c>
      <c r="FP27" s="3" t="s">
        <v>305</v>
      </c>
      <c r="FQ27" s="3" t="s">
        <v>305</v>
      </c>
      <c r="FR27" s="3" t="s">
        <v>305</v>
      </c>
      <c r="FS27" s="3" t="s">
        <v>305</v>
      </c>
      <c r="FT27" s="3" t="s">
        <v>305</v>
      </c>
      <c r="FU27" s="3" t="s">
        <v>305</v>
      </c>
      <c r="FV27" s="3" t="s">
        <v>305</v>
      </c>
      <c r="FW27" s="3" t="s">
        <v>305</v>
      </c>
      <c r="FX27" s="3" t="s">
        <v>305</v>
      </c>
      <c r="FY27" s="3" t="s">
        <v>305</v>
      </c>
      <c r="FZ27" s="3" t="s">
        <v>305</v>
      </c>
      <c r="GA27" s="3" t="s">
        <v>305</v>
      </c>
      <c r="GB27" s="3" t="s">
        <v>305</v>
      </c>
      <c r="GC27" s="3" t="s">
        <v>305</v>
      </c>
      <c r="GD27" s="3" t="s">
        <v>305</v>
      </c>
      <c r="GE27" s="3" t="s">
        <v>305</v>
      </c>
      <c r="GF27" s="3" t="s">
        <v>305</v>
      </c>
      <c r="GG27" s="3" t="s">
        <v>305</v>
      </c>
      <c r="GH27" s="3" t="s">
        <v>305</v>
      </c>
      <c r="GI27" s="3" t="s">
        <v>305</v>
      </c>
      <c r="GK27" s="1"/>
      <c r="GL27" s="12" t="s">
        <v>308</v>
      </c>
      <c r="GM27" s="1">
        <v>0</v>
      </c>
      <c r="GN27" s="3" t="s">
        <v>305</v>
      </c>
      <c r="GO27" s="3" t="s">
        <v>305</v>
      </c>
      <c r="GP27" s="3" t="s">
        <v>305</v>
      </c>
      <c r="GQ27" s="3" t="s">
        <v>305</v>
      </c>
      <c r="GR27" s="3" t="s">
        <v>305</v>
      </c>
      <c r="GS27" s="3" t="s">
        <v>305</v>
      </c>
      <c r="GT27" s="3" t="s">
        <v>305</v>
      </c>
      <c r="GU27" s="3" t="s">
        <v>305</v>
      </c>
      <c r="GV27" s="3" t="s">
        <v>305</v>
      </c>
      <c r="GW27" s="3" t="s">
        <v>305</v>
      </c>
      <c r="GX27" s="3" t="s">
        <v>305</v>
      </c>
      <c r="GY27" s="3" t="s">
        <v>305</v>
      </c>
      <c r="GZ27" s="3" t="s">
        <v>305</v>
      </c>
      <c r="HA27" s="3" t="s">
        <v>305</v>
      </c>
      <c r="HB27" s="3" t="s">
        <v>305</v>
      </c>
      <c r="HC27" s="3" t="s">
        <v>305</v>
      </c>
      <c r="HD27" s="3" t="s">
        <v>305</v>
      </c>
      <c r="HE27" s="3" t="s">
        <v>305</v>
      </c>
      <c r="HF27" s="3" t="s">
        <v>305</v>
      </c>
      <c r="HG27" s="3" t="s">
        <v>305</v>
      </c>
    </row>
    <row r="28" ht="15" spans="1:215">
      <c r="A28" s="1"/>
      <c r="B28" s="22" t="s">
        <v>310</v>
      </c>
      <c r="C28" s="1">
        <v>0.1</v>
      </c>
      <c r="D28" s="1">
        <v>0.3</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Y28" s="1"/>
      <c r="Z28" s="22" t="s">
        <v>310</v>
      </c>
      <c r="AA28" s="1">
        <v>0.1</v>
      </c>
      <c r="AB28" s="1">
        <v>0.2</v>
      </c>
      <c r="AC28" s="1">
        <v>0.1</v>
      </c>
      <c r="AD28" s="1">
        <v>0.1</v>
      </c>
      <c r="AE28" s="1">
        <v>0.1</v>
      </c>
      <c r="AF28" s="1">
        <v>0.1</v>
      </c>
      <c r="AG28" s="1">
        <v>0.2</v>
      </c>
      <c r="AH28" s="1">
        <v>0.2</v>
      </c>
      <c r="AI28" s="1">
        <v>0.2</v>
      </c>
      <c r="AJ28" s="1">
        <v>0.2</v>
      </c>
      <c r="AK28" s="1">
        <v>0.2</v>
      </c>
      <c r="AL28" s="1">
        <v>0.1</v>
      </c>
      <c r="AM28" s="1">
        <v>0.1</v>
      </c>
      <c r="AN28" s="1">
        <v>0.1</v>
      </c>
      <c r="AO28" s="1">
        <v>0.1</v>
      </c>
      <c r="AP28" s="1">
        <v>0.1</v>
      </c>
      <c r="AQ28" s="1">
        <v>0.1</v>
      </c>
      <c r="AR28" s="1">
        <v>0.1</v>
      </c>
      <c r="AS28" s="1">
        <v>0</v>
      </c>
      <c r="AT28" s="1">
        <v>0</v>
      </c>
      <c r="AU28" s="1">
        <v>0</v>
      </c>
      <c r="AW28" s="1"/>
      <c r="AX28" s="22" t="s">
        <v>310</v>
      </c>
      <c r="AY28" s="1">
        <v>0.3</v>
      </c>
      <c r="AZ28" s="1">
        <v>0.3</v>
      </c>
      <c r="BA28" s="1">
        <v>0.1</v>
      </c>
      <c r="BB28" s="1">
        <v>0</v>
      </c>
      <c r="BC28" s="1">
        <v>0</v>
      </c>
      <c r="BD28" s="1">
        <v>0</v>
      </c>
      <c r="BE28" s="1">
        <v>0</v>
      </c>
      <c r="BF28" s="1">
        <v>0</v>
      </c>
      <c r="BG28" s="1">
        <v>0.1</v>
      </c>
      <c r="BH28" s="1">
        <v>0.1</v>
      </c>
      <c r="BI28" s="1">
        <v>0</v>
      </c>
      <c r="BJ28" s="1">
        <v>0</v>
      </c>
      <c r="BK28" s="1">
        <v>0</v>
      </c>
      <c r="BL28" s="1">
        <v>0</v>
      </c>
      <c r="BM28" s="1">
        <v>0</v>
      </c>
      <c r="BN28" s="1">
        <v>0.1</v>
      </c>
      <c r="BO28" s="1">
        <v>0</v>
      </c>
      <c r="BP28" s="1">
        <v>0</v>
      </c>
      <c r="BQ28" s="1">
        <v>0</v>
      </c>
      <c r="BR28" s="1">
        <v>0.1</v>
      </c>
      <c r="BS28" s="1">
        <v>0.1</v>
      </c>
      <c r="BU28" s="25"/>
      <c r="BV28" s="35" t="s">
        <v>311</v>
      </c>
      <c r="BW28" s="25">
        <v>0.1</v>
      </c>
      <c r="BX28" s="25">
        <v>0.2</v>
      </c>
      <c r="BY28" s="25">
        <v>0.1</v>
      </c>
      <c r="BZ28" s="25">
        <v>0.1</v>
      </c>
      <c r="CA28" s="25">
        <v>0.1</v>
      </c>
      <c r="CB28" s="25">
        <v>0.1</v>
      </c>
      <c r="CC28" s="25">
        <v>0.1</v>
      </c>
      <c r="CD28" s="25">
        <v>0.2</v>
      </c>
      <c r="CE28" s="25">
        <v>0.1</v>
      </c>
      <c r="CF28" s="25">
        <v>0.1</v>
      </c>
      <c r="CG28" s="25">
        <v>0.2</v>
      </c>
      <c r="CH28" s="25">
        <v>0.2</v>
      </c>
      <c r="CI28" s="25">
        <v>0.2</v>
      </c>
      <c r="CJ28" s="25">
        <v>0.2</v>
      </c>
      <c r="CK28" s="25">
        <v>0.2</v>
      </c>
      <c r="CL28" s="25">
        <v>0.2</v>
      </c>
      <c r="CM28" s="25">
        <v>0.2</v>
      </c>
      <c r="CN28" s="25">
        <v>0.2</v>
      </c>
      <c r="CO28" s="25">
        <v>0.2</v>
      </c>
      <c r="CP28" s="25">
        <v>0.3</v>
      </c>
      <c r="CQ28" s="25">
        <v>0.2</v>
      </c>
      <c r="CR28" s="44"/>
      <c r="CS28" s="25"/>
      <c r="CT28" s="35" t="s">
        <v>311</v>
      </c>
      <c r="CU28" s="25">
        <v>0.7</v>
      </c>
      <c r="CV28" s="25">
        <v>0.8</v>
      </c>
      <c r="CW28" s="25">
        <v>0.4</v>
      </c>
      <c r="CX28" s="25">
        <v>0.5</v>
      </c>
      <c r="CY28" s="25">
        <v>0.5</v>
      </c>
      <c r="CZ28" s="25">
        <v>0.4</v>
      </c>
      <c r="DA28" s="25">
        <v>0.8</v>
      </c>
      <c r="DB28" s="25">
        <v>0.9</v>
      </c>
      <c r="DC28" s="25">
        <v>1</v>
      </c>
      <c r="DD28" s="25">
        <v>0.9</v>
      </c>
      <c r="DE28" s="25">
        <v>1</v>
      </c>
      <c r="DF28" s="25">
        <v>1.2</v>
      </c>
      <c r="DG28" s="25">
        <v>1.5</v>
      </c>
      <c r="DH28" s="25">
        <v>1</v>
      </c>
      <c r="DI28" s="25">
        <v>1</v>
      </c>
      <c r="DJ28" s="25">
        <v>1</v>
      </c>
      <c r="DK28" s="25">
        <v>1.4</v>
      </c>
      <c r="DL28" s="25">
        <v>1.5</v>
      </c>
      <c r="DM28" s="25">
        <v>1.1</v>
      </c>
      <c r="DN28" s="25">
        <v>1.1</v>
      </c>
      <c r="DO28" s="25">
        <v>1.5</v>
      </c>
      <c r="DP28" s="44"/>
      <c r="DQ28" s="25"/>
      <c r="DR28" s="35" t="s">
        <v>311</v>
      </c>
      <c r="DS28" s="25">
        <v>0.9</v>
      </c>
      <c r="DT28" s="25">
        <v>0.8</v>
      </c>
      <c r="DU28" s="25">
        <v>0.4</v>
      </c>
      <c r="DV28" s="25">
        <v>0.5</v>
      </c>
      <c r="DW28" s="25">
        <v>0.4</v>
      </c>
      <c r="DX28" s="25">
        <v>0.2</v>
      </c>
      <c r="DY28" s="25">
        <v>0.3</v>
      </c>
      <c r="DZ28" s="25">
        <v>0.3</v>
      </c>
      <c r="EA28" s="25">
        <v>0.4</v>
      </c>
      <c r="EB28" s="25">
        <v>0.3</v>
      </c>
      <c r="EC28" s="25">
        <v>0.2</v>
      </c>
      <c r="ED28" s="25">
        <v>0.3</v>
      </c>
      <c r="EE28" s="25">
        <v>0.3</v>
      </c>
      <c r="EF28" s="25">
        <v>0.3</v>
      </c>
      <c r="EG28" s="25">
        <v>0.2</v>
      </c>
      <c r="EH28" s="25">
        <v>0.2</v>
      </c>
      <c r="EI28" s="25">
        <v>0.2</v>
      </c>
      <c r="EJ28" s="25">
        <v>0.3</v>
      </c>
      <c r="EK28" s="25">
        <v>0.4</v>
      </c>
      <c r="EL28" s="25">
        <v>0.4</v>
      </c>
      <c r="EM28" s="25">
        <v>0.5</v>
      </c>
      <c r="EN28" s="44"/>
      <c r="EO28" s="25"/>
      <c r="EP28" s="35" t="s">
        <v>311</v>
      </c>
      <c r="EQ28" s="25">
        <v>0.6</v>
      </c>
      <c r="ER28" s="25">
        <v>0.7</v>
      </c>
      <c r="ES28" s="25">
        <v>0.3</v>
      </c>
      <c r="ET28" s="25">
        <v>0.2</v>
      </c>
      <c r="EU28" s="25">
        <v>0.3</v>
      </c>
      <c r="EV28" s="25">
        <v>0.1</v>
      </c>
      <c r="EW28" s="25">
        <v>0.2</v>
      </c>
      <c r="EX28" s="25">
        <v>0.1</v>
      </c>
      <c r="EY28" s="25">
        <v>0.2</v>
      </c>
      <c r="EZ28" s="25">
        <v>0.2</v>
      </c>
      <c r="FA28" s="25">
        <v>0.1</v>
      </c>
      <c r="FB28" s="25">
        <v>0.2</v>
      </c>
      <c r="FC28" s="25">
        <v>0.2</v>
      </c>
      <c r="FD28" s="25">
        <v>0.2</v>
      </c>
      <c r="FE28" s="25">
        <v>0.2</v>
      </c>
      <c r="FF28" s="25">
        <v>0.2</v>
      </c>
      <c r="FG28" s="25">
        <v>0.2</v>
      </c>
      <c r="FH28" s="25">
        <v>0.2</v>
      </c>
      <c r="FI28" s="25">
        <v>0.2</v>
      </c>
      <c r="FJ28" s="25">
        <v>0.2</v>
      </c>
      <c r="FK28" s="25">
        <v>0.2</v>
      </c>
      <c r="FM28" s="1"/>
      <c r="FN28" s="12" t="s">
        <v>310</v>
      </c>
      <c r="FO28" s="1">
        <v>2.4</v>
      </c>
      <c r="FP28" s="1">
        <v>2.1</v>
      </c>
      <c r="FQ28" s="1">
        <v>1.7</v>
      </c>
      <c r="FR28" s="1">
        <v>1.6</v>
      </c>
      <c r="FS28" s="1">
        <v>1.4</v>
      </c>
      <c r="FT28" s="1">
        <v>0.8</v>
      </c>
      <c r="FU28" s="1">
        <v>1.4</v>
      </c>
      <c r="FV28" s="1">
        <v>1.3</v>
      </c>
      <c r="FW28" s="1">
        <v>0.9</v>
      </c>
      <c r="FX28" s="1">
        <v>0.8</v>
      </c>
      <c r="FY28" s="1">
        <v>0.7</v>
      </c>
      <c r="FZ28" s="1">
        <v>1</v>
      </c>
      <c r="GA28" s="1">
        <v>0.9</v>
      </c>
      <c r="GB28" s="1">
        <v>1</v>
      </c>
      <c r="GC28" s="1">
        <v>0.8</v>
      </c>
      <c r="GD28" s="1">
        <v>1</v>
      </c>
      <c r="GE28" s="1">
        <v>0.9</v>
      </c>
      <c r="GF28" s="1">
        <v>0.8</v>
      </c>
      <c r="GG28" s="1">
        <v>0.8</v>
      </c>
      <c r="GH28" s="1">
        <v>0.8</v>
      </c>
      <c r="GI28" s="1">
        <v>0.9</v>
      </c>
      <c r="GK28" s="1"/>
      <c r="GL28" s="12" t="s">
        <v>310</v>
      </c>
      <c r="GM28" s="1">
        <v>2.8</v>
      </c>
      <c r="GN28" s="1">
        <v>2.8</v>
      </c>
      <c r="GO28" s="1">
        <v>2.5</v>
      </c>
      <c r="GP28" s="1">
        <v>2.3</v>
      </c>
      <c r="GQ28" s="1">
        <v>1.9</v>
      </c>
      <c r="GR28" s="1">
        <v>1.6</v>
      </c>
      <c r="GS28" s="1">
        <v>1.9</v>
      </c>
      <c r="GT28" s="1">
        <v>2.6</v>
      </c>
      <c r="GU28" s="1">
        <v>3.2</v>
      </c>
      <c r="GV28" s="1">
        <v>2.3</v>
      </c>
      <c r="GW28" s="1">
        <v>2.5</v>
      </c>
      <c r="GX28" s="1">
        <v>2.6</v>
      </c>
      <c r="GY28" s="1">
        <v>2.4</v>
      </c>
      <c r="GZ28" s="1">
        <v>2.2</v>
      </c>
      <c r="HA28" s="1">
        <v>1.9</v>
      </c>
      <c r="HB28" s="1">
        <v>1.9</v>
      </c>
      <c r="HC28" s="1">
        <v>1.5</v>
      </c>
      <c r="HD28" s="1">
        <v>1.7</v>
      </c>
      <c r="HE28" s="1">
        <v>2.9</v>
      </c>
      <c r="HF28" s="1">
        <v>2.8</v>
      </c>
      <c r="HG28" s="1">
        <v>2.6</v>
      </c>
    </row>
    <row r="29" ht="1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44"/>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44"/>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44"/>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5" spans="1:215">
      <c r="A30" s="1"/>
      <c r="B30" s="14" t="s">
        <v>313</v>
      </c>
      <c r="C30" s="1"/>
      <c r="D30" s="1"/>
      <c r="E30" s="1"/>
      <c r="F30" s="1"/>
      <c r="G30" s="1"/>
      <c r="H30" s="1"/>
      <c r="I30" s="1"/>
      <c r="J30" s="1"/>
      <c r="K30" s="1"/>
      <c r="L30" s="1"/>
      <c r="M30" s="1"/>
      <c r="N30" s="1"/>
      <c r="O30" s="1"/>
      <c r="P30" s="1"/>
      <c r="Q30" s="1"/>
      <c r="R30" s="1"/>
      <c r="S30" s="1"/>
      <c r="T30" s="1"/>
      <c r="U30" s="1"/>
      <c r="V30" s="1"/>
      <c r="W30" s="1"/>
      <c r="Y30" s="1"/>
      <c r="Z30" s="14" t="s">
        <v>313</v>
      </c>
      <c r="AA30" s="1"/>
      <c r="AB30" s="1"/>
      <c r="AC30" s="1"/>
      <c r="AD30" s="1"/>
      <c r="AE30" s="1"/>
      <c r="AF30" s="1"/>
      <c r="AG30" s="1"/>
      <c r="AH30" s="1"/>
      <c r="AI30" s="1"/>
      <c r="AJ30" s="1"/>
      <c r="AK30" s="1"/>
      <c r="AL30" s="1"/>
      <c r="AM30" s="1"/>
      <c r="AN30" s="1"/>
      <c r="AO30" s="1"/>
      <c r="AP30" s="1"/>
      <c r="AQ30" s="1"/>
      <c r="AR30" s="1"/>
      <c r="AS30" s="1"/>
      <c r="AT30" s="1"/>
      <c r="AU30" s="1"/>
      <c r="AW30" s="1"/>
      <c r="AX30" s="14" t="s">
        <v>313</v>
      </c>
      <c r="AY30" s="1"/>
      <c r="AZ30" s="1"/>
      <c r="BA30" s="1"/>
      <c r="BB30" s="1"/>
      <c r="BC30" s="1"/>
      <c r="BD30" s="1"/>
      <c r="BE30" s="1"/>
      <c r="BF30" s="1"/>
      <c r="BG30" s="1"/>
      <c r="BH30" s="1"/>
      <c r="BI30" s="1"/>
      <c r="BJ30" s="1"/>
      <c r="BK30" s="1"/>
      <c r="BL30" s="1"/>
      <c r="BM30" s="1"/>
      <c r="BN30" s="1"/>
      <c r="BO30" s="1"/>
      <c r="BP30" s="1"/>
      <c r="BQ30" s="1"/>
      <c r="BR30" s="1"/>
      <c r="BS30" s="1"/>
      <c r="BU30" s="25"/>
      <c r="BV30" s="36" t="s">
        <v>314</v>
      </c>
      <c r="BW30" s="25"/>
      <c r="BX30" s="25"/>
      <c r="BY30" s="25"/>
      <c r="BZ30" s="25"/>
      <c r="CA30" s="25"/>
      <c r="CB30" s="25"/>
      <c r="CC30" s="25"/>
      <c r="CD30" s="25"/>
      <c r="CE30" s="25"/>
      <c r="CF30" s="25"/>
      <c r="CG30" s="25"/>
      <c r="CH30" s="25"/>
      <c r="CI30" s="25"/>
      <c r="CJ30" s="25"/>
      <c r="CK30" s="25"/>
      <c r="CL30" s="25"/>
      <c r="CM30" s="25"/>
      <c r="CN30" s="25"/>
      <c r="CO30" s="25"/>
      <c r="CP30" s="25"/>
      <c r="CQ30" s="25"/>
      <c r="CR30" s="44"/>
      <c r="CS30" s="25"/>
      <c r="CT30" s="36" t="s">
        <v>314</v>
      </c>
      <c r="CU30" s="25"/>
      <c r="CV30" s="25"/>
      <c r="CW30" s="25"/>
      <c r="CX30" s="25"/>
      <c r="CY30" s="25"/>
      <c r="CZ30" s="25"/>
      <c r="DA30" s="25"/>
      <c r="DB30" s="25"/>
      <c r="DC30" s="25"/>
      <c r="DD30" s="25"/>
      <c r="DE30" s="25"/>
      <c r="DF30" s="25"/>
      <c r="DG30" s="25"/>
      <c r="DH30" s="25"/>
      <c r="DI30" s="25"/>
      <c r="DJ30" s="25"/>
      <c r="DK30" s="25"/>
      <c r="DL30" s="25"/>
      <c r="DM30" s="25"/>
      <c r="DN30" s="25"/>
      <c r="DO30" s="25"/>
      <c r="DP30" s="44"/>
      <c r="DQ30" s="25"/>
      <c r="DR30" s="36" t="s">
        <v>314</v>
      </c>
      <c r="DS30" s="25"/>
      <c r="DT30" s="25"/>
      <c r="DU30" s="25"/>
      <c r="DV30" s="25"/>
      <c r="DW30" s="25"/>
      <c r="DX30" s="25"/>
      <c r="DY30" s="25"/>
      <c r="DZ30" s="25"/>
      <c r="EA30" s="25"/>
      <c r="EB30" s="25"/>
      <c r="EC30" s="25"/>
      <c r="ED30" s="25"/>
      <c r="EE30" s="25"/>
      <c r="EF30" s="25"/>
      <c r="EG30" s="25"/>
      <c r="EH30" s="25"/>
      <c r="EI30" s="25"/>
      <c r="EJ30" s="25"/>
      <c r="EK30" s="25"/>
      <c r="EL30" s="25"/>
      <c r="EM30" s="25"/>
      <c r="EN30" s="44"/>
      <c r="EO30" s="25"/>
      <c r="EP30" s="36" t="s">
        <v>314</v>
      </c>
      <c r="EQ30" s="25"/>
      <c r="ER30" s="25"/>
      <c r="ES30" s="25"/>
      <c r="ET30" s="25"/>
      <c r="EU30" s="25"/>
      <c r="EV30" s="25"/>
      <c r="EW30" s="25"/>
      <c r="EX30" s="25"/>
      <c r="EY30" s="25"/>
      <c r="EZ30" s="25"/>
      <c r="FA30" s="25"/>
      <c r="FB30" s="25"/>
      <c r="FC30" s="25"/>
      <c r="FD30" s="25"/>
      <c r="FE30" s="25"/>
      <c r="FF30" s="25"/>
      <c r="FG30" s="25"/>
      <c r="FH30" s="25"/>
      <c r="FI30" s="25"/>
      <c r="FJ30" s="25"/>
      <c r="FK30" s="25"/>
      <c r="FM30" s="1"/>
      <c r="FN30" s="14" t="s">
        <v>313</v>
      </c>
      <c r="FO30" s="1"/>
      <c r="FP30" s="1"/>
      <c r="FQ30" s="1"/>
      <c r="FR30" s="1"/>
      <c r="FS30" s="1"/>
      <c r="FT30" s="1"/>
      <c r="FU30" s="1"/>
      <c r="FV30" s="1"/>
      <c r="FW30" s="1"/>
      <c r="FX30" s="1"/>
      <c r="FY30" s="1"/>
      <c r="FZ30" s="1"/>
      <c r="GA30" s="1"/>
      <c r="GB30" s="1"/>
      <c r="GC30" s="1"/>
      <c r="GD30" s="1"/>
      <c r="GE30" s="1"/>
      <c r="GF30" s="1"/>
      <c r="GG30" s="1"/>
      <c r="GH30" s="1"/>
      <c r="GI30" s="1"/>
      <c r="GK30" s="1"/>
      <c r="GL30" s="14" t="s">
        <v>313</v>
      </c>
      <c r="GM30" s="1"/>
      <c r="GN30" s="1"/>
      <c r="GO30" s="1"/>
      <c r="GP30" s="1"/>
      <c r="GQ30" s="1"/>
      <c r="GR30" s="1"/>
      <c r="GS30" s="1"/>
      <c r="GT30" s="1"/>
      <c r="GU30" s="1"/>
      <c r="GV30" s="1"/>
      <c r="GW30" s="1"/>
      <c r="GX30" s="1"/>
      <c r="GY30" s="1"/>
      <c r="GZ30" s="1"/>
      <c r="HA30" s="1"/>
      <c r="HB30" s="1"/>
      <c r="HC30" s="1"/>
      <c r="HD30" s="1"/>
      <c r="HE30" s="1"/>
      <c r="HF30" s="1"/>
      <c r="HG30" s="1"/>
    </row>
    <row r="31" ht="15" spans="1:215">
      <c r="A31" s="1"/>
      <c r="B31" s="15" t="s">
        <v>315</v>
      </c>
      <c r="C31" s="11">
        <v>1753</v>
      </c>
      <c r="D31" s="11">
        <v>1664</v>
      </c>
      <c r="E31" s="11">
        <v>1822</v>
      </c>
      <c r="F31" s="11">
        <v>1833</v>
      </c>
      <c r="G31" s="11">
        <v>1848</v>
      </c>
      <c r="H31" s="11">
        <v>1863</v>
      </c>
      <c r="I31" s="11">
        <v>1870</v>
      </c>
      <c r="J31" s="11">
        <v>1915</v>
      </c>
      <c r="K31" s="11">
        <v>1984</v>
      </c>
      <c r="L31" s="11">
        <v>1818</v>
      </c>
      <c r="M31" s="11">
        <v>1873</v>
      </c>
      <c r="N31" s="11">
        <v>2004</v>
      </c>
      <c r="O31" s="11">
        <v>1971</v>
      </c>
      <c r="P31" s="11">
        <v>1670</v>
      </c>
      <c r="Q31" s="11">
        <v>1634</v>
      </c>
      <c r="R31" s="11">
        <v>1641</v>
      </c>
      <c r="S31" s="11">
        <v>1717</v>
      </c>
      <c r="T31" s="11">
        <v>1731</v>
      </c>
      <c r="U31" s="11">
        <v>1534</v>
      </c>
      <c r="V31" s="11">
        <v>1509</v>
      </c>
      <c r="W31" s="11">
        <v>1334</v>
      </c>
      <c r="Y31" s="1"/>
      <c r="Z31" s="15" t="s">
        <v>315</v>
      </c>
      <c r="AA31" s="11">
        <v>11684</v>
      </c>
      <c r="AB31" s="11">
        <v>11875</v>
      </c>
      <c r="AC31" s="11">
        <v>12351</v>
      </c>
      <c r="AD31" s="11">
        <v>12507</v>
      </c>
      <c r="AE31" s="11">
        <v>12448</v>
      </c>
      <c r="AF31" s="11">
        <v>12120</v>
      </c>
      <c r="AG31" s="11">
        <v>12312</v>
      </c>
      <c r="AH31" s="11">
        <v>11729</v>
      </c>
      <c r="AI31" s="11">
        <v>12474</v>
      </c>
      <c r="AJ31" s="11">
        <v>11117</v>
      </c>
      <c r="AK31" s="11">
        <v>11331</v>
      </c>
      <c r="AL31" s="11">
        <v>12472</v>
      </c>
      <c r="AM31" s="11">
        <v>12716</v>
      </c>
      <c r="AN31" s="11">
        <v>10835</v>
      </c>
      <c r="AO31" s="11">
        <v>9556</v>
      </c>
      <c r="AP31" s="11">
        <v>11881</v>
      </c>
      <c r="AQ31" s="11">
        <v>11777</v>
      </c>
      <c r="AR31" s="11">
        <v>11699</v>
      </c>
      <c r="AS31" s="11">
        <v>11380</v>
      </c>
      <c r="AT31" s="11">
        <v>10907</v>
      </c>
      <c r="AU31" s="11">
        <v>9095</v>
      </c>
      <c r="AW31" s="1"/>
      <c r="AX31" s="15" t="s">
        <v>315</v>
      </c>
      <c r="AY31" s="11">
        <v>8750</v>
      </c>
      <c r="AZ31" s="11">
        <v>8722</v>
      </c>
      <c r="BA31" s="11">
        <v>9213</v>
      </c>
      <c r="BB31" s="11">
        <v>9324</v>
      </c>
      <c r="BC31" s="11">
        <v>9150</v>
      </c>
      <c r="BD31" s="11">
        <v>9133</v>
      </c>
      <c r="BE31" s="11">
        <v>9126</v>
      </c>
      <c r="BF31" s="11">
        <v>9130</v>
      </c>
      <c r="BG31" s="11">
        <v>9269</v>
      </c>
      <c r="BH31" s="11">
        <v>8131</v>
      </c>
      <c r="BI31" s="11">
        <v>8498</v>
      </c>
      <c r="BJ31" s="11">
        <v>10057</v>
      </c>
      <c r="BK31" s="11">
        <v>9793</v>
      </c>
      <c r="BL31" s="11">
        <v>7810</v>
      </c>
      <c r="BM31" s="11">
        <v>6848</v>
      </c>
      <c r="BN31" s="11">
        <v>8282</v>
      </c>
      <c r="BO31" s="11">
        <v>9228</v>
      </c>
      <c r="BP31" s="11">
        <v>7825</v>
      </c>
      <c r="BQ31" s="11">
        <v>7329</v>
      </c>
      <c r="BR31" s="11">
        <v>6904</v>
      </c>
      <c r="BS31" s="11">
        <v>5801</v>
      </c>
      <c r="BU31" s="25"/>
      <c r="BV31" s="37" t="s">
        <v>316</v>
      </c>
      <c r="BW31" s="41">
        <v>72837</v>
      </c>
      <c r="BX31" s="41">
        <v>74119</v>
      </c>
      <c r="BY31" s="41">
        <v>76463</v>
      </c>
      <c r="BZ31" s="41">
        <v>78893</v>
      </c>
      <c r="CA31" s="41">
        <v>77614</v>
      </c>
      <c r="CB31" s="41">
        <v>77298</v>
      </c>
      <c r="CC31" s="41">
        <v>77145</v>
      </c>
      <c r="CD31" s="41">
        <v>81323</v>
      </c>
      <c r="CE31" s="41">
        <v>77576</v>
      </c>
      <c r="CF31" s="41">
        <v>79473</v>
      </c>
      <c r="CG31" s="41">
        <v>78494</v>
      </c>
      <c r="CH31" s="41">
        <v>80127</v>
      </c>
      <c r="CI31" s="41">
        <v>78964</v>
      </c>
      <c r="CJ31" s="41">
        <v>77620</v>
      </c>
      <c r="CK31" s="41">
        <v>72565</v>
      </c>
      <c r="CL31" s="41">
        <v>73370</v>
      </c>
      <c r="CM31" s="41">
        <v>72217</v>
      </c>
      <c r="CN31" s="41">
        <v>73134</v>
      </c>
      <c r="CO31" s="41">
        <v>70631</v>
      </c>
      <c r="CP31" s="41">
        <v>70689</v>
      </c>
      <c r="CQ31" s="41">
        <v>57108</v>
      </c>
      <c r="CR31" s="44"/>
      <c r="CS31" s="25"/>
      <c r="CT31" s="37" t="s">
        <v>316</v>
      </c>
      <c r="CU31" s="41">
        <v>131612</v>
      </c>
      <c r="CV31" s="41">
        <v>130621</v>
      </c>
      <c r="CW31" s="41">
        <v>135626</v>
      </c>
      <c r="CX31" s="41">
        <v>135684</v>
      </c>
      <c r="CY31" s="41">
        <v>137713</v>
      </c>
      <c r="CZ31" s="41">
        <v>139397</v>
      </c>
      <c r="DA31" s="41">
        <v>135562</v>
      </c>
      <c r="DB31" s="41">
        <v>136989</v>
      </c>
      <c r="DC31" s="41">
        <v>135376</v>
      </c>
      <c r="DD31" s="41">
        <v>139081</v>
      </c>
      <c r="DE31" s="41">
        <v>139229</v>
      </c>
      <c r="DF31" s="41">
        <v>135251</v>
      </c>
      <c r="DG31" s="41">
        <v>126495</v>
      </c>
      <c r="DH31" s="41">
        <v>132821</v>
      </c>
      <c r="DI31" s="41">
        <v>127170</v>
      </c>
      <c r="DJ31" s="41">
        <v>127168</v>
      </c>
      <c r="DK31" s="41">
        <v>125539</v>
      </c>
      <c r="DL31" s="41">
        <v>120911</v>
      </c>
      <c r="DM31" s="41">
        <v>120352</v>
      </c>
      <c r="DN31" s="41">
        <v>120800</v>
      </c>
      <c r="DO31" s="41">
        <v>92572</v>
      </c>
      <c r="DP31" s="44"/>
      <c r="DQ31" s="25"/>
      <c r="DR31" s="37" t="s">
        <v>316</v>
      </c>
      <c r="DS31" s="41">
        <v>8557</v>
      </c>
      <c r="DT31" s="41">
        <v>8133</v>
      </c>
      <c r="DU31" s="41">
        <v>8595</v>
      </c>
      <c r="DV31" s="41">
        <v>8678</v>
      </c>
      <c r="DW31" s="41">
        <v>8756</v>
      </c>
      <c r="DX31" s="41">
        <v>7775</v>
      </c>
      <c r="DY31" s="41">
        <v>8248</v>
      </c>
      <c r="DZ31" s="41">
        <v>8808</v>
      </c>
      <c r="EA31" s="41">
        <v>8203</v>
      </c>
      <c r="EB31" s="41">
        <v>8269</v>
      </c>
      <c r="EC31" s="41">
        <v>8996</v>
      </c>
      <c r="ED31" s="41">
        <v>8304</v>
      </c>
      <c r="EE31" s="41">
        <v>10331</v>
      </c>
      <c r="EF31" s="41">
        <v>10173</v>
      </c>
      <c r="EG31" s="41">
        <v>9837</v>
      </c>
      <c r="EH31" s="41">
        <v>9122</v>
      </c>
      <c r="EI31" s="41">
        <v>8971</v>
      </c>
      <c r="EJ31" s="41">
        <v>8407</v>
      </c>
      <c r="EK31" s="41">
        <v>8738</v>
      </c>
      <c r="EL31" s="41">
        <v>8496</v>
      </c>
      <c r="EM31" s="41">
        <v>7223</v>
      </c>
      <c r="EN31" s="44"/>
      <c r="EO31" s="25"/>
      <c r="EP31" s="37" t="s">
        <v>316</v>
      </c>
      <c r="EQ31" s="41">
        <v>9428</v>
      </c>
      <c r="ER31" s="41">
        <v>9020</v>
      </c>
      <c r="ES31" s="41">
        <v>9855</v>
      </c>
      <c r="ET31" s="41">
        <v>10240</v>
      </c>
      <c r="EU31" s="41">
        <v>9888</v>
      </c>
      <c r="EV31" s="41">
        <v>9478</v>
      </c>
      <c r="EW31" s="41">
        <v>10053</v>
      </c>
      <c r="EX31" s="41">
        <v>10938</v>
      </c>
      <c r="EY31" s="41">
        <v>11707</v>
      </c>
      <c r="EZ31" s="41">
        <v>11988</v>
      </c>
      <c r="FA31" s="41">
        <v>12079</v>
      </c>
      <c r="FB31" s="41">
        <v>9645</v>
      </c>
      <c r="FC31" s="41">
        <v>11010</v>
      </c>
      <c r="FD31" s="41">
        <v>10998</v>
      </c>
      <c r="FE31" s="41">
        <v>9624</v>
      </c>
      <c r="FF31" s="41">
        <v>9881</v>
      </c>
      <c r="FG31" s="41">
        <v>9718</v>
      </c>
      <c r="FH31" s="41">
        <v>9370</v>
      </c>
      <c r="FI31" s="41">
        <v>8744</v>
      </c>
      <c r="FJ31" s="41">
        <v>8390</v>
      </c>
      <c r="FK31" s="41">
        <v>6860</v>
      </c>
      <c r="FM31" s="1"/>
      <c r="FN31" s="15" t="s">
        <v>315</v>
      </c>
      <c r="FO31" s="11">
        <v>28330</v>
      </c>
      <c r="FP31" s="11">
        <v>29675</v>
      </c>
      <c r="FQ31" s="11">
        <v>29897</v>
      </c>
      <c r="FR31" s="11">
        <v>27862</v>
      </c>
      <c r="FS31" s="11">
        <v>26869</v>
      </c>
      <c r="FT31" s="11">
        <v>27685</v>
      </c>
      <c r="FU31" s="11">
        <v>27939</v>
      </c>
      <c r="FV31" s="11">
        <v>29744</v>
      </c>
      <c r="FW31" s="11">
        <v>28476</v>
      </c>
      <c r="FX31" s="11">
        <v>27403</v>
      </c>
      <c r="FY31" s="11">
        <v>26211</v>
      </c>
      <c r="FZ31" s="11">
        <v>23229</v>
      </c>
      <c r="GA31" s="11">
        <v>24479</v>
      </c>
      <c r="GB31" s="11">
        <v>25220</v>
      </c>
      <c r="GC31" s="11">
        <v>25131</v>
      </c>
      <c r="GD31" s="11">
        <v>23181</v>
      </c>
      <c r="GE31" s="11">
        <v>23194</v>
      </c>
      <c r="GF31" s="11">
        <v>22937</v>
      </c>
      <c r="GG31" s="11">
        <v>22636</v>
      </c>
      <c r="GH31" s="11">
        <v>23039</v>
      </c>
      <c r="GI31" s="11">
        <v>18677</v>
      </c>
      <c r="GK31" s="1"/>
      <c r="GL31" s="15" t="s">
        <v>315</v>
      </c>
      <c r="GM31" s="11">
        <v>33892</v>
      </c>
      <c r="GN31" s="11">
        <v>32919</v>
      </c>
      <c r="GO31" s="11">
        <v>33196</v>
      </c>
      <c r="GP31" s="11">
        <v>32511</v>
      </c>
      <c r="GQ31" s="11">
        <v>33767</v>
      </c>
      <c r="GR31" s="11">
        <v>31915</v>
      </c>
      <c r="GS31" s="11">
        <v>30413</v>
      </c>
      <c r="GT31" s="11">
        <v>32176</v>
      </c>
      <c r="GU31" s="11">
        <v>30615</v>
      </c>
      <c r="GV31" s="11">
        <v>30402</v>
      </c>
      <c r="GW31" s="11">
        <v>30321</v>
      </c>
      <c r="GX31" s="11">
        <v>27942</v>
      </c>
      <c r="GY31" s="11">
        <v>28779</v>
      </c>
      <c r="GZ31" s="11">
        <v>29160</v>
      </c>
      <c r="HA31" s="11">
        <v>29353</v>
      </c>
      <c r="HB31" s="11">
        <v>30087</v>
      </c>
      <c r="HC31" s="11">
        <v>32142</v>
      </c>
      <c r="HD31" s="11">
        <v>31565</v>
      </c>
      <c r="HE31" s="11">
        <v>31318</v>
      </c>
      <c r="HF31" s="11">
        <v>30359</v>
      </c>
      <c r="HG31" s="11">
        <v>26390</v>
      </c>
    </row>
    <row r="32" ht="1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44"/>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5" spans="1:215">
      <c r="A33" s="13"/>
      <c r="B33" s="14" t="s">
        <v>317</v>
      </c>
      <c r="C33" s="13">
        <v>2.02</v>
      </c>
      <c r="D33" s="13">
        <v>2</v>
      </c>
      <c r="E33" s="13">
        <v>1.99</v>
      </c>
      <c r="F33" s="13">
        <v>1.98</v>
      </c>
      <c r="G33" s="13">
        <v>1.96</v>
      </c>
      <c r="H33" s="13">
        <v>1.95</v>
      </c>
      <c r="I33" s="13">
        <v>1.92</v>
      </c>
      <c r="J33" s="13">
        <v>1.9</v>
      </c>
      <c r="K33" s="13">
        <v>1.82</v>
      </c>
      <c r="L33" s="13">
        <v>1.82</v>
      </c>
      <c r="M33" s="13">
        <v>1.81</v>
      </c>
      <c r="N33" s="13">
        <v>1.8</v>
      </c>
      <c r="O33" s="13">
        <v>1.79</v>
      </c>
      <c r="P33" s="13">
        <v>1.78</v>
      </c>
      <c r="Q33" s="13">
        <v>1.76</v>
      </c>
      <c r="R33" s="13">
        <v>1.76</v>
      </c>
      <c r="S33" s="13">
        <v>1.75</v>
      </c>
      <c r="T33" s="13">
        <v>1.72</v>
      </c>
      <c r="U33" s="13">
        <v>1.71</v>
      </c>
      <c r="V33" s="13">
        <v>1.69</v>
      </c>
      <c r="W33" s="13">
        <v>1.69</v>
      </c>
      <c r="Y33" s="13"/>
      <c r="Z33" s="14" t="s">
        <v>317</v>
      </c>
      <c r="AA33" s="13">
        <v>1.65</v>
      </c>
      <c r="AB33" s="13">
        <v>1.65</v>
      </c>
      <c r="AC33" s="13">
        <v>1.63</v>
      </c>
      <c r="AD33" s="13">
        <v>1.61</v>
      </c>
      <c r="AE33" s="13">
        <v>1.6</v>
      </c>
      <c r="AF33" s="13">
        <v>1.59</v>
      </c>
      <c r="AG33" s="13">
        <v>1.58</v>
      </c>
      <c r="AH33" s="13">
        <v>1.56</v>
      </c>
      <c r="AI33" s="13">
        <v>1.53</v>
      </c>
      <c r="AJ33" s="13">
        <v>1.51</v>
      </c>
      <c r="AK33" s="13">
        <v>1.51</v>
      </c>
      <c r="AL33" s="13">
        <v>1.49</v>
      </c>
      <c r="AM33" s="13">
        <v>1.48</v>
      </c>
      <c r="AN33" s="13">
        <v>1.47</v>
      </c>
      <c r="AO33" s="13">
        <v>1.46</v>
      </c>
      <c r="AP33" s="13">
        <v>1.44</v>
      </c>
      <c r="AQ33" s="13">
        <v>1.43</v>
      </c>
      <c r="AR33" s="13">
        <v>1.42</v>
      </c>
      <c r="AS33" s="13">
        <v>1.41</v>
      </c>
      <c r="AT33" s="13">
        <v>1.4</v>
      </c>
      <c r="AU33" s="13">
        <v>1.41</v>
      </c>
      <c r="AW33" s="13"/>
      <c r="AX33" s="14" t="s">
        <v>317</v>
      </c>
      <c r="AY33" s="13">
        <v>1.85</v>
      </c>
      <c r="AZ33" s="13">
        <v>1.83</v>
      </c>
      <c r="BA33" s="13">
        <v>1.81</v>
      </c>
      <c r="BB33" s="13">
        <v>1.8</v>
      </c>
      <c r="BC33" s="13">
        <v>1.78</v>
      </c>
      <c r="BD33" s="13">
        <v>1.77</v>
      </c>
      <c r="BE33" s="13">
        <v>1.75</v>
      </c>
      <c r="BF33" s="13">
        <v>1.73</v>
      </c>
      <c r="BG33" s="13">
        <v>1.71</v>
      </c>
      <c r="BH33" s="13">
        <v>1.69</v>
      </c>
      <c r="BI33" s="13">
        <v>1.67</v>
      </c>
      <c r="BJ33" s="13">
        <v>1.66</v>
      </c>
      <c r="BK33" s="13">
        <v>1.64</v>
      </c>
      <c r="BL33" s="13">
        <v>1.63</v>
      </c>
      <c r="BM33" s="13">
        <v>1.63</v>
      </c>
      <c r="BN33" s="13">
        <v>1.6</v>
      </c>
      <c r="BO33" s="13">
        <v>1.58</v>
      </c>
      <c r="BP33" s="13">
        <v>1.57</v>
      </c>
      <c r="BQ33" s="13">
        <v>1.56</v>
      </c>
      <c r="BR33" s="13">
        <v>1.55</v>
      </c>
      <c r="BS33" s="13">
        <v>1.53</v>
      </c>
      <c r="BU33" s="33"/>
      <c r="BV33" s="36" t="s">
        <v>318</v>
      </c>
      <c r="BW33" s="33">
        <v>2.08</v>
      </c>
      <c r="BX33" s="33">
        <v>2.06</v>
      </c>
      <c r="BY33" s="33">
        <v>2.05</v>
      </c>
      <c r="BZ33" s="33">
        <v>2.04</v>
      </c>
      <c r="CA33" s="33">
        <v>2.02</v>
      </c>
      <c r="CB33" s="33">
        <v>2.01</v>
      </c>
      <c r="CC33" s="33">
        <v>2</v>
      </c>
      <c r="CD33" s="33">
        <v>1.98</v>
      </c>
      <c r="CE33" s="33">
        <v>1.96</v>
      </c>
      <c r="CF33" s="33">
        <v>1.94</v>
      </c>
      <c r="CG33" s="33">
        <v>1.93</v>
      </c>
      <c r="CH33" s="33">
        <v>1.92</v>
      </c>
      <c r="CI33" s="33">
        <v>1.9</v>
      </c>
      <c r="CJ33" s="33">
        <v>1.88</v>
      </c>
      <c r="CK33" s="33">
        <v>1.88</v>
      </c>
      <c r="CL33" s="33">
        <v>1.87</v>
      </c>
      <c r="CM33" s="33">
        <v>1.86</v>
      </c>
      <c r="CN33" s="33">
        <v>1.85</v>
      </c>
      <c r="CO33" s="33">
        <v>1.84</v>
      </c>
      <c r="CP33" s="33">
        <v>1.82</v>
      </c>
      <c r="CQ33" s="33">
        <v>1.81</v>
      </c>
      <c r="CR33" s="44"/>
      <c r="CS33" s="33"/>
      <c r="CT33" s="36" t="s">
        <v>318</v>
      </c>
      <c r="CU33" s="33">
        <v>1.96</v>
      </c>
      <c r="CV33" s="33">
        <v>1.94</v>
      </c>
      <c r="CW33" s="33">
        <v>1.93</v>
      </c>
      <c r="CX33" s="33">
        <v>1.9</v>
      </c>
      <c r="CY33" s="33">
        <v>1.9</v>
      </c>
      <c r="CZ33" s="33">
        <v>1.89</v>
      </c>
      <c r="DA33" s="33">
        <v>1.88</v>
      </c>
      <c r="DB33" s="33">
        <v>1.87</v>
      </c>
      <c r="DC33" s="33">
        <v>1.85</v>
      </c>
      <c r="DD33" s="33">
        <v>1.84</v>
      </c>
      <c r="DE33" s="33">
        <v>1.82</v>
      </c>
      <c r="DF33" s="33">
        <v>1.82</v>
      </c>
      <c r="DG33" s="33">
        <v>1.8</v>
      </c>
      <c r="DH33" s="33">
        <v>1.78</v>
      </c>
      <c r="DI33" s="33">
        <v>1.77</v>
      </c>
      <c r="DJ33" s="33">
        <v>1.75</v>
      </c>
      <c r="DK33" s="33">
        <v>1.74</v>
      </c>
      <c r="DL33" s="33">
        <v>1.73</v>
      </c>
      <c r="DM33" s="33">
        <v>1.71</v>
      </c>
      <c r="DN33" s="33">
        <v>1.69</v>
      </c>
      <c r="DO33" s="33">
        <v>1.68</v>
      </c>
      <c r="DP33" s="44"/>
      <c r="DQ33" s="33"/>
      <c r="DR33" s="36" t="s">
        <v>318</v>
      </c>
      <c r="DS33" s="33">
        <v>2.18</v>
      </c>
      <c r="DT33" s="33">
        <v>2.15</v>
      </c>
      <c r="DU33" s="33">
        <v>2.13</v>
      </c>
      <c r="DV33" s="33">
        <v>2.14</v>
      </c>
      <c r="DW33" s="33">
        <v>2.14</v>
      </c>
      <c r="DX33" s="33">
        <v>2.09</v>
      </c>
      <c r="DY33" s="33">
        <v>2.07</v>
      </c>
      <c r="DZ33" s="33">
        <v>2.05</v>
      </c>
      <c r="EA33" s="33">
        <v>2.04</v>
      </c>
      <c r="EB33" s="33">
        <v>2.02</v>
      </c>
      <c r="EC33" s="33">
        <v>2</v>
      </c>
      <c r="ED33" s="33">
        <v>1.95</v>
      </c>
      <c r="EE33" s="33">
        <v>1.95</v>
      </c>
      <c r="EF33" s="33">
        <v>1.92</v>
      </c>
      <c r="EG33" s="33">
        <v>1.9</v>
      </c>
      <c r="EH33" s="33">
        <v>1.88</v>
      </c>
      <c r="EI33" s="33">
        <v>1.86</v>
      </c>
      <c r="EJ33" s="33">
        <v>1.84</v>
      </c>
      <c r="EK33" s="33">
        <v>1.82</v>
      </c>
      <c r="EL33" s="33">
        <v>1.81</v>
      </c>
      <c r="EM33" s="33">
        <v>1.8</v>
      </c>
      <c r="EN33" s="44"/>
      <c r="EO33" s="33"/>
      <c r="EP33" s="36" t="s">
        <v>318</v>
      </c>
      <c r="EQ33" s="33">
        <v>2.3</v>
      </c>
      <c r="ER33" s="33">
        <v>2.27</v>
      </c>
      <c r="ES33" s="33">
        <v>2.23</v>
      </c>
      <c r="ET33" s="33">
        <v>2.21</v>
      </c>
      <c r="EU33" s="33">
        <v>2.18</v>
      </c>
      <c r="EV33" s="33">
        <v>2.16</v>
      </c>
      <c r="EW33" s="33">
        <v>2.15</v>
      </c>
      <c r="EX33" s="33">
        <v>2.12</v>
      </c>
      <c r="EY33" s="33">
        <v>2.09</v>
      </c>
      <c r="EZ33" s="33">
        <v>2.06</v>
      </c>
      <c r="FA33" s="33">
        <v>2.04</v>
      </c>
      <c r="FB33" s="33">
        <v>2.02</v>
      </c>
      <c r="FC33" s="33">
        <v>1.99</v>
      </c>
      <c r="FD33" s="33">
        <v>1.97</v>
      </c>
      <c r="FE33" s="33">
        <v>1.95</v>
      </c>
      <c r="FF33" s="33">
        <v>1.95</v>
      </c>
      <c r="FG33" s="33">
        <v>1.94</v>
      </c>
      <c r="FH33" s="33">
        <v>1.93</v>
      </c>
      <c r="FI33" s="33">
        <v>1.91</v>
      </c>
      <c r="FJ33" s="33">
        <v>1.9</v>
      </c>
      <c r="FK33" s="33">
        <v>1.88</v>
      </c>
      <c r="FM33" s="13"/>
      <c r="FN33" s="14" t="s">
        <v>317</v>
      </c>
      <c r="FO33" s="13">
        <v>2.07</v>
      </c>
      <c r="FP33" s="13">
        <v>2.04</v>
      </c>
      <c r="FQ33" s="13">
        <v>2.01</v>
      </c>
      <c r="FR33" s="13">
        <v>1.97</v>
      </c>
      <c r="FS33" s="13">
        <v>1.96</v>
      </c>
      <c r="FT33" s="13">
        <v>1.94</v>
      </c>
      <c r="FU33" s="13">
        <v>1.92</v>
      </c>
      <c r="FV33" s="13">
        <v>1.89</v>
      </c>
      <c r="FW33" s="13">
        <v>1.89</v>
      </c>
      <c r="FX33" s="13">
        <v>1.88</v>
      </c>
      <c r="FY33" s="13">
        <v>1.87</v>
      </c>
      <c r="FZ33" s="13">
        <v>1.87</v>
      </c>
      <c r="GA33" s="13">
        <v>1.85</v>
      </c>
      <c r="GB33" s="13">
        <v>1.83</v>
      </c>
      <c r="GC33" s="13">
        <v>1.82</v>
      </c>
      <c r="GD33" s="13">
        <v>1.81</v>
      </c>
      <c r="GE33" s="13">
        <v>1.8</v>
      </c>
      <c r="GF33" s="13">
        <v>1.79</v>
      </c>
      <c r="GG33" s="13">
        <v>1.79</v>
      </c>
      <c r="GH33" s="13">
        <v>1.77</v>
      </c>
      <c r="GI33" s="13">
        <v>1.77</v>
      </c>
      <c r="GK33" s="13"/>
      <c r="GL33" s="14" t="s">
        <v>317</v>
      </c>
      <c r="GM33" s="13">
        <v>2.05</v>
      </c>
      <c r="GN33" s="13">
        <v>2.04</v>
      </c>
      <c r="GO33" s="13">
        <v>2.02</v>
      </c>
      <c r="GP33" s="13">
        <v>1.99</v>
      </c>
      <c r="GQ33" s="13">
        <v>1.97</v>
      </c>
      <c r="GR33" s="13">
        <v>1.95</v>
      </c>
      <c r="GS33" s="13">
        <v>1.93</v>
      </c>
      <c r="GT33" s="13">
        <v>1.92</v>
      </c>
      <c r="GU33" s="13">
        <v>1.92</v>
      </c>
      <c r="GV33" s="13">
        <v>1.9</v>
      </c>
      <c r="GW33" s="13">
        <v>1.89</v>
      </c>
      <c r="GX33" s="13">
        <v>1.88</v>
      </c>
      <c r="GY33" s="13">
        <v>1.86</v>
      </c>
      <c r="GZ33" s="13">
        <v>1.85</v>
      </c>
      <c r="HA33" s="13">
        <v>1.84</v>
      </c>
      <c r="HB33" s="13">
        <v>1.83</v>
      </c>
      <c r="HC33" s="13">
        <v>1.82</v>
      </c>
      <c r="HD33" s="13">
        <v>1.81</v>
      </c>
      <c r="HE33" s="13">
        <v>1.8</v>
      </c>
      <c r="HF33" s="13">
        <v>1.78</v>
      </c>
      <c r="HG33" s="13">
        <v>1.76</v>
      </c>
    </row>
    <row r="34" ht="15" spans="1:215">
      <c r="A34" s="7"/>
      <c r="B34" s="7"/>
      <c r="C34" s="1"/>
      <c r="D34" s="1"/>
      <c r="E34" s="1"/>
      <c r="F34" s="1"/>
      <c r="G34" s="1"/>
      <c r="H34" s="1"/>
      <c r="I34" s="1"/>
      <c r="J34" s="1"/>
      <c r="K34" s="1"/>
      <c r="L34" s="1"/>
      <c r="M34" s="1"/>
      <c r="N34" s="1"/>
      <c r="O34" s="1"/>
      <c r="P34" s="1"/>
      <c r="Q34" s="1"/>
      <c r="R34" s="1"/>
      <c r="S34" s="1"/>
      <c r="T34" s="1"/>
      <c r="U34" s="1"/>
      <c r="V34" s="1"/>
      <c r="W34" s="1"/>
      <c r="Y34" s="7"/>
      <c r="Z34" s="7"/>
      <c r="AA34" s="1"/>
      <c r="AB34" s="1"/>
      <c r="AC34" s="1"/>
      <c r="AD34" s="1"/>
      <c r="AE34" s="1"/>
      <c r="AF34" s="1"/>
      <c r="AG34" s="1"/>
      <c r="AH34" s="1"/>
      <c r="AI34" s="1"/>
      <c r="AJ34" s="1"/>
      <c r="AK34" s="1"/>
      <c r="AL34" s="1"/>
      <c r="AM34" s="1"/>
      <c r="AN34" s="1"/>
      <c r="AO34" s="1"/>
      <c r="AP34" s="1"/>
      <c r="AQ34" s="1"/>
      <c r="AR34" s="1"/>
      <c r="AS34" s="1"/>
      <c r="AT34" s="1"/>
      <c r="AU34" s="1"/>
      <c r="AW34" s="7"/>
      <c r="AX34" s="7"/>
      <c r="AY34" s="1"/>
      <c r="AZ34" s="1"/>
      <c r="BA34" s="1"/>
      <c r="BB34" s="1"/>
      <c r="BC34" s="1"/>
      <c r="BD34" s="1"/>
      <c r="BE34" s="1"/>
      <c r="BF34" s="1"/>
      <c r="BG34" s="1"/>
      <c r="BH34" s="1"/>
      <c r="BI34" s="1"/>
      <c r="BJ34" s="1"/>
      <c r="BK34" s="1"/>
      <c r="BL34" s="1"/>
      <c r="BM34" s="1"/>
      <c r="BN34" s="1"/>
      <c r="BO34" s="1"/>
      <c r="BP34" s="1"/>
      <c r="BQ34" s="1"/>
      <c r="BR34" s="1"/>
      <c r="BS34" s="1"/>
      <c r="BU34" s="38"/>
      <c r="BV34" s="38"/>
      <c r="BW34" s="25"/>
      <c r="BX34" s="25"/>
      <c r="BY34" s="25"/>
      <c r="BZ34" s="25"/>
      <c r="CA34" s="25"/>
      <c r="CB34" s="25"/>
      <c r="CC34" s="25"/>
      <c r="CD34" s="25"/>
      <c r="CE34" s="25"/>
      <c r="CF34" s="25"/>
      <c r="CG34" s="25"/>
      <c r="CH34" s="25"/>
      <c r="CI34" s="25"/>
      <c r="CJ34" s="25"/>
      <c r="CK34" s="25"/>
      <c r="CL34" s="25"/>
      <c r="CM34" s="25"/>
      <c r="CN34" s="25"/>
      <c r="CO34" s="25"/>
      <c r="CP34" s="25"/>
      <c r="CQ34" s="25"/>
      <c r="CR34" s="44"/>
      <c r="CS34" s="38"/>
      <c r="CT34" s="38"/>
      <c r="CU34" s="25"/>
      <c r="CV34" s="25"/>
      <c r="CW34" s="25"/>
      <c r="CX34" s="25"/>
      <c r="CY34" s="25"/>
      <c r="CZ34" s="25"/>
      <c r="DA34" s="25"/>
      <c r="DB34" s="25"/>
      <c r="DC34" s="25"/>
      <c r="DD34" s="25"/>
      <c r="DE34" s="25"/>
      <c r="DF34" s="25"/>
      <c r="DG34" s="25"/>
      <c r="DH34" s="25"/>
      <c r="DI34" s="25"/>
      <c r="DJ34" s="25"/>
      <c r="DK34" s="25"/>
      <c r="DL34" s="25"/>
      <c r="DM34" s="25"/>
      <c r="DN34" s="25"/>
      <c r="DO34" s="25"/>
      <c r="DP34" s="44"/>
      <c r="DQ34" s="38"/>
      <c r="DR34" s="38"/>
      <c r="DS34" s="25"/>
      <c r="DT34" s="25"/>
      <c r="DU34" s="25"/>
      <c r="DV34" s="25"/>
      <c r="DW34" s="25"/>
      <c r="DX34" s="25"/>
      <c r="DY34" s="25"/>
      <c r="DZ34" s="25"/>
      <c r="EA34" s="25"/>
      <c r="EB34" s="25"/>
      <c r="EC34" s="25"/>
      <c r="ED34" s="25"/>
      <c r="EE34" s="25"/>
      <c r="EF34" s="25"/>
      <c r="EG34" s="25"/>
      <c r="EH34" s="25"/>
      <c r="EI34" s="25"/>
      <c r="EJ34" s="25"/>
      <c r="EK34" s="25"/>
      <c r="EL34" s="25"/>
      <c r="EM34" s="25"/>
      <c r="EN34" s="44"/>
      <c r="EO34" s="38"/>
      <c r="EP34" s="38"/>
      <c r="EQ34" s="25"/>
      <c r="ER34" s="25"/>
      <c r="ES34" s="25"/>
      <c r="ET34" s="25"/>
      <c r="EU34" s="25"/>
      <c r="EV34" s="25"/>
      <c r="EW34" s="25"/>
      <c r="EX34" s="25"/>
      <c r="EY34" s="25"/>
      <c r="EZ34" s="25"/>
      <c r="FA34" s="25"/>
      <c r="FB34" s="25"/>
      <c r="FC34" s="25"/>
      <c r="FD34" s="25"/>
      <c r="FE34" s="25"/>
      <c r="FF34" s="25"/>
      <c r="FG34" s="25"/>
      <c r="FH34" s="25"/>
      <c r="FI34" s="25"/>
      <c r="FJ34" s="25"/>
      <c r="FK34" s="25"/>
      <c r="FM34" s="7"/>
      <c r="FN34" s="7"/>
      <c r="FO34" s="1"/>
      <c r="FP34" s="1"/>
      <c r="FQ34" s="1"/>
      <c r="FR34" s="1"/>
      <c r="FS34" s="1"/>
      <c r="FT34" s="1"/>
      <c r="FU34" s="1"/>
      <c r="FV34" s="1"/>
      <c r="FW34" s="1"/>
      <c r="FX34" s="1"/>
      <c r="FY34" s="1"/>
      <c r="FZ34" s="1"/>
      <c r="GA34" s="1"/>
      <c r="GB34" s="1"/>
      <c r="GC34" s="1"/>
      <c r="GD34" s="1"/>
      <c r="GE34" s="1"/>
      <c r="GF34" s="1"/>
      <c r="GG34" s="1"/>
      <c r="GH34" s="1"/>
      <c r="GI34" s="1"/>
      <c r="GK34" s="7"/>
      <c r="GL34" s="7"/>
      <c r="GM34" s="1"/>
      <c r="GN34" s="1"/>
      <c r="GO34" s="1"/>
      <c r="GP34" s="1"/>
      <c r="GQ34" s="1"/>
      <c r="GR34" s="1"/>
      <c r="GS34" s="1"/>
      <c r="GT34" s="1"/>
      <c r="GU34" s="1"/>
      <c r="GV34" s="1"/>
      <c r="GW34" s="1"/>
      <c r="GX34" s="1"/>
      <c r="GY34" s="1"/>
      <c r="GZ34" s="1"/>
      <c r="HA34" s="1"/>
      <c r="HB34" s="1"/>
      <c r="HC34" s="1"/>
      <c r="HD34" s="1"/>
      <c r="HE34" s="1"/>
      <c r="HF34" s="1"/>
      <c r="HG34" s="1"/>
    </row>
    <row r="35" ht="1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44"/>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44"/>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44"/>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16.5" spans="1:215">
      <c r="A36" s="13"/>
      <c r="B36" s="13" t="s">
        <v>505</v>
      </c>
      <c r="C36" s="13">
        <v>0.2</v>
      </c>
      <c r="D36" s="13">
        <v>0.2</v>
      </c>
      <c r="E36" s="13">
        <v>0.3</v>
      </c>
      <c r="F36" s="13">
        <v>0.3</v>
      </c>
      <c r="G36" s="13">
        <v>0.3</v>
      </c>
      <c r="H36" s="13">
        <v>0.3</v>
      </c>
      <c r="I36" s="13">
        <v>0.2</v>
      </c>
      <c r="J36" s="13">
        <v>0.2</v>
      </c>
      <c r="K36" s="13">
        <v>0.2</v>
      </c>
      <c r="L36" s="13">
        <v>0.2</v>
      </c>
      <c r="M36" s="13">
        <v>0.2</v>
      </c>
      <c r="N36" s="13">
        <v>0.2</v>
      </c>
      <c r="O36" s="13">
        <v>0.2</v>
      </c>
      <c r="P36" s="13">
        <v>0.2</v>
      </c>
      <c r="Q36" s="13">
        <v>0.2</v>
      </c>
      <c r="R36" s="13">
        <v>0.2</v>
      </c>
      <c r="S36" s="13">
        <v>0.2</v>
      </c>
      <c r="T36" s="13">
        <v>0.2</v>
      </c>
      <c r="U36" s="13">
        <v>0.2</v>
      </c>
      <c r="V36" s="13">
        <v>0.2</v>
      </c>
      <c r="W36" s="13">
        <v>0.2</v>
      </c>
      <c r="Y36" s="13"/>
      <c r="Z36" s="13" t="s">
        <v>505</v>
      </c>
      <c r="AA36" s="13">
        <v>1.4</v>
      </c>
      <c r="AB36" s="13">
        <v>1.4</v>
      </c>
      <c r="AC36" s="13">
        <v>1.4</v>
      </c>
      <c r="AD36" s="13">
        <v>1.4</v>
      </c>
      <c r="AE36" s="13">
        <v>1.4</v>
      </c>
      <c r="AF36" s="13">
        <v>1.3</v>
      </c>
      <c r="AG36" s="13">
        <v>1.3</v>
      </c>
      <c r="AH36" s="13">
        <v>1.3</v>
      </c>
      <c r="AI36" s="13">
        <v>1.3</v>
      </c>
      <c r="AJ36" s="13">
        <v>1.1</v>
      </c>
      <c r="AK36" s="13">
        <v>1.2</v>
      </c>
      <c r="AL36" s="13">
        <v>1.3</v>
      </c>
      <c r="AM36" s="13">
        <v>1.3</v>
      </c>
      <c r="AN36" s="13">
        <v>1.1</v>
      </c>
      <c r="AO36" s="13">
        <v>0.9</v>
      </c>
      <c r="AP36" s="13">
        <v>1.1</v>
      </c>
      <c r="AQ36" s="13">
        <v>1.1</v>
      </c>
      <c r="AR36" s="13">
        <v>1.1</v>
      </c>
      <c r="AS36" s="13">
        <v>1.1</v>
      </c>
      <c r="AT36" s="13">
        <v>1</v>
      </c>
      <c r="AU36" s="13">
        <v>0.9</v>
      </c>
      <c r="AW36" s="13"/>
      <c r="AX36" s="13" t="s">
        <v>505</v>
      </c>
      <c r="AY36" s="13">
        <v>1.1</v>
      </c>
      <c r="AZ36" s="13">
        <v>1.1</v>
      </c>
      <c r="BA36" s="13">
        <v>1.2</v>
      </c>
      <c r="BB36" s="13">
        <v>1.2</v>
      </c>
      <c r="BC36" s="13">
        <v>1.1</v>
      </c>
      <c r="BD36" s="13">
        <v>1.1</v>
      </c>
      <c r="BE36" s="13">
        <v>1.1</v>
      </c>
      <c r="BF36" s="13">
        <v>1.1</v>
      </c>
      <c r="BG36" s="13">
        <v>1.1</v>
      </c>
      <c r="BH36" s="13">
        <v>0.9</v>
      </c>
      <c r="BI36" s="13">
        <v>1</v>
      </c>
      <c r="BJ36" s="13">
        <v>1.1</v>
      </c>
      <c r="BK36" s="13">
        <v>1.1</v>
      </c>
      <c r="BL36" s="13">
        <v>0.9</v>
      </c>
      <c r="BM36" s="13">
        <v>0.7</v>
      </c>
      <c r="BN36" s="13">
        <v>0.9</v>
      </c>
      <c r="BO36" s="13">
        <v>1</v>
      </c>
      <c r="BP36" s="13">
        <v>0.8</v>
      </c>
      <c r="BQ36" s="13">
        <v>0.8</v>
      </c>
      <c r="BR36" s="13">
        <v>0.7</v>
      </c>
      <c r="BS36" s="13">
        <v>0.6</v>
      </c>
      <c r="BU36" s="33"/>
      <c r="BV36" s="33" t="s">
        <v>505</v>
      </c>
      <c r="BW36" s="33">
        <v>10.7</v>
      </c>
      <c r="BX36" s="33">
        <v>10.7</v>
      </c>
      <c r="BY36" s="33">
        <v>11</v>
      </c>
      <c r="BZ36" s="33">
        <v>11.3</v>
      </c>
      <c r="CA36" s="33">
        <v>11</v>
      </c>
      <c r="CB36" s="33">
        <v>10.8</v>
      </c>
      <c r="CC36" s="33">
        <v>10.7</v>
      </c>
      <c r="CD36" s="33">
        <v>11.1</v>
      </c>
      <c r="CE36" s="33">
        <v>10.4</v>
      </c>
      <c r="CF36" s="33">
        <v>10.5</v>
      </c>
      <c r="CG36" s="33">
        <v>10.3</v>
      </c>
      <c r="CH36" s="33">
        <v>10.4</v>
      </c>
      <c r="CI36" s="33">
        <v>10.1</v>
      </c>
      <c r="CJ36" s="33">
        <v>9.8</v>
      </c>
      <c r="CK36" s="33">
        <v>9.1</v>
      </c>
      <c r="CL36" s="33">
        <v>9.2</v>
      </c>
      <c r="CM36" s="33">
        <v>9</v>
      </c>
      <c r="CN36" s="33">
        <v>9.1</v>
      </c>
      <c r="CO36" s="33">
        <v>8.7</v>
      </c>
      <c r="CP36" s="33">
        <v>8.6</v>
      </c>
      <c r="CQ36" s="33">
        <v>6.9</v>
      </c>
      <c r="CR36" s="44"/>
      <c r="CS36" s="33"/>
      <c r="CT36" s="33" t="s">
        <v>505</v>
      </c>
      <c r="CU36" s="33">
        <v>18.1</v>
      </c>
      <c r="CV36" s="33">
        <v>17.8</v>
      </c>
      <c r="CW36" s="33">
        <v>18.3</v>
      </c>
      <c r="CX36" s="33">
        <v>18.1</v>
      </c>
      <c r="CY36" s="33">
        <v>18.2</v>
      </c>
      <c r="CZ36" s="33">
        <v>18.3</v>
      </c>
      <c r="DA36" s="33">
        <v>17.6</v>
      </c>
      <c r="DB36" s="33">
        <v>17.6</v>
      </c>
      <c r="DC36" s="33">
        <v>17.1</v>
      </c>
      <c r="DD36" s="33">
        <v>17.4</v>
      </c>
      <c r="DE36" s="33">
        <v>17.2</v>
      </c>
      <c r="DF36" s="33">
        <v>16.6</v>
      </c>
      <c r="DG36" s="33">
        <v>15.3</v>
      </c>
      <c r="DH36" s="33">
        <v>15.9</v>
      </c>
      <c r="DI36" s="33">
        <v>15.1</v>
      </c>
      <c r="DJ36" s="33">
        <v>14.9</v>
      </c>
      <c r="DK36" s="33">
        <v>14.7</v>
      </c>
      <c r="DL36" s="33">
        <v>14</v>
      </c>
      <c r="DM36" s="33">
        <v>13.8</v>
      </c>
      <c r="DN36" s="33">
        <v>13.7</v>
      </c>
      <c r="DO36" s="33">
        <v>10.4</v>
      </c>
      <c r="DP36" s="44"/>
      <c r="DQ36" s="33"/>
      <c r="DR36" s="33" t="s">
        <v>505</v>
      </c>
      <c r="DS36" s="33">
        <v>1.3</v>
      </c>
      <c r="DT36" s="33">
        <v>1.2</v>
      </c>
      <c r="DU36" s="33">
        <v>1.3</v>
      </c>
      <c r="DV36" s="33">
        <v>1.3</v>
      </c>
      <c r="DW36" s="33">
        <v>1.3</v>
      </c>
      <c r="DX36" s="33">
        <v>1.1</v>
      </c>
      <c r="DY36" s="33">
        <v>1.2</v>
      </c>
      <c r="DZ36" s="33">
        <v>1.2</v>
      </c>
      <c r="EA36" s="33">
        <v>1.1</v>
      </c>
      <c r="EB36" s="33">
        <v>1.1</v>
      </c>
      <c r="EC36" s="33">
        <v>1.2</v>
      </c>
      <c r="ED36" s="33">
        <v>1.1</v>
      </c>
      <c r="EE36" s="33">
        <v>1.4</v>
      </c>
      <c r="EF36" s="33">
        <v>1.3</v>
      </c>
      <c r="EG36" s="33">
        <v>1.3</v>
      </c>
      <c r="EH36" s="33">
        <v>1.2</v>
      </c>
      <c r="EI36" s="33">
        <v>1.1</v>
      </c>
      <c r="EJ36" s="33">
        <v>1</v>
      </c>
      <c r="EK36" s="33">
        <v>1.1</v>
      </c>
      <c r="EL36" s="33">
        <v>1</v>
      </c>
      <c r="EM36" s="33">
        <v>0.9</v>
      </c>
      <c r="EN36" s="44"/>
      <c r="EO36" s="33"/>
      <c r="EP36" s="33" t="s">
        <v>505</v>
      </c>
      <c r="EQ36" s="33">
        <v>1.5</v>
      </c>
      <c r="ER36" s="33">
        <v>1.4</v>
      </c>
      <c r="ES36" s="33">
        <v>1.5</v>
      </c>
      <c r="ET36" s="33">
        <v>1.6</v>
      </c>
      <c r="EU36" s="33">
        <v>1.5</v>
      </c>
      <c r="EV36" s="33">
        <v>1.4</v>
      </c>
      <c r="EW36" s="33">
        <v>1.5</v>
      </c>
      <c r="EX36" s="33">
        <v>1.6</v>
      </c>
      <c r="EY36" s="33">
        <v>1.7</v>
      </c>
      <c r="EZ36" s="33">
        <v>1.7</v>
      </c>
      <c r="FA36" s="33">
        <v>1.7</v>
      </c>
      <c r="FB36" s="33">
        <v>1.3</v>
      </c>
      <c r="FC36" s="33">
        <v>1.5</v>
      </c>
      <c r="FD36" s="33">
        <v>1.5</v>
      </c>
      <c r="FE36" s="33">
        <v>1.3</v>
      </c>
      <c r="FF36" s="33">
        <v>1.3</v>
      </c>
      <c r="FG36" s="33">
        <v>1.3</v>
      </c>
      <c r="FH36" s="33">
        <v>1.2</v>
      </c>
      <c r="FI36" s="33">
        <v>1.1</v>
      </c>
      <c r="FJ36" s="33">
        <v>1.1</v>
      </c>
      <c r="FK36" s="33">
        <v>0.9</v>
      </c>
      <c r="FM36" s="13"/>
      <c r="FN36" s="13" t="s">
        <v>505</v>
      </c>
      <c r="FO36" s="13">
        <v>4.1</v>
      </c>
      <c r="FP36" s="13">
        <v>4.2</v>
      </c>
      <c r="FQ36" s="13">
        <v>4.2</v>
      </c>
      <c r="FR36" s="13">
        <v>3.8</v>
      </c>
      <c r="FS36" s="13">
        <v>3.7</v>
      </c>
      <c r="FT36" s="13">
        <v>3.7</v>
      </c>
      <c r="FU36" s="13">
        <v>3.7</v>
      </c>
      <c r="FV36" s="13">
        <v>3.9</v>
      </c>
      <c r="FW36" s="13">
        <v>3.7</v>
      </c>
      <c r="FX36" s="13">
        <v>3.5</v>
      </c>
      <c r="FY36" s="13">
        <v>3.3</v>
      </c>
      <c r="FZ36" s="13">
        <v>2.9</v>
      </c>
      <c r="GA36" s="13">
        <v>3</v>
      </c>
      <c r="GB36" s="13">
        <v>3.1</v>
      </c>
      <c r="GC36" s="13">
        <v>3.1</v>
      </c>
      <c r="GD36" s="13">
        <v>2.8</v>
      </c>
      <c r="GE36" s="13">
        <v>2.8</v>
      </c>
      <c r="GF36" s="13">
        <v>2.8</v>
      </c>
      <c r="GG36" s="13">
        <v>2.7</v>
      </c>
      <c r="GH36" s="13">
        <v>2.7</v>
      </c>
      <c r="GI36" s="13">
        <v>2.2</v>
      </c>
      <c r="GK36" s="13"/>
      <c r="GL36" s="13" t="s">
        <v>505</v>
      </c>
      <c r="GM36" s="13">
        <v>4.9</v>
      </c>
      <c r="GN36" s="13">
        <v>4.7</v>
      </c>
      <c r="GO36" s="13">
        <v>4.7</v>
      </c>
      <c r="GP36" s="13">
        <v>4.5</v>
      </c>
      <c r="GQ36" s="13">
        <v>4.6</v>
      </c>
      <c r="GR36" s="13">
        <v>4.3</v>
      </c>
      <c r="GS36" s="13">
        <v>4</v>
      </c>
      <c r="GT36" s="13">
        <v>4.2</v>
      </c>
      <c r="GU36" s="13">
        <v>4</v>
      </c>
      <c r="GV36" s="13">
        <v>3.9</v>
      </c>
      <c r="GW36" s="13">
        <v>3.9</v>
      </c>
      <c r="GX36" s="13">
        <v>3.6</v>
      </c>
      <c r="GY36" s="13">
        <v>3.6</v>
      </c>
      <c r="GZ36" s="13">
        <v>3.6</v>
      </c>
      <c r="HA36" s="13">
        <v>3.6</v>
      </c>
      <c r="HB36" s="13">
        <v>3.7</v>
      </c>
      <c r="HC36" s="13">
        <v>3.9</v>
      </c>
      <c r="HD36" s="13">
        <v>3.8</v>
      </c>
      <c r="HE36" s="13">
        <v>3.8</v>
      </c>
      <c r="HF36" s="13">
        <v>3.6</v>
      </c>
      <c r="HG36" s="13">
        <v>3.1</v>
      </c>
    </row>
    <row r="37" ht="105.95" customHeight="1" spans="1:215">
      <c r="A37" s="1"/>
      <c r="B37" s="23" t="s">
        <v>320</v>
      </c>
      <c r="C37" s="1"/>
      <c r="D37" s="1"/>
      <c r="E37" s="1"/>
      <c r="F37" s="1"/>
      <c r="G37" s="1"/>
      <c r="H37" s="1"/>
      <c r="I37" s="1"/>
      <c r="J37" s="1"/>
      <c r="K37" s="1"/>
      <c r="L37" s="1"/>
      <c r="M37" s="1"/>
      <c r="N37" s="1"/>
      <c r="O37" s="1"/>
      <c r="P37" s="1"/>
      <c r="Q37" s="1"/>
      <c r="R37" s="1"/>
      <c r="S37" s="1"/>
      <c r="T37" s="1"/>
      <c r="U37" s="1"/>
      <c r="V37" s="1"/>
      <c r="W37" s="1"/>
      <c r="Y37" s="1"/>
      <c r="Z37" s="23" t="s">
        <v>320</v>
      </c>
      <c r="AA37" s="1"/>
      <c r="AB37" s="1"/>
      <c r="AC37" s="1"/>
      <c r="AD37" s="1"/>
      <c r="AE37" s="1"/>
      <c r="AF37" s="1"/>
      <c r="AG37" s="1"/>
      <c r="AH37" s="1"/>
      <c r="AI37" s="1"/>
      <c r="AJ37" s="1"/>
      <c r="AK37" s="1"/>
      <c r="AL37" s="1"/>
      <c r="AM37" s="1"/>
      <c r="AN37" s="1"/>
      <c r="AO37" s="1"/>
      <c r="AP37" s="1"/>
      <c r="AQ37" s="1"/>
      <c r="AR37" s="1"/>
      <c r="AS37" s="1"/>
      <c r="AT37" s="1"/>
      <c r="AU37" s="1"/>
      <c r="AW37" s="1"/>
      <c r="AX37" s="23" t="s">
        <v>320</v>
      </c>
      <c r="AY37" s="1"/>
      <c r="AZ37" s="1"/>
      <c r="BA37" s="1"/>
      <c r="BB37" s="1"/>
      <c r="BC37" s="1"/>
      <c r="BD37" s="1"/>
      <c r="BE37" s="1"/>
      <c r="BF37" s="1"/>
      <c r="BG37" s="1"/>
      <c r="BH37" s="1"/>
      <c r="BI37" s="1"/>
      <c r="BJ37" s="1"/>
      <c r="BK37" s="1"/>
      <c r="BL37" s="1"/>
      <c r="BM37" s="1"/>
      <c r="BN37" s="1"/>
      <c r="BO37" s="1"/>
      <c r="BP37" s="1"/>
      <c r="BQ37" s="1"/>
      <c r="BR37" s="1"/>
      <c r="BS37" s="1"/>
      <c r="BU37" s="25"/>
      <c r="BV37" s="39" t="s">
        <v>320</v>
      </c>
      <c r="BW37" s="25"/>
      <c r="BX37" s="25"/>
      <c r="BY37" s="25"/>
      <c r="BZ37" s="25"/>
      <c r="CA37" s="25"/>
      <c r="CB37" s="25"/>
      <c r="CC37" s="25"/>
      <c r="CD37" s="25"/>
      <c r="CE37" s="25"/>
      <c r="CF37" s="25"/>
      <c r="CG37" s="25"/>
      <c r="CH37" s="25"/>
      <c r="CI37" s="25"/>
      <c r="CJ37" s="25"/>
      <c r="CK37" s="25"/>
      <c r="CL37" s="25"/>
      <c r="CM37" s="25"/>
      <c r="CN37" s="25"/>
      <c r="CO37" s="25"/>
      <c r="CP37" s="25"/>
      <c r="CQ37" s="25"/>
      <c r="CR37" s="44"/>
      <c r="CS37" s="25"/>
      <c r="CT37" s="39" t="s">
        <v>320</v>
      </c>
      <c r="CU37" s="25"/>
      <c r="CV37" s="25"/>
      <c r="CW37" s="25"/>
      <c r="CX37" s="25"/>
      <c r="CY37" s="25"/>
      <c r="CZ37" s="25"/>
      <c r="DA37" s="25"/>
      <c r="DB37" s="25"/>
      <c r="DC37" s="25"/>
      <c r="DD37" s="25"/>
      <c r="DE37" s="25"/>
      <c r="DF37" s="25"/>
      <c r="DG37" s="25"/>
      <c r="DH37" s="25"/>
      <c r="DI37" s="25"/>
      <c r="DJ37" s="25"/>
      <c r="DK37" s="25"/>
      <c r="DL37" s="25"/>
      <c r="DM37" s="25"/>
      <c r="DN37" s="25"/>
      <c r="DO37" s="25"/>
      <c r="DP37" s="44"/>
      <c r="DQ37" s="25"/>
      <c r="DR37" s="39" t="s">
        <v>320</v>
      </c>
      <c r="DS37" s="25"/>
      <c r="DT37" s="25"/>
      <c r="DU37" s="25"/>
      <c r="DV37" s="25"/>
      <c r="DW37" s="25"/>
      <c r="DX37" s="25"/>
      <c r="DY37" s="25"/>
      <c r="DZ37" s="25"/>
      <c r="EA37" s="25"/>
      <c r="EB37" s="25"/>
      <c r="EC37" s="25"/>
      <c r="ED37" s="25"/>
      <c r="EE37" s="25"/>
      <c r="EF37" s="25"/>
      <c r="EG37" s="25"/>
      <c r="EH37" s="25"/>
      <c r="EI37" s="25"/>
      <c r="EJ37" s="25"/>
      <c r="EK37" s="25"/>
      <c r="EL37" s="25"/>
      <c r="EM37" s="25"/>
      <c r="EN37" s="44"/>
      <c r="EO37" s="25"/>
      <c r="EP37" s="39" t="s">
        <v>320</v>
      </c>
      <c r="EQ37" s="25"/>
      <c r="ER37" s="25"/>
      <c r="ES37" s="25"/>
      <c r="ET37" s="25"/>
      <c r="EU37" s="25"/>
      <c r="EV37" s="25"/>
      <c r="EW37" s="25"/>
      <c r="EX37" s="25"/>
      <c r="EY37" s="25"/>
      <c r="EZ37" s="25"/>
      <c r="FA37" s="25"/>
      <c r="FB37" s="25"/>
      <c r="FC37" s="25"/>
      <c r="FD37" s="25"/>
      <c r="FE37" s="25"/>
      <c r="FF37" s="25"/>
      <c r="FG37" s="25"/>
      <c r="FH37" s="25"/>
      <c r="FI37" s="25"/>
      <c r="FJ37" s="25"/>
      <c r="FK37" s="25"/>
      <c r="FM37" s="1"/>
      <c r="FN37" s="23" t="s">
        <v>320</v>
      </c>
      <c r="FO37" s="1"/>
      <c r="FP37" s="1"/>
      <c r="FQ37" s="1"/>
      <c r="FR37" s="1"/>
      <c r="FS37" s="1"/>
      <c r="FT37" s="1"/>
      <c r="FU37" s="1"/>
      <c r="FV37" s="1"/>
      <c r="FW37" s="1"/>
      <c r="FX37" s="1"/>
      <c r="FY37" s="1"/>
      <c r="FZ37" s="1"/>
      <c r="GA37" s="1"/>
      <c r="GB37" s="1"/>
      <c r="GC37" s="1"/>
      <c r="GD37" s="1"/>
      <c r="GE37" s="1"/>
      <c r="GF37" s="1"/>
      <c r="GG37" s="1"/>
      <c r="GH37" s="1"/>
      <c r="GI37" s="1"/>
      <c r="GK37" s="1"/>
      <c r="GL37" s="23" t="s">
        <v>320</v>
      </c>
      <c r="GM37" s="1"/>
      <c r="GN37" s="1"/>
      <c r="GO37" s="1"/>
      <c r="GP37" s="1"/>
      <c r="GQ37" s="1"/>
      <c r="GR37" s="1"/>
      <c r="GS37" s="1"/>
      <c r="GT37" s="1"/>
      <c r="GU37" s="1"/>
      <c r="GV37" s="1"/>
      <c r="GW37" s="1"/>
      <c r="GX37" s="1"/>
      <c r="GY37" s="1"/>
      <c r="GZ37" s="1"/>
      <c r="HA37" s="1"/>
      <c r="HB37" s="1"/>
      <c r="HC37" s="1"/>
      <c r="HD37" s="1"/>
      <c r="HE37" s="1"/>
      <c r="HF37" s="1"/>
      <c r="HG37" s="1"/>
    </row>
    <row r="38" ht="15" spans="1:215">
      <c r="A38" s="1"/>
      <c r="B38" s="9" t="s">
        <v>298</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Y38" s="1"/>
      <c r="Z38" s="9" t="s">
        <v>298</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W38" s="1"/>
      <c r="AX38" s="9" t="s">
        <v>298</v>
      </c>
      <c r="AY38" s="1">
        <v>0</v>
      </c>
      <c r="AZ38" s="1">
        <v>0</v>
      </c>
      <c r="BA38" s="1">
        <v>0</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U38" s="25"/>
      <c r="BV38" s="45" t="s">
        <v>299</v>
      </c>
      <c r="BW38" s="25">
        <v>0</v>
      </c>
      <c r="BX38" s="25">
        <v>0</v>
      </c>
      <c r="BY38" s="25">
        <v>0</v>
      </c>
      <c r="BZ38" s="25">
        <v>0</v>
      </c>
      <c r="CA38" s="25">
        <v>0</v>
      </c>
      <c r="CB38" s="25">
        <v>0</v>
      </c>
      <c r="CC38" s="25">
        <v>0</v>
      </c>
      <c r="CD38" s="25">
        <v>0</v>
      </c>
      <c r="CE38" s="25">
        <v>0</v>
      </c>
      <c r="CF38" s="25">
        <v>0</v>
      </c>
      <c r="CG38" s="25">
        <v>0</v>
      </c>
      <c r="CH38" s="25">
        <v>0</v>
      </c>
      <c r="CI38" s="25">
        <v>0</v>
      </c>
      <c r="CJ38" s="25">
        <v>0</v>
      </c>
      <c r="CK38" s="25">
        <v>0</v>
      </c>
      <c r="CL38" s="25">
        <v>0</v>
      </c>
      <c r="CM38" s="25">
        <v>0</v>
      </c>
      <c r="CN38" s="25">
        <v>0</v>
      </c>
      <c r="CO38" s="25">
        <v>0</v>
      </c>
      <c r="CP38" s="25">
        <v>0</v>
      </c>
      <c r="CQ38" s="25">
        <v>0</v>
      </c>
      <c r="CR38" s="44"/>
      <c r="CS38" s="25"/>
      <c r="CT38" s="45" t="s">
        <v>299</v>
      </c>
      <c r="CU38" s="25">
        <v>0</v>
      </c>
      <c r="CV38" s="25">
        <v>0</v>
      </c>
      <c r="CW38" s="25">
        <v>0</v>
      </c>
      <c r="CX38" s="25">
        <v>0</v>
      </c>
      <c r="CY38" s="25">
        <v>0</v>
      </c>
      <c r="CZ38" s="25">
        <v>0</v>
      </c>
      <c r="DA38" s="25">
        <v>0</v>
      </c>
      <c r="DB38" s="25">
        <v>0</v>
      </c>
      <c r="DC38" s="25">
        <v>0</v>
      </c>
      <c r="DD38" s="25">
        <v>0</v>
      </c>
      <c r="DE38" s="25">
        <v>0</v>
      </c>
      <c r="DF38" s="25">
        <v>0</v>
      </c>
      <c r="DG38" s="25">
        <v>0</v>
      </c>
      <c r="DH38" s="25">
        <v>0</v>
      </c>
      <c r="DI38" s="25">
        <v>0</v>
      </c>
      <c r="DJ38" s="25">
        <v>0</v>
      </c>
      <c r="DK38" s="25">
        <v>0</v>
      </c>
      <c r="DL38" s="25">
        <v>0</v>
      </c>
      <c r="DM38" s="25">
        <v>0</v>
      </c>
      <c r="DN38" s="25">
        <v>0</v>
      </c>
      <c r="DO38" s="25">
        <v>0</v>
      </c>
      <c r="DP38" s="44"/>
      <c r="DQ38" s="25"/>
      <c r="DR38" s="45" t="s">
        <v>299</v>
      </c>
      <c r="DS38" s="25">
        <v>0</v>
      </c>
      <c r="DT38" s="25">
        <v>0</v>
      </c>
      <c r="DU38" s="25">
        <v>0</v>
      </c>
      <c r="DV38" s="25">
        <v>0</v>
      </c>
      <c r="DW38" s="25">
        <v>0</v>
      </c>
      <c r="DX38" s="25">
        <v>0</v>
      </c>
      <c r="DY38" s="25">
        <v>0</v>
      </c>
      <c r="DZ38" s="25">
        <v>0</v>
      </c>
      <c r="EA38" s="25">
        <v>0</v>
      </c>
      <c r="EB38" s="25">
        <v>0</v>
      </c>
      <c r="EC38" s="25">
        <v>0</v>
      </c>
      <c r="ED38" s="25">
        <v>0</v>
      </c>
      <c r="EE38" s="25">
        <v>0</v>
      </c>
      <c r="EF38" s="25">
        <v>0</v>
      </c>
      <c r="EG38" s="25">
        <v>0</v>
      </c>
      <c r="EH38" s="25">
        <v>0</v>
      </c>
      <c r="EI38" s="25">
        <v>0</v>
      </c>
      <c r="EJ38" s="25">
        <v>0</v>
      </c>
      <c r="EK38" s="25">
        <v>0</v>
      </c>
      <c r="EL38" s="25">
        <v>0</v>
      </c>
      <c r="EM38" s="25">
        <v>0</v>
      </c>
      <c r="EN38" s="44"/>
      <c r="EO38" s="25"/>
      <c r="EP38" s="45" t="s">
        <v>299</v>
      </c>
      <c r="EQ38" s="25">
        <v>0</v>
      </c>
      <c r="ER38" s="25">
        <v>0</v>
      </c>
      <c r="ES38" s="25">
        <v>0</v>
      </c>
      <c r="ET38" s="25">
        <v>0</v>
      </c>
      <c r="EU38" s="25">
        <v>0</v>
      </c>
      <c r="EV38" s="25">
        <v>0</v>
      </c>
      <c r="EW38" s="25">
        <v>0</v>
      </c>
      <c r="EX38" s="25">
        <v>0</v>
      </c>
      <c r="EY38" s="25">
        <v>0</v>
      </c>
      <c r="EZ38" s="25">
        <v>0</v>
      </c>
      <c r="FA38" s="25">
        <v>0</v>
      </c>
      <c r="FB38" s="25">
        <v>0</v>
      </c>
      <c r="FC38" s="25">
        <v>0</v>
      </c>
      <c r="FD38" s="25">
        <v>0</v>
      </c>
      <c r="FE38" s="25">
        <v>0</v>
      </c>
      <c r="FF38" s="25">
        <v>0</v>
      </c>
      <c r="FG38" s="25">
        <v>0</v>
      </c>
      <c r="FH38" s="25">
        <v>0</v>
      </c>
      <c r="FI38" s="25">
        <v>0</v>
      </c>
      <c r="FJ38" s="25">
        <v>0</v>
      </c>
      <c r="FK38" s="25">
        <v>0</v>
      </c>
      <c r="FM38" s="1"/>
      <c r="FN38" s="9" t="s">
        <v>298</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K38" s="1"/>
      <c r="GL38" s="9" t="s">
        <v>298</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row>
    <row r="39" ht="15" spans="1:215">
      <c r="A39" s="1"/>
      <c r="B39" s="22" t="s">
        <v>300</v>
      </c>
      <c r="C39" s="1">
        <v>0.2</v>
      </c>
      <c r="D39" s="1">
        <v>0.2</v>
      </c>
      <c r="E39" s="1">
        <v>0.3</v>
      </c>
      <c r="F39" s="1">
        <v>0.3</v>
      </c>
      <c r="G39" s="1">
        <v>0.3</v>
      </c>
      <c r="H39" s="1">
        <v>0.2</v>
      </c>
      <c r="I39" s="1">
        <v>0.2</v>
      </c>
      <c r="J39" s="1">
        <v>0.2</v>
      </c>
      <c r="K39" s="1">
        <v>0.2</v>
      </c>
      <c r="L39" s="1">
        <v>0.2</v>
      </c>
      <c r="M39" s="1">
        <v>0.2</v>
      </c>
      <c r="N39" s="1">
        <v>0.2</v>
      </c>
      <c r="O39" s="1">
        <v>0.2</v>
      </c>
      <c r="P39" s="1">
        <v>0.2</v>
      </c>
      <c r="Q39" s="1">
        <v>0.2</v>
      </c>
      <c r="R39" s="1">
        <v>0.2</v>
      </c>
      <c r="S39" s="1">
        <v>0.2</v>
      </c>
      <c r="T39" s="1">
        <v>0.2</v>
      </c>
      <c r="U39" s="1">
        <v>0.2</v>
      </c>
      <c r="V39" s="1">
        <v>0.2</v>
      </c>
      <c r="W39" s="1">
        <v>0.1</v>
      </c>
      <c r="Y39" s="1"/>
      <c r="Z39" s="22" t="s">
        <v>300</v>
      </c>
      <c r="AA39" s="1">
        <v>1.3</v>
      </c>
      <c r="AB39" s="1">
        <v>1.4</v>
      </c>
      <c r="AC39" s="1">
        <v>1.4</v>
      </c>
      <c r="AD39" s="1">
        <v>1.4</v>
      </c>
      <c r="AE39" s="1">
        <v>1.4</v>
      </c>
      <c r="AF39" s="1">
        <v>1.3</v>
      </c>
      <c r="AG39" s="1">
        <v>1.3</v>
      </c>
      <c r="AH39" s="1">
        <v>1.2</v>
      </c>
      <c r="AI39" s="1">
        <v>1.3</v>
      </c>
      <c r="AJ39" s="1">
        <v>1.1</v>
      </c>
      <c r="AK39" s="1">
        <v>1.1</v>
      </c>
      <c r="AL39" s="1">
        <v>1.2</v>
      </c>
      <c r="AM39" s="1">
        <v>1.2</v>
      </c>
      <c r="AN39" s="1">
        <v>1</v>
      </c>
      <c r="AO39" s="1">
        <v>0.9</v>
      </c>
      <c r="AP39" s="1">
        <v>1.1</v>
      </c>
      <c r="AQ39" s="1">
        <v>1.1</v>
      </c>
      <c r="AR39" s="1">
        <v>1.1</v>
      </c>
      <c r="AS39" s="1">
        <v>1.1</v>
      </c>
      <c r="AT39" s="1">
        <v>1</v>
      </c>
      <c r="AU39" s="1">
        <v>0.8</v>
      </c>
      <c r="AW39" s="1"/>
      <c r="AX39" s="22" t="s">
        <v>300</v>
      </c>
      <c r="AY39" s="1">
        <v>1.1</v>
      </c>
      <c r="AZ39" s="1">
        <v>1.1</v>
      </c>
      <c r="BA39" s="1">
        <v>1.2</v>
      </c>
      <c r="BB39" s="1">
        <v>1.2</v>
      </c>
      <c r="BC39" s="1">
        <v>1.1</v>
      </c>
      <c r="BD39" s="1">
        <v>1.1</v>
      </c>
      <c r="BE39" s="1">
        <v>1.1</v>
      </c>
      <c r="BF39" s="1">
        <v>1.1</v>
      </c>
      <c r="BG39" s="1">
        <v>1.1</v>
      </c>
      <c r="BH39" s="1">
        <v>0.9</v>
      </c>
      <c r="BI39" s="1">
        <v>0.9</v>
      </c>
      <c r="BJ39" s="1">
        <v>1.1</v>
      </c>
      <c r="BK39" s="1">
        <v>1</v>
      </c>
      <c r="BL39" s="1">
        <v>0.8</v>
      </c>
      <c r="BM39" s="1">
        <v>0.7</v>
      </c>
      <c r="BN39" s="1">
        <v>0.9</v>
      </c>
      <c r="BO39" s="1">
        <v>1</v>
      </c>
      <c r="BP39" s="1">
        <v>0.8</v>
      </c>
      <c r="BQ39" s="1">
        <v>0.8</v>
      </c>
      <c r="BR39" s="1">
        <v>0.7</v>
      </c>
      <c r="BS39" s="1">
        <v>0.6</v>
      </c>
      <c r="BU39" s="25"/>
      <c r="BV39" s="35" t="s">
        <v>301</v>
      </c>
      <c r="BW39" s="25">
        <v>10.6</v>
      </c>
      <c r="BX39" s="25">
        <v>10.7</v>
      </c>
      <c r="BY39" s="25">
        <v>10.9</v>
      </c>
      <c r="BZ39" s="25">
        <v>11.2</v>
      </c>
      <c r="CA39" s="25">
        <v>10.9</v>
      </c>
      <c r="CB39" s="25">
        <v>10.7</v>
      </c>
      <c r="CC39" s="25">
        <v>10.5</v>
      </c>
      <c r="CD39" s="25">
        <v>10.9</v>
      </c>
      <c r="CE39" s="25">
        <v>10.3</v>
      </c>
      <c r="CF39" s="25">
        <v>10.4</v>
      </c>
      <c r="CG39" s="25">
        <v>10.2</v>
      </c>
      <c r="CH39" s="25">
        <v>9.9</v>
      </c>
      <c r="CI39" s="25">
        <v>9.7</v>
      </c>
      <c r="CJ39" s="25">
        <v>9.4</v>
      </c>
      <c r="CK39" s="25">
        <v>8.7</v>
      </c>
      <c r="CL39" s="25">
        <v>9</v>
      </c>
      <c r="CM39" s="25">
        <v>8.9</v>
      </c>
      <c r="CN39" s="25">
        <v>9</v>
      </c>
      <c r="CO39" s="25">
        <v>8.6</v>
      </c>
      <c r="CP39" s="25">
        <v>8.5</v>
      </c>
      <c r="CQ39" s="25">
        <v>6.8</v>
      </c>
      <c r="CR39" s="44"/>
      <c r="CS39" s="25"/>
      <c r="CT39" s="35" t="s">
        <v>301</v>
      </c>
      <c r="CU39" s="25">
        <v>17.8</v>
      </c>
      <c r="CV39" s="25">
        <v>17.6</v>
      </c>
      <c r="CW39" s="25">
        <v>18.1</v>
      </c>
      <c r="CX39" s="25">
        <v>17.9</v>
      </c>
      <c r="CY39" s="25">
        <v>18</v>
      </c>
      <c r="CZ39" s="25">
        <v>18</v>
      </c>
      <c r="DA39" s="25">
        <v>17.2</v>
      </c>
      <c r="DB39" s="25">
        <v>16.6</v>
      </c>
      <c r="DC39" s="25">
        <v>16</v>
      </c>
      <c r="DD39" s="25">
        <v>16.3</v>
      </c>
      <c r="DE39" s="25">
        <v>16.1</v>
      </c>
      <c r="DF39" s="25">
        <v>15.4</v>
      </c>
      <c r="DG39" s="25">
        <v>14</v>
      </c>
      <c r="DH39" s="25">
        <v>14.7</v>
      </c>
      <c r="DI39" s="25">
        <v>13.8</v>
      </c>
      <c r="DJ39" s="25">
        <v>14.6</v>
      </c>
      <c r="DK39" s="25">
        <v>14.2</v>
      </c>
      <c r="DL39" s="25">
        <v>13.6</v>
      </c>
      <c r="DM39" s="25">
        <v>13.4</v>
      </c>
      <c r="DN39" s="25">
        <v>13.4</v>
      </c>
      <c r="DO39" s="25">
        <v>10.1</v>
      </c>
      <c r="DP39" s="44"/>
      <c r="DQ39" s="25"/>
      <c r="DR39" s="35" t="s">
        <v>301</v>
      </c>
      <c r="DS39" s="25">
        <v>1.3</v>
      </c>
      <c r="DT39" s="25">
        <v>1.2</v>
      </c>
      <c r="DU39" s="25">
        <v>1.3</v>
      </c>
      <c r="DV39" s="25">
        <v>1.3</v>
      </c>
      <c r="DW39" s="25">
        <v>1.3</v>
      </c>
      <c r="DX39" s="25">
        <v>1.1</v>
      </c>
      <c r="DY39" s="25">
        <v>1.2</v>
      </c>
      <c r="DZ39" s="25">
        <v>1.2</v>
      </c>
      <c r="EA39" s="25">
        <v>1</v>
      </c>
      <c r="EB39" s="25">
        <v>1</v>
      </c>
      <c r="EC39" s="25">
        <v>1.1</v>
      </c>
      <c r="ED39" s="25">
        <v>1</v>
      </c>
      <c r="EE39" s="25">
        <v>1.3</v>
      </c>
      <c r="EF39" s="25">
        <v>1.2</v>
      </c>
      <c r="EG39" s="25">
        <v>1.2</v>
      </c>
      <c r="EH39" s="25">
        <v>1.1</v>
      </c>
      <c r="EI39" s="25">
        <v>1.1</v>
      </c>
      <c r="EJ39" s="25">
        <v>1</v>
      </c>
      <c r="EK39" s="25">
        <v>1.1</v>
      </c>
      <c r="EL39" s="25">
        <v>1</v>
      </c>
      <c r="EM39" s="25">
        <v>0.9</v>
      </c>
      <c r="EN39" s="44"/>
      <c r="EO39" s="25"/>
      <c r="EP39" s="35" t="s">
        <v>301</v>
      </c>
      <c r="EQ39" s="25">
        <v>1.5</v>
      </c>
      <c r="ER39" s="25">
        <v>1.4</v>
      </c>
      <c r="ES39" s="25">
        <v>1.5</v>
      </c>
      <c r="ET39" s="25">
        <v>1.6</v>
      </c>
      <c r="EU39" s="25">
        <v>1.5</v>
      </c>
      <c r="EV39" s="25">
        <v>1.4</v>
      </c>
      <c r="EW39" s="25">
        <v>1.5</v>
      </c>
      <c r="EX39" s="25">
        <v>1.6</v>
      </c>
      <c r="EY39" s="25">
        <v>1.6</v>
      </c>
      <c r="EZ39" s="25">
        <v>1.7</v>
      </c>
      <c r="FA39" s="25">
        <v>1.7</v>
      </c>
      <c r="FB39" s="25">
        <v>1.2</v>
      </c>
      <c r="FC39" s="25">
        <v>1.4</v>
      </c>
      <c r="FD39" s="25">
        <v>1.3</v>
      </c>
      <c r="FE39" s="25">
        <v>1.2</v>
      </c>
      <c r="FF39" s="25">
        <v>1.3</v>
      </c>
      <c r="FG39" s="25">
        <v>1.2</v>
      </c>
      <c r="FH39" s="25">
        <v>1.2</v>
      </c>
      <c r="FI39" s="25">
        <v>1.1</v>
      </c>
      <c r="FJ39" s="25">
        <v>1.1</v>
      </c>
      <c r="FK39" s="25">
        <v>0.9</v>
      </c>
      <c r="FM39" s="1"/>
      <c r="FN39" s="12" t="s">
        <v>300</v>
      </c>
      <c r="FO39" s="1">
        <v>4</v>
      </c>
      <c r="FP39" s="1">
        <v>4.1</v>
      </c>
      <c r="FQ39" s="1">
        <v>4.1</v>
      </c>
      <c r="FR39" s="1">
        <v>3.8</v>
      </c>
      <c r="FS39" s="1">
        <v>3.6</v>
      </c>
      <c r="FT39" s="1">
        <v>3.7</v>
      </c>
      <c r="FU39" s="1">
        <v>3.6</v>
      </c>
      <c r="FV39" s="1">
        <v>3.8</v>
      </c>
      <c r="FW39" s="1">
        <v>3.6</v>
      </c>
      <c r="FX39" s="1">
        <v>3.4</v>
      </c>
      <c r="FY39" s="1">
        <v>3.2</v>
      </c>
      <c r="FZ39" s="1">
        <v>2.7</v>
      </c>
      <c r="GA39" s="1">
        <v>2.8</v>
      </c>
      <c r="GB39" s="1">
        <v>2.9</v>
      </c>
      <c r="GC39" s="1">
        <v>2.8</v>
      </c>
      <c r="GD39" s="1">
        <v>2.7</v>
      </c>
      <c r="GE39" s="1">
        <v>2.7</v>
      </c>
      <c r="GF39" s="1">
        <v>2.7</v>
      </c>
      <c r="GG39" s="1">
        <v>2.6</v>
      </c>
      <c r="GH39" s="1">
        <v>2.7</v>
      </c>
      <c r="GI39" s="1">
        <v>2.2</v>
      </c>
      <c r="GK39" s="1"/>
      <c r="GL39" s="12" t="s">
        <v>300</v>
      </c>
      <c r="GM39" s="1">
        <v>4.7</v>
      </c>
      <c r="GN39" s="1">
        <v>4.5</v>
      </c>
      <c r="GO39" s="1">
        <v>4.5</v>
      </c>
      <c r="GP39" s="1">
        <v>4.4</v>
      </c>
      <c r="GQ39" s="1">
        <v>4.5</v>
      </c>
      <c r="GR39" s="1">
        <v>4.2</v>
      </c>
      <c r="GS39" s="1">
        <v>3.9</v>
      </c>
      <c r="GT39" s="1">
        <v>4</v>
      </c>
      <c r="GU39" s="1">
        <v>3.8</v>
      </c>
      <c r="GV39" s="1">
        <v>3.8</v>
      </c>
      <c r="GW39" s="1">
        <v>3.6</v>
      </c>
      <c r="GX39" s="1">
        <v>3.2</v>
      </c>
      <c r="GY39" s="1">
        <v>3.3</v>
      </c>
      <c r="GZ39" s="1">
        <v>3.3</v>
      </c>
      <c r="HA39" s="1">
        <v>3.3</v>
      </c>
      <c r="HB39" s="1">
        <v>3.5</v>
      </c>
      <c r="HC39" s="1">
        <v>3.8</v>
      </c>
      <c r="HD39" s="1">
        <v>3.7</v>
      </c>
      <c r="HE39" s="1">
        <v>3.6</v>
      </c>
      <c r="HF39" s="1">
        <v>3.4</v>
      </c>
      <c r="HG39" s="1">
        <v>3</v>
      </c>
    </row>
    <row r="40" ht="15" spans="1:215">
      <c r="A40" s="1"/>
      <c r="B40" s="22" t="s">
        <v>302</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Y40" s="1"/>
      <c r="Z40" s="22" t="s">
        <v>302</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W40" s="1"/>
      <c r="AX40" s="22" t="s">
        <v>302</v>
      </c>
      <c r="AY40" s="1">
        <v>0</v>
      </c>
      <c r="AZ40" s="1">
        <v>0</v>
      </c>
      <c r="BA40" s="1">
        <v>0</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U40" s="25"/>
      <c r="BV40" s="35" t="s">
        <v>303</v>
      </c>
      <c r="BW40" s="25">
        <v>0.1</v>
      </c>
      <c r="BX40" s="25">
        <v>0.1</v>
      </c>
      <c r="BY40" s="25">
        <v>0.1</v>
      </c>
      <c r="BZ40" s="25">
        <v>0.1</v>
      </c>
      <c r="CA40" s="25">
        <v>0.1</v>
      </c>
      <c r="CB40" s="25">
        <v>0.1</v>
      </c>
      <c r="CC40" s="25">
        <v>0.1</v>
      </c>
      <c r="CD40" s="25">
        <v>0.1</v>
      </c>
      <c r="CE40" s="25">
        <v>0.1</v>
      </c>
      <c r="CF40" s="25">
        <v>0.1</v>
      </c>
      <c r="CG40" s="25">
        <v>0.1</v>
      </c>
      <c r="CH40" s="25">
        <v>0.1</v>
      </c>
      <c r="CI40" s="25">
        <v>0.1</v>
      </c>
      <c r="CJ40" s="25">
        <v>0.1</v>
      </c>
      <c r="CK40" s="25">
        <v>0.1</v>
      </c>
      <c r="CL40" s="25">
        <v>0.1</v>
      </c>
      <c r="CM40" s="25">
        <v>0.1</v>
      </c>
      <c r="CN40" s="25">
        <v>0.1</v>
      </c>
      <c r="CO40" s="25">
        <v>0.1</v>
      </c>
      <c r="CP40" s="25">
        <v>0.1</v>
      </c>
      <c r="CQ40" s="25">
        <v>0.1</v>
      </c>
      <c r="CR40" s="44"/>
      <c r="CS40" s="25"/>
      <c r="CT40" s="35" t="s">
        <v>303</v>
      </c>
      <c r="CU40" s="25">
        <v>0.1</v>
      </c>
      <c r="CV40" s="25">
        <v>0.1</v>
      </c>
      <c r="CW40" s="25">
        <v>0.1</v>
      </c>
      <c r="CX40" s="25">
        <v>0.1</v>
      </c>
      <c r="CY40" s="25">
        <v>0.1</v>
      </c>
      <c r="CZ40" s="25">
        <v>0.2</v>
      </c>
      <c r="DA40" s="25">
        <v>0.2</v>
      </c>
      <c r="DB40" s="25">
        <v>0.2</v>
      </c>
      <c r="DC40" s="25">
        <v>0.1</v>
      </c>
      <c r="DD40" s="25">
        <v>0.2</v>
      </c>
      <c r="DE40" s="25">
        <v>0.2</v>
      </c>
      <c r="DF40" s="25">
        <v>0.2</v>
      </c>
      <c r="DG40" s="25">
        <v>0.2</v>
      </c>
      <c r="DH40" s="25">
        <v>0.2</v>
      </c>
      <c r="DI40" s="25">
        <v>0.2</v>
      </c>
      <c r="DJ40" s="25">
        <v>0.2</v>
      </c>
      <c r="DK40" s="25">
        <v>0.2</v>
      </c>
      <c r="DL40" s="25">
        <v>0.2</v>
      </c>
      <c r="DM40" s="25">
        <v>0.2</v>
      </c>
      <c r="DN40" s="25">
        <v>0.2</v>
      </c>
      <c r="DO40" s="25">
        <v>0.1</v>
      </c>
      <c r="DP40" s="44"/>
      <c r="DQ40" s="25"/>
      <c r="DR40" s="35" t="s">
        <v>303</v>
      </c>
      <c r="DS40" s="25">
        <v>0</v>
      </c>
      <c r="DT40" s="25">
        <v>0</v>
      </c>
      <c r="DU40" s="25">
        <v>0</v>
      </c>
      <c r="DV40" s="25">
        <v>0</v>
      </c>
      <c r="DW40" s="25">
        <v>0</v>
      </c>
      <c r="DX40" s="25">
        <v>0</v>
      </c>
      <c r="DY40" s="25">
        <v>0</v>
      </c>
      <c r="DZ40" s="25">
        <v>0</v>
      </c>
      <c r="EA40" s="25">
        <v>0</v>
      </c>
      <c r="EB40" s="25">
        <v>0</v>
      </c>
      <c r="EC40" s="25">
        <v>0</v>
      </c>
      <c r="ED40" s="25">
        <v>0</v>
      </c>
      <c r="EE40" s="25">
        <v>0</v>
      </c>
      <c r="EF40" s="25">
        <v>0</v>
      </c>
      <c r="EG40" s="25">
        <v>0</v>
      </c>
      <c r="EH40" s="25">
        <v>0</v>
      </c>
      <c r="EI40" s="25">
        <v>0</v>
      </c>
      <c r="EJ40" s="25">
        <v>0</v>
      </c>
      <c r="EK40" s="25">
        <v>0</v>
      </c>
      <c r="EL40" s="25">
        <v>0</v>
      </c>
      <c r="EM40" s="25">
        <v>0</v>
      </c>
      <c r="EN40" s="44"/>
      <c r="EO40" s="25"/>
      <c r="EP40" s="35" t="s">
        <v>303</v>
      </c>
      <c r="EQ40" s="25">
        <v>0</v>
      </c>
      <c r="ER40" s="25">
        <v>0</v>
      </c>
      <c r="ES40" s="25">
        <v>0</v>
      </c>
      <c r="ET40" s="25">
        <v>0</v>
      </c>
      <c r="EU40" s="25">
        <v>0</v>
      </c>
      <c r="EV40" s="25">
        <v>0</v>
      </c>
      <c r="EW40" s="25">
        <v>0</v>
      </c>
      <c r="EX40" s="25">
        <v>0</v>
      </c>
      <c r="EY40" s="25">
        <v>0</v>
      </c>
      <c r="EZ40" s="25">
        <v>0</v>
      </c>
      <c r="FA40" s="25">
        <v>0</v>
      </c>
      <c r="FB40" s="25">
        <v>0</v>
      </c>
      <c r="FC40" s="25">
        <v>0</v>
      </c>
      <c r="FD40" s="25">
        <v>0</v>
      </c>
      <c r="FE40" s="25">
        <v>0</v>
      </c>
      <c r="FF40" s="25">
        <v>0</v>
      </c>
      <c r="FG40" s="25">
        <v>0</v>
      </c>
      <c r="FH40" s="25">
        <v>0</v>
      </c>
      <c r="FI40" s="25">
        <v>0</v>
      </c>
      <c r="FJ40" s="25">
        <v>0</v>
      </c>
      <c r="FK40" s="25">
        <v>0</v>
      </c>
      <c r="FM40" s="1"/>
      <c r="FN40" s="12" t="s">
        <v>302</v>
      </c>
      <c r="FO40" s="1">
        <v>0</v>
      </c>
      <c r="FP40" s="1">
        <v>0</v>
      </c>
      <c r="FQ40" s="1">
        <v>0</v>
      </c>
      <c r="FR40" s="1">
        <v>0</v>
      </c>
      <c r="FS40" s="1">
        <v>0</v>
      </c>
      <c r="FT40" s="1">
        <v>0</v>
      </c>
      <c r="FU40" s="1">
        <v>0</v>
      </c>
      <c r="FV40" s="1">
        <v>0.1</v>
      </c>
      <c r="FW40" s="1">
        <v>0.1</v>
      </c>
      <c r="FX40" s="1">
        <v>0.1</v>
      </c>
      <c r="FY40" s="1">
        <v>0.1</v>
      </c>
      <c r="FZ40" s="1">
        <v>0.1</v>
      </c>
      <c r="GA40" s="1">
        <v>0.1</v>
      </c>
      <c r="GB40" s="1">
        <v>0.1</v>
      </c>
      <c r="GC40" s="1">
        <v>0.1</v>
      </c>
      <c r="GD40" s="1">
        <v>0.1</v>
      </c>
      <c r="GE40" s="1">
        <v>0.1</v>
      </c>
      <c r="GF40" s="1">
        <v>0.1</v>
      </c>
      <c r="GG40" s="1">
        <v>0.1</v>
      </c>
      <c r="GH40" s="1">
        <v>0.1</v>
      </c>
      <c r="GI40" s="1">
        <v>0</v>
      </c>
      <c r="GK40" s="1"/>
      <c r="GL40" s="12" t="s">
        <v>302</v>
      </c>
      <c r="GM40" s="1">
        <v>0</v>
      </c>
      <c r="GN40" s="1">
        <v>0.1</v>
      </c>
      <c r="GO40" s="1">
        <v>0.1</v>
      </c>
      <c r="GP40" s="1">
        <v>0.1</v>
      </c>
      <c r="GQ40" s="1">
        <v>0.1</v>
      </c>
      <c r="GR40" s="1">
        <v>0.1</v>
      </c>
      <c r="GS40" s="1">
        <v>0.1</v>
      </c>
      <c r="GT40" s="1">
        <v>0.1</v>
      </c>
      <c r="GU40" s="1">
        <v>0.1</v>
      </c>
      <c r="GV40" s="1">
        <v>0.1</v>
      </c>
      <c r="GW40" s="1">
        <v>0.1</v>
      </c>
      <c r="GX40" s="1">
        <v>0.1</v>
      </c>
      <c r="GY40" s="1">
        <v>0.1</v>
      </c>
      <c r="GZ40" s="1">
        <v>0.1</v>
      </c>
      <c r="HA40" s="1">
        <v>0.1</v>
      </c>
      <c r="HB40" s="1">
        <v>0.1</v>
      </c>
      <c r="HC40" s="1">
        <v>0.1</v>
      </c>
      <c r="HD40" s="1">
        <v>0.1</v>
      </c>
      <c r="HE40" s="1">
        <v>0.1</v>
      </c>
      <c r="HF40" s="1">
        <v>0.1</v>
      </c>
      <c r="HG40" s="1">
        <v>0.1</v>
      </c>
    </row>
    <row r="41" ht="15" spans="1:215">
      <c r="A41" s="1"/>
      <c r="B41" s="22" t="s">
        <v>304</v>
      </c>
      <c r="C41" s="3" t="s">
        <v>305</v>
      </c>
      <c r="D41" s="3" t="s">
        <v>305</v>
      </c>
      <c r="E41" s="3" t="s">
        <v>305</v>
      </c>
      <c r="F41" s="3" t="s">
        <v>305</v>
      </c>
      <c r="G41" s="3" t="s">
        <v>305</v>
      </c>
      <c r="H41" s="3" t="s">
        <v>305</v>
      </c>
      <c r="I41" s="3" t="s">
        <v>305</v>
      </c>
      <c r="J41" s="3" t="s">
        <v>305</v>
      </c>
      <c r="K41" s="3" t="s">
        <v>305</v>
      </c>
      <c r="L41" s="3" t="s">
        <v>305</v>
      </c>
      <c r="M41" s="3" t="s">
        <v>305</v>
      </c>
      <c r="N41" s="3">
        <v>0</v>
      </c>
      <c r="O41" s="3">
        <v>0</v>
      </c>
      <c r="P41" s="3">
        <v>0</v>
      </c>
      <c r="Q41" s="3">
        <v>0</v>
      </c>
      <c r="R41" s="3" t="s">
        <v>305</v>
      </c>
      <c r="S41" s="3" t="s">
        <v>305</v>
      </c>
      <c r="T41" s="3" t="s">
        <v>305</v>
      </c>
      <c r="U41" s="3" t="s">
        <v>305</v>
      </c>
      <c r="V41" s="3" t="s">
        <v>305</v>
      </c>
      <c r="W41" s="3" t="s">
        <v>305</v>
      </c>
      <c r="Y41" s="1"/>
      <c r="Z41" s="22" t="s">
        <v>304</v>
      </c>
      <c r="AA41" s="3" t="s">
        <v>305</v>
      </c>
      <c r="AB41" s="3" t="s">
        <v>305</v>
      </c>
      <c r="AC41" s="3" t="s">
        <v>305</v>
      </c>
      <c r="AD41" s="3" t="s">
        <v>305</v>
      </c>
      <c r="AE41" s="3" t="s">
        <v>305</v>
      </c>
      <c r="AF41" s="3" t="s">
        <v>305</v>
      </c>
      <c r="AG41" s="3" t="s">
        <v>305</v>
      </c>
      <c r="AH41" s="3" t="s">
        <v>305</v>
      </c>
      <c r="AI41" s="3" t="s">
        <v>305</v>
      </c>
      <c r="AJ41" s="3" t="s">
        <v>305</v>
      </c>
      <c r="AK41" s="3" t="s">
        <v>305</v>
      </c>
      <c r="AL41" s="3">
        <v>0</v>
      </c>
      <c r="AM41" s="3">
        <v>0</v>
      </c>
      <c r="AN41" s="3">
        <v>0</v>
      </c>
      <c r="AO41" s="3">
        <v>0</v>
      </c>
      <c r="AP41" s="3" t="s">
        <v>305</v>
      </c>
      <c r="AQ41" s="3" t="s">
        <v>305</v>
      </c>
      <c r="AR41" s="3" t="s">
        <v>305</v>
      </c>
      <c r="AS41" s="3" t="s">
        <v>305</v>
      </c>
      <c r="AT41" s="3" t="s">
        <v>305</v>
      </c>
      <c r="AU41" s="3" t="s">
        <v>305</v>
      </c>
      <c r="AW41" s="1"/>
      <c r="AX41" s="22" t="s">
        <v>304</v>
      </c>
      <c r="AY41" s="3" t="s">
        <v>305</v>
      </c>
      <c r="AZ41" s="3" t="s">
        <v>305</v>
      </c>
      <c r="BA41" s="3" t="s">
        <v>305</v>
      </c>
      <c r="BB41" s="3" t="s">
        <v>305</v>
      </c>
      <c r="BC41" s="3" t="s">
        <v>305</v>
      </c>
      <c r="BD41" s="3" t="s">
        <v>305</v>
      </c>
      <c r="BE41" s="3" t="s">
        <v>305</v>
      </c>
      <c r="BF41" s="3" t="s">
        <v>305</v>
      </c>
      <c r="BG41" s="3" t="s">
        <v>305</v>
      </c>
      <c r="BH41" s="3" t="s">
        <v>305</v>
      </c>
      <c r="BI41" s="3" t="s">
        <v>305</v>
      </c>
      <c r="BJ41" s="3">
        <v>0</v>
      </c>
      <c r="BK41" s="3">
        <v>0</v>
      </c>
      <c r="BL41" s="3">
        <v>0</v>
      </c>
      <c r="BM41" s="3">
        <v>0</v>
      </c>
      <c r="BN41" s="3" t="s">
        <v>305</v>
      </c>
      <c r="BO41" s="3" t="s">
        <v>305</v>
      </c>
      <c r="BP41" s="3" t="s">
        <v>305</v>
      </c>
      <c r="BQ41" s="3" t="s">
        <v>305</v>
      </c>
      <c r="BR41" s="3" t="s">
        <v>305</v>
      </c>
      <c r="BS41" s="3" t="s">
        <v>305</v>
      </c>
      <c r="BU41" s="25"/>
      <c r="BV41" s="35" t="s">
        <v>306</v>
      </c>
      <c r="BW41" s="27" t="s">
        <v>307</v>
      </c>
      <c r="BX41" s="27" t="s">
        <v>307</v>
      </c>
      <c r="BY41" s="27" t="s">
        <v>307</v>
      </c>
      <c r="BZ41" s="27" t="s">
        <v>307</v>
      </c>
      <c r="CA41" s="27" t="s">
        <v>307</v>
      </c>
      <c r="CB41" s="27" t="s">
        <v>307</v>
      </c>
      <c r="CC41" s="27" t="s">
        <v>307</v>
      </c>
      <c r="CD41" s="27" t="s">
        <v>307</v>
      </c>
      <c r="CE41" s="27" t="s">
        <v>307</v>
      </c>
      <c r="CF41" s="27" t="s">
        <v>307</v>
      </c>
      <c r="CG41" s="27" t="s">
        <v>307</v>
      </c>
      <c r="CH41" s="27">
        <v>0.4</v>
      </c>
      <c r="CI41" s="27">
        <v>0.3</v>
      </c>
      <c r="CJ41" s="27">
        <v>0.3</v>
      </c>
      <c r="CK41" s="27">
        <v>0.3</v>
      </c>
      <c r="CL41" s="27" t="s">
        <v>307</v>
      </c>
      <c r="CM41" s="27" t="s">
        <v>307</v>
      </c>
      <c r="CN41" s="27" t="s">
        <v>307</v>
      </c>
      <c r="CO41" s="27" t="s">
        <v>307</v>
      </c>
      <c r="CP41" s="27" t="s">
        <v>307</v>
      </c>
      <c r="CQ41" s="27" t="s">
        <v>307</v>
      </c>
      <c r="CR41" s="44"/>
      <c r="CS41" s="25"/>
      <c r="CT41" s="35" t="s">
        <v>306</v>
      </c>
      <c r="CU41" s="27" t="s">
        <v>307</v>
      </c>
      <c r="CV41" s="27" t="s">
        <v>307</v>
      </c>
      <c r="CW41" s="27" t="s">
        <v>307</v>
      </c>
      <c r="CX41" s="27" t="s">
        <v>307</v>
      </c>
      <c r="CY41" s="27" t="s">
        <v>307</v>
      </c>
      <c r="CZ41" s="27" t="s">
        <v>307</v>
      </c>
      <c r="DA41" s="27" t="s">
        <v>307</v>
      </c>
      <c r="DB41" s="27">
        <v>0.6</v>
      </c>
      <c r="DC41" s="27">
        <v>0.7</v>
      </c>
      <c r="DD41" s="27">
        <v>0.7</v>
      </c>
      <c r="DE41" s="27">
        <v>0.8</v>
      </c>
      <c r="DF41" s="27">
        <v>0.8</v>
      </c>
      <c r="DG41" s="27">
        <v>0.8</v>
      </c>
      <c r="DH41" s="27">
        <v>0.8</v>
      </c>
      <c r="DI41" s="27">
        <v>0.8</v>
      </c>
      <c r="DJ41" s="27" t="s">
        <v>307</v>
      </c>
      <c r="DK41" s="27" t="s">
        <v>307</v>
      </c>
      <c r="DL41" s="27" t="s">
        <v>307</v>
      </c>
      <c r="DM41" s="27" t="s">
        <v>307</v>
      </c>
      <c r="DN41" s="27" t="s">
        <v>307</v>
      </c>
      <c r="DO41" s="27" t="s">
        <v>307</v>
      </c>
      <c r="DP41" s="44"/>
      <c r="DQ41" s="25"/>
      <c r="DR41" s="35" t="s">
        <v>306</v>
      </c>
      <c r="DS41" s="27" t="s">
        <v>307</v>
      </c>
      <c r="DT41" s="27" t="s">
        <v>307</v>
      </c>
      <c r="DU41" s="27" t="s">
        <v>307</v>
      </c>
      <c r="DV41" s="27" t="s">
        <v>307</v>
      </c>
      <c r="DW41" s="27" t="s">
        <v>307</v>
      </c>
      <c r="DX41" s="27" t="s">
        <v>307</v>
      </c>
      <c r="DY41" s="27" t="s">
        <v>307</v>
      </c>
      <c r="DZ41" s="27" t="s">
        <v>307</v>
      </c>
      <c r="EA41" s="27">
        <v>0.1</v>
      </c>
      <c r="EB41" s="27">
        <v>0.1</v>
      </c>
      <c r="EC41" s="27">
        <v>0.1</v>
      </c>
      <c r="ED41" s="27">
        <v>0.1</v>
      </c>
      <c r="EE41" s="27">
        <v>0.1</v>
      </c>
      <c r="EF41" s="27">
        <v>0.1</v>
      </c>
      <c r="EG41" s="27">
        <v>0.1</v>
      </c>
      <c r="EH41" s="27" t="s">
        <v>307</v>
      </c>
      <c r="EI41" s="27" t="s">
        <v>307</v>
      </c>
      <c r="EJ41" s="27" t="s">
        <v>307</v>
      </c>
      <c r="EK41" s="27" t="s">
        <v>307</v>
      </c>
      <c r="EL41" s="27" t="s">
        <v>307</v>
      </c>
      <c r="EM41" s="27" t="s">
        <v>307</v>
      </c>
      <c r="EN41" s="44"/>
      <c r="EO41" s="25"/>
      <c r="EP41" s="35" t="s">
        <v>306</v>
      </c>
      <c r="EQ41" s="27" t="s">
        <v>307</v>
      </c>
      <c r="ER41" s="27" t="s">
        <v>307</v>
      </c>
      <c r="ES41" s="27" t="s">
        <v>307</v>
      </c>
      <c r="ET41" s="27" t="s">
        <v>307</v>
      </c>
      <c r="EU41" s="27" t="s">
        <v>307</v>
      </c>
      <c r="EV41" s="27" t="s">
        <v>307</v>
      </c>
      <c r="EW41" s="27" t="s">
        <v>307</v>
      </c>
      <c r="EX41" s="27" t="s">
        <v>307</v>
      </c>
      <c r="EY41" s="27" t="s">
        <v>307</v>
      </c>
      <c r="EZ41" s="27" t="s">
        <v>307</v>
      </c>
      <c r="FA41" s="27" t="s">
        <v>307</v>
      </c>
      <c r="FB41" s="27">
        <v>0.1</v>
      </c>
      <c r="FC41" s="27">
        <v>0.1</v>
      </c>
      <c r="FD41" s="27">
        <v>0.1</v>
      </c>
      <c r="FE41" s="27">
        <v>0.1</v>
      </c>
      <c r="FF41" s="27" t="s">
        <v>307</v>
      </c>
      <c r="FG41" s="27" t="s">
        <v>307</v>
      </c>
      <c r="FH41" s="27" t="s">
        <v>307</v>
      </c>
      <c r="FI41" s="27" t="s">
        <v>307</v>
      </c>
      <c r="FJ41" s="27" t="s">
        <v>307</v>
      </c>
      <c r="FK41" s="27" t="s">
        <v>307</v>
      </c>
      <c r="FM41" s="1"/>
      <c r="FN41" s="12" t="s">
        <v>304</v>
      </c>
      <c r="FO41" s="3" t="s">
        <v>305</v>
      </c>
      <c r="FP41" s="3" t="s">
        <v>305</v>
      </c>
      <c r="FQ41" s="3" t="s">
        <v>305</v>
      </c>
      <c r="FR41" s="3" t="s">
        <v>305</v>
      </c>
      <c r="FS41" s="3" t="s">
        <v>305</v>
      </c>
      <c r="FT41" s="3" t="s">
        <v>305</v>
      </c>
      <c r="FU41" s="3" t="s">
        <v>305</v>
      </c>
      <c r="FV41" s="3" t="s">
        <v>305</v>
      </c>
      <c r="FW41" s="3" t="s">
        <v>305</v>
      </c>
      <c r="FX41" s="3" t="s">
        <v>305</v>
      </c>
      <c r="FY41" s="3" t="s">
        <v>305</v>
      </c>
      <c r="FZ41" s="3">
        <v>0.1</v>
      </c>
      <c r="GA41" s="3">
        <v>0.2</v>
      </c>
      <c r="GB41" s="3">
        <v>0.1</v>
      </c>
      <c r="GC41" s="3">
        <v>0.1</v>
      </c>
      <c r="GD41" s="3" t="s">
        <v>305</v>
      </c>
      <c r="GE41" s="3" t="s">
        <v>305</v>
      </c>
      <c r="GF41" s="3" t="s">
        <v>305</v>
      </c>
      <c r="GG41" s="3" t="s">
        <v>305</v>
      </c>
      <c r="GH41" s="3" t="s">
        <v>305</v>
      </c>
      <c r="GI41" s="3" t="s">
        <v>305</v>
      </c>
      <c r="GK41" s="1"/>
      <c r="GL41" s="12" t="s">
        <v>304</v>
      </c>
      <c r="GM41" s="3" t="s">
        <v>305</v>
      </c>
      <c r="GN41" s="3" t="s">
        <v>305</v>
      </c>
      <c r="GO41" s="3" t="s">
        <v>305</v>
      </c>
      <c r="GP41" s="3" t="s">
        <v>305</v>
      </c>
      <c r="GQ41" s="3" t="s">
        <v>305</v>
      </c>
      <c r="GR41" s="3" t="s">
        <v>305</v>
      </c>
      <c r="GS41" s="3" t="s">
        <v>305</v>
      </c>
      <c r="GT41" s="3" t="s">
        <v>305</v>
      </c>
      <c r="GU41" s="3" t="s">
        <v>305</v>
      </c>
      <c r="GV41" s="3" t="s">
        <v>305</v>
      </c>
      <c r="GW41" s="3">
        <v>0.1</v>
      </c>
      <c r="GX41" s="3">
        <v>0.1</v>
      </c>
      <c r="GY41" s="3">
        <v>0.1</v>
      </c>
      <c r="GZ41" s="3">
        <v>0.1</v>
      </c>
      <c r="HA41" s="3">
        <v>0.1</v>
      </c>
      <c r="HB41" s="3" t="s">
        <v>305</v>
      </c>
      <c r="HC41" s="3" t="s">
        <v>305</v>
      </c>
      <c r="HD41" s="3" t="s">
        <v>305</v>
      </c>
      <c r="HE41" s="3" t="s">
        <v>305</v>
      </c>
      <c r="HF41" s="3" t="s">
        <v>305</v>
      </c>
      <c r="HG41" s="3" t="s">
        <v>305</v>
      </c>
    </row>
    <row r="42" ht="15" spans="1:215">
      <c r="A42" s="1"/>
      <c r="B42" s="22" t="s">
        <v>308</v>
      </c>
      <c r="C42" s="1">
        <v>0</v>
      </c>
      <c r="D42" s="3" t="s">
        <v>305</v>
      </c>
      <c r="E42" s="3" t="s">
        <v>305</v>
      </c>
      <c r="F42" s="3" t="s">
        <v>305</v>
      </c>
      <c r="G42" s="3" t="s">
        <v>305</v>
      </c>
      <c r="H42" s="3" t="s">
        <v>305</v>
      </c>
      <c r="I42" s="3" t="s">
        <v>305</v>
      </c>
      <c r="J42" s="3" t="s">
        <v>305</v>
      </c>
      <c r="K42" s="3" t="s">
        <v>305</v>
      </c>
      <c r="L42" s="3" t="s">
        <v>305</v>
      </c>
      <c r="M42" s="3" t="s">
        <v>305</v>
      </c>
      <c r="N42" s="3" t="s">
        <v>305</v>
      </c>
      <c r="O42" s="3" t="s">
        <v>305</v>
      </c>
      <c r="P42" s="3" t="s">
        <v>305</v>
      </c>
      <c r="Q42" s="3" t="s">
        <v>305</v>
      </c>
      <c r="R42" s="3" t="s">
        <v>305</v>
      </c>
      <c r="S42" s="3" t="s">
        <v>305</v>
      </c>
      <c r="T42" s="3" t="s">
        <v>305</v>
      </c>
      <c r="U42" s="3" t="s">
        <v>305</v>
      </c>
      <c r="V42" s="3" t="s">
        <v>305</v>
      </c>
      <c r="W42" s="3" t="s">
        <v>305</v>
      </c>
      <c r="Y42" s="1"/>
      <c r="Z42" s="22" t="s">
        <v>308</v>
      </c>
      <c r="AA42" s="1">
        <v>0</v>
      </c>
      <c r="AB42" s="3" t="s">
        <v>305</v>
      </c>
      <c r="AC42" s="3" t="s">
        <v>305</v>
      </c>
      <c r="AD42" s="3" t="s">
        <v>305</v>
      </c>
      <c r="AE42" s="3" t="s">
        <v>305</v>
      </c>
      <c r="AF42" s="3" t="s">
        <v>305</v>
      </c>
      <c r="AG42" s="3" t="s">
        <v>305</v>
      </c>
      <c r="AH42" s="3" t="s">
        <v>305</v>
      </c>
      <c r="AI42" s="3" t="s">
        <v>305</v>
      </c>
      <c r="AJ42" s="3" t="s">
        <v>305</v>
      </c>
      <c r="AK42" s="3" t="s">
        <v>305</v>
      </c>
      <c r="AL42" s="3" t="s">
        <v>305</v>
      </c>
      <c r="AM42" s="3" t="s">
        <v>305</v>
      </c>
      <c r="AN42" s="3" t="s">
        <v>305</v>
      </c>
      <c r="AO42" s="3" t="s">
        <v>305</v>
      </c>
      <c r="AP42" s="3" t="s">
        <v>305</v>
      </c>
      <c r="AQ42" s="3" t="s">
        <v>305</v>
      </c>
      <c r="AR42" s="3" t="s">
        <v>305</v>
      </c>
      <c r="AS42" s="3" t="s">
        <v>305</v>
      </c>
      <c r="AT42" s="3" t="s">
        <v>305</v>
      </c>
      <c r="AU42" s="3" t="s">
        <v>305</v>
      </c>
      <c r="AW42" s="1"/>
      <c r="AX42" s="22" t="s">
        <v>308</v>
      </c>
      <c r="AY42" s="1">
        <v>0</v>
      </c>
      <c r="AZ42" s="3" t="s">
        <v>305</v>
      </c>
      <c r="BA42" s="3" t="s">
        <v>305</v>
      </c>
      <c r="BB42" s="3" t="s">
        <v>305</v>
      </c>
      <c r="BC42" s="3" t="s">
        <v>305</v>
      </c>
      <c r="BD42" s="3" t="s">
        <v>305</v>
      </c>
      <c r="BE42" s="3" t="s">
        <v>305</v>
      </c>
      <c r="BF42" s="3" t="s">
        <v>305</v>
      </c>
      <c r="BG42" s="3" t="s">
        <v>305</v>
      </c>
      <c r="BH42" s="3" t="s">
        <v>305</v>
      </c>
      <c r="BI42" s="3" t="s">
        <v>305</v>
      </c>
      <c r="BJ42" s="3" t="s">
        <v>305</v>
      </c>
      <c r="BK42" s="3" t="s">
        <v>305</v>
      </c>
      <c r="BL42" s="3" t="s">
        <v>305</v>
      </c>
      <c r="BM42" s="3" t="s">
        <v>305</v>
      </c>
      <c r="BN42" s="3" t="s">
        <v>305</v>
      </c>
      <c r="BO42" s="3" t="s">
        <v>305</v>
      </c>
      <c r="BP42" s="3" t="s">
        <v>305</v>
      </c>
      <c r="BQ42" s="3" t="s">
        <v>305</v>
      </c>
      <c r="BR42" s="3" t="s">
        <v>305</v>
      </c>
      <c r="BS42" s="3" t="s">
        <v>305</v>
      </c>
      <c r="BU42" s="25"/>
      <c r="BV42" s="35" t="s">
        <v>309</v>
      </c>
      <c r="BW42" s="25">
        <v>0</v>
      </c>
      <c r="BX42" s="27" t="s">
        <v>307</v>
      </c>
      <c r="BY42" s="27" t="s">
        <v>307</v>
      </c>
      <c r="BZ42" s="27" t="s">
        <v>307</v>
      </c>
      <c r="CA42" s="27" t="s">
        <v>307</v>
      </c>
      <c r="CB42" s="27" t="s">
        <v>307</v>
      </c>
      <c r="CC42" s="27" t="s">
        <v>307</v>
      </c>
      <c r="CD42" s="27" t="s">
        <v>307</v>
      </c>
      <c r="CE42" s="27" t="s">
        <v>307</v>
      </c>
      <c r="CF42" s="27" t="s">
        <v>307</v>
      </c>
      <c r="CG42" s="27" t="s">
        <v>307</v>
      </c>
      <c r="CH42" s="27" t="s">
        <v>307</v>
      </c>
      <c r="CI42" s="27" t="s">
        <v>307</v>
      </c>
      <c r="CJ42" s="27" t="s">
        <v>307</v>
      </c>
      <c r="CK42" s="27" t="s">
        <v>307</v>
      </c>
      <c r="CL42" s="27" t="s">
        <v>307</v>
      </c>
      <c r="CM42" s="27" t="s">
        <v>307</v>
      </c>
      <c r="CN42" s="27" t="s">
        <v>307</v>
      </c>
      <c r="CO42" s="27" t="s">
        <v>307</v>
      </c>
      <c r="CP42" s="27" t="s">
        <v>307</v>
      </c>
      <c r="CQ42" s="27" t="s">
        <v>307</v>
      </c>
      <c r="CR42" s="44"/>
      <c r="CS42" s="25"/>
      <c r="CT42" s="35" t="s">
        <v>309</v>
      </c>
      <c r="CU42" s="25">
        <v>0</v>
      </c>
      <c r="CV42" s="27" t="s">
        <v>307</v>
      </c>
      <c r="CW42" s="27" t="s">
        <v>307</v>
      </c>
      <c r="CX42" s="27" t="s">
        <v>307</v>
      </c>
      <c r="CY42" s="27" t="s">
        <v>307</v>
      </c>
      <c r="CZ42" s="27" t="s">
        <v>307</v>
      </c>
      <c r="DA42" s="27" t="s">
        <v>307</v>
      </c>
      <c r="DB42" s="27" t="s">
        <v>307</v>
      </c>
      <c r="DC42" s="27" t="s">
        <v>307</v>
      </c>
      <c r="DD42" s="27" t="s">
        <v>307</v>
      </c>
      <c r="DE42" s="27" t="s">
        <v>307</v>
      </c>
      <c r="DF42" s="27" t="s">
        <v>307</v>
      </c>
      <c r="DG42" s="27" t="s">
        <v>307</v>
      </c>
      <c r="DH42" s="27" t="s">
        <v>307</v>
      </c>
      <c r="DI42" s="27" t="s">
        <v>307</v>
      </c>
      <c r="DJ42" s="27" t="s">
        <v>307</v>
      </c>
      <c r="DK42" s="27" t="s">
        <v>307</v>
      </c>
      <c r="DL42" s="27" t="s">
        <v>307</v>
      </c>
      <c r="DM42" s="27" t="s">
        <v>307</v>
      </c>
      <c r="DN42" s="27" t="s">
        <v>307</v>
      </c>
      <c r="DO42" s="27" t="s">
        <v>307</v>
      </c>
      <c r="DP42" s="44"/>
      <c r="DQ42" s="25"/>
      <c r="DR42" s="35" t="s">
        <v>309</v>
      </c>
      <c r="DS42" s="25">
        <v>0</v>
      </c>
      <c r="DT42" s="27" t="s">
        <v>307</v>
      </c>
      <c r="DU42" s="27" t="s">
        <v>307</v>
      </c>
      <c r="DV42" s="27" t="s">
        <v>307</v>
      </c>
      <c r="DW42" s="27" t="s">
        <v>307</v>
      </c>
      <c r="DX42" s="27" t="s">
        <v>307</v>
      </c>
      <c r="DY42" s="27" t="s">
        <v>307</v>
      </c>
      <c r="DZ42" s="27" t="s">
        <v>307</v>
      </c>
      <c r="EA42" s="27" t="s">
        <v>307</v>
      </c>
      <c r="EB42" s="27" t="s">
        <v>307</v>
      </c>
      <c r="EC42" s="27" t="s">
        <v>307</v>
      </c>
      <c r="ED42" s="27" t="s">
        <v>307</v>
      </c>
      <c r="EE42" s="27" t="s">
        <v>307</v>
      </c>
      <c r="EF42" s="27" t="s">
        <v>307</v>
      </c>
      <c r="EG42" s="27" t="s">
        <v>307</v>
      </c>
      <c r="EH42" s="27" t="s">
        <v>307</v>
      </c>
      <c r="EI42" s="27" t="s">
        <v>307</v>
      </c>
      <c r="EJ42" s="27" t="s">
        <v>307</v>
      </c>
      <c r="EK42" s="27" t="s">
        <v>307</v>
      </c>
      <c r="EL42" s="27" t="s">
        <v>307</v>
      </c>
      <c r="EM42" s="27" t="s">
        <v>307</v>
      </c>
      <c r="EN42" s="44"/>
      <c r="EO42" s="25"/>
      <c r="EP42" s="35" t="s">
        <v>309</v>
      </c>
      <c r="EQ42" s="25">
        <v>0</v>
      </c>
      <c r="ER42" s="27" t="s">
        <v>307</v>
      </c>
      <c r="ES42" s="27" t="s">
        <v>307</v>
      </c>
      <c r="ET42" s="27" t="s">
        <v>307</v>
      </c>
      <c r="EU42" s="27" t="s">
        <v>307</v>
      </c>
      <c r="EV42" s="27" t="s">
        <v>307</v>
      </c>
      <c r="EW42" s="27" t="s">
        <v>307</v>
      </c>
      <c r="EX42" s="27" t="s">
        <v>307</v>
      </c>
      <c r="EY42" s="27" t="s">
        <v>307</v>
      </c>
      <c r="EZ42" s="27" t="s">
        <v>307</v>
      </c>
      <c r="FA42" s="27" t="s">
        <v>307</v>
      </c>
      <c r="FB42" s="27" t="s">
        <v>307</v>
      </c>
      <c r="FC42" s="27" t="s">
        <v>307</v>
      </c>
      <c r="FD42" s="27" t="s">
        <v>307</v>
      </c>
      <c r="FE42" s="27" t="s">
        <v>307</v>
      </c>
      <c r="FF42" s="27" t="s">
        <v>307</v>
      </c>
      <c r="FG42" s="27" t="s">
        <v>307</v>
      </c>
      <c r="FH42" s="27" t="s">
        <v>307</v>
      </c>
      <c r="FI42" s="27" t="s">
        <v>307</v>
      </c>
      <c r="FJ42" s="27" t="s">
        <v>307</v>
      </c>
      <c r="FK42" s="27" t="s">
        <v>307</v>
      </c>
      <c r="FM42" s="1"/>
      <c r="FN42" s="12" t="s">
        <v>308</v>
      </c>
      <c r="FO42" s="1">
        <v>0</v>
      </c>
      <c r="FP42" s="3" t="s">
        <v>305</v>
      </c>
      <c r="FQ42" s="3" t="s">
        <v>305</v>
      </c>
      <c r="FR42" s="3" t="s">
        <v>305</v>
      </c>
      <c r="FS42" s="3" t="s">
        <v>305</v>
      </c>
      <c r="FT42" s="3" t="s">
        <v>305</v>
      </c>
      <c r="FU42" s="3" t="s">
        <v>305</v>
      </c>
      <c r="FV42" s="3" t="s">
        <v>305</v>
      </c>
      <c r="FW42" s="3" t="s">
        <v>305</v>
      </c>
      <c r="FX42" s="3" t="s">
        <v>305</v>
      </c>
      <c r="FY42" s="3" t="s">
        <v>305</v>
      </c>
      <c r="FZ42" s="3" t="s">
        <v>305</v>
      </c>
      <c r="GA42" s="3" t="s">
        <v>305</v>
      </c>
      <c r="GB42" s="3" t="s">
        <v>305</v>
      </c>
      <c r="GC42" s="3" t="s">
        <v>305</v>
      </c>
      <c r="GD42" s="3" t="s">
        <v>305</v>
      </c>
      <c r="GE42" s="3" t="s">
        <v>305</v>
      </c>
      <c r="GF42" s="3" t="s">
        <v>305</v>
      </c>
      <c r="GG42" s="3" t="s">
        <v>305</v>
      </c>
      <c r="GH42" s="3" t="s">
        <v>305</v>
      </c>
      <c r="GI42" s="3" t="s">
        <v>305</v>
      </c>
      <c r="GK42" s="1"/>
      <c r="GL42" s="12" t="s">
        <v>308</v>
      </c>
      <c r="GM42" s="1">
        <v>0</v>
      </c>
      <c r="GN42" s="3" t="s">
        <v>305</v>
      </c>
      <c r="GO42" s="3" t="s">
        <v>305</v>
      </c>
      <c r="GP42" s="3" t="s">
        <v>305</v>
      </c>
      <c r="GQ42" s="3" t="s">
        <v>305</v>
      </c>
      <c r="GR42" s="3" t="s">
        <v>305</v>
      </c>
      <c r="GS42" s="3" t="s">
        <v>305</v>
      </c>
      <c r="GT42" s="3" t="s">
        <v>305</v>
      </c>
      <c r="GU42" s="3" t="s">
        <v>305</v>
      </c>
      <c r="GV42" s="3" t="s">
        <v>305</v>
      </c>
      <c r="GW42" s="3" t="s">
        <v>305</v>
      </c>
      <c r="GX42" s="3" t="s">
        <v>305</v>
      </c>
      <c r="GY42" s="3" t="s">
        <v>305</v>
      </c>
      <c r="GZ42" s="3" t="s">
        <v>305</v>
      </c>
      <c r="HA42" s="3" t="s">
        <v>305</v>
      </c>
      <c r="HB42" s="3" t="s">
        <v>305</v>
      </c>
      <c r="HC42" s="3" t="s">
        <v>305</v>
      </c>
      <c r="HD42" s="3" t="s">
        <v>305</v>
      </c>
      <c r="HE42" s="3" t="s">
        <v>305</v>
      </c>
      <c r="HF42" s="3" t="s">
        <v>305</v>
      </c>
      <c r="HG42" s="3" t="s">
        <v>305</v>
      </c>
    </row>
    <row r="43" ht="15" spans="1:215">
      <c r="A43" s="1"/>
      <c r="B43" s="22" t="s">
        <v>310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Y43" s="1"/>
      <c r="Z43" s="22" t="s">
        <v>310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W43" s="1"/>
      <c r="AX43" s="22" t="s">
        <v>310</v>
      </c>
      <c r="AY43" s="1">
        <v>0</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U43" s="25"/>
      <c r="BV43" s="35" t="s">
        <v>311</v>
      </c>
      <c r="BW43" s="25">
        <v>0</v>
      </c>
      <c r="BX43" s="25">
        <v>0</v>
      </c>
      <c r="BY43" s="25">
        <v>0</v>
      </c>
      <c r="BZ43" s="25">
        <v>0</v>
      </c>
      <c r="CA43" s="25">
        <v>0</v>
      </c>
      <c r="CB43" s="25">
        <v>0</v>
      </c>
      <c r="CC43" s="25">
        <v>0</v>
      </c>
      <c r="CD43" s="25">
        <v>0</v>
      </c>
      <c r="CE43" s="25">
        <v>0</v>
      </c>
      <c r="CF43" s="25">
        <v>0</v>
      </c>
      <c r="CG43" s="25">
        <v>0</v>
      </c>
      <c r="CH43" s="25">
        <v>0</v>
      </c>
      <c r="CI43" s="25">
        <v>0</v>
      </c>
      <c r="CJ43" s="25">
        <v>0</v>
      </c>
      <c r="CK43" s="25">
        <v>0</v>
      </c>
      <c r="CL43" s="25">
        <v>0</v>
      </c>
      <c r="CM43" s="25">
        <v>0</v>
      </c>
      <c r="CN43" s="25">
        <v>0</v>
      </c>
      <c r="CO43" s="25">
        <v>0</v>
      </c>
      <c r="CP43" s="25">
        <v>0</v>
      </c>
      <c r="CQ43" s="25">
        <v>0</v>
      </c>
      <c r="CR43" s="44"/>
      <c r="CS43" s="25"/>
      <c r="CT43" s="35" t="s">
        <v>311</v>
      </c>
      <c r="CU43" s="25">
        <v>0.1</v>
      </c>
      <c r="CV43" s="25">
        <v>0.1</v>
      </c>
      <c r="CW43" s="25">
        <v>0.1</v>
      </c>
      <c r="CX43" s="25">
        <v>0.1</v>
      </c>
      <c r="CY43" s="25">
        <v>0.1</v>
      </c>
      <c r="CZ43" s="25">
        <v>0.1</v>
      </c>
      <c r="DA43" s="25">
        <v>0.1</v>
      </c>
      <c r="DB43" s="25">
        <v>0.1</v>
      </c>
      <c r="DC43" s="25">
        <v>0.2</v>
      </c>
      <c r="DD43" s="25">
        <v>0.1</v>
      </c>
      <c r="DE43" s="25">
        <v>0.1</v>
      </c>
      <c r="DF43" s="25">
        <v>0.2</v>
      </c>
      <c r="DG43" s="25">
        <v>0.2</v>
      </c>
      <c r="DH43" s="25">
        <v>0.2</v>
      </c>
      <c r="DI43" s="25">
        <v>0.1</v>
      </c>
      <c r="DJ43" s="25">
        <v>0.1</v>
      </c>
      <c r="DK43" s="25">
        <v>0.2</v>
      </c>
      <c r="DL43" s="25">
        <v>0.2</v>
      </c>
      <c r="DM43" s="25">
        <v>0.1</v>
      </c>
      <c r="DN43" s="25">
        <v>0.1</v>
      </c>
      <c r="DO43" s="25">
        <v>0.1</v>
      </c>
      <c r="DP43" s="44"/>
      <c r="DQ43" s="25"/>
      <c r="DR43" s="35" t="s">
        <v>311</v>
      </c>
      <c r="DS43" s="25">
        <v>0</v>
      </c>
      <c r="DT43" s="25">
        <v>0</v>
      </c>
      <c r="DU43" s="25">
        <v>0</v>
      </c>
      <c r="DV43" s="25">
        <v>0</v>
      </c>
      <c r="DW43" s="25">
        <v>0</v>
      </c>
      <c r="DX43" s="25">
        <v>0</v>
      </c>
      <c r="DY43" s="25">
        <v>0</v>
      </c>
      <c r="DZ43" s="25">
        <v>0</v>
      </c>
      <c r="EA43" s="25">
        <v>0</v>
      </c>
      <c r="EB43" s="25">
        <v>0</v>
      </c>
      <c r="EC43" s="25">
        <v>0</v>
      </c>
      <c r="ED43" s="25">
        <v>0</v>
      </c>
      <c r="EE43" s="25">
        <v>0</v>
      </c>
      <c r="EF43" s="25">
        <v>0</v>
      </c>
      <c r="EG43" s="25">
        <v>0</v>
      </c>
      <c r="EH43" s="25">
        <v>0</v>
      </c>
      <c r="EI43" s="25">
        <v>0</v>
      </c>
      <c r="EJ43" s="25">
        <v>0</v>
      </c>
      <c r="EK43" s="25">
        <v>0</v>
      </c>
      <c r="EL43" s="25">
        <v>0</v>
      </c>
      <c r="EM43" s="25">
        <v>0</v>
      </c>
      <c r="EN43" s="44"/>
      <c r="EO43" s="25"/>
      <c r="EP43" s="35" t="s">
        <v>311</v>
      </c>
      <c r="EQ43" s="25">
        <v>0</v>
      </c>
      <c r="ER43" s="25">
        <v>0</v>
      </c>
      <c r="ES43" s="25">
        <v>0</v>
      </c>
      <c r="ET43" s="25">
        <v>0</v>
      </c>
      <c r="EU43" s="25">
        <v>0</v>
      </c>
      <c r="EV43" s="25">
        <v>0</v>
      </c>
      <c r="EW43" s="25">
        <v>0</v>
      </c>
      <c r="EX43" s="25">
        <v>0</v>
      </c>
      <c r="EY43" s="25">
        <v>0</v>
      </c>
      <c r="EZ43" s="25">
        <v>0</v>
      </c>
      <c r="FA43" s="25">
        <v>0</v>
      </c>
      <c r="FB43" s="25">
        <v>0</v>
      </c>
      <c r="FC43" s="25">
        <v>0</v>
      </c>
      <c r="FD43" s="25">
        <v>0</v>
      </c>
      <c r="FE43" s="25">
        <v>0</v>
      </c>
      <c r="FF43" s="25">
        <v>0</v>
      </c>
      <c r="FG43" s="25">
        <v>0</v>
      </c>
      <c r="FH43" s="25">
        <v>0</v>
      </c>
      <c r="FI43" s="25">
        <v>0</v>
      </c>
      <c r="FJ43" s="25">
        <v>0</v>
      </c>
      <c r="FK43" s="25">
        <v>0</v>
      </c>
      <c r="FM43" s="1"/>
      <c r="FN43" s="12" t="s">
        <v>310</v>
      </c>
      <c r="FO43" s="1">
        <v>0.1</v>
      </c>
      <c r="FP43" s="1">
        <v>0.1</v>
      </c>
      <c r="FQ43" s="1">
        <v>0.1</v>
      </c>
      <c r="FR43" s="1">
        <v>0.1</v>
      </c>
      <c r="FS43" s="1">
        <v>0</v>
      </c>
      <c r="FT43" s="1">
        <v>0</v>
      </c>
      <c r="FU43" s="1">
        <v>0</v>
      </c>
      <c r="FV43" s="1">
        <v>0</v>
      </c>
      <c r="FW43" s="1">
        <v>0</v>
      </c>
      <c r="FX43" s="1">
        <v>0</v>
      </c>
      <c r="FY43" s="1">
        <v>0</v>
      </c>
      <c r="FZ43" s="1">
        <v>0</v>
      </c>
      <c r="GA43" s="1">
        <v>0</v>
      </c>
      <c r="GB43" s="1">
        <v>0</v>
      </c>
      <c r="GC43" s="1">
        <v>0</v>
      </c>
      <c r="GD43" s="1">
        <v>0</v>
      </c>
      <c r="GE43" s="1">
        <v>0</v>
      </c>
      <c r="GF43" s="1">
        <v>0</v>
      </c>
      <c r="GG43" s="1">
        <v>0</v>
      </c>
      <c r="GH43" s="1">
        <v>0</v>
      </c>
      <c r="GI43" s="1">
        <v>0</v>
      </c>
      <c r="GK43" s="1"/>
      <c r="GL43" s="12" t="s">
        <v>310</v>
      </c>
      <c r="GM43" s="1">
        <v>0.1</v>
      </c>
      <c r="GN43" s="1">
        <v>0.1</v>
      </c>
      <c r="GO43" s="1">
        <v>0.1</v>
      </c>
      <c r="GP43" s="1">
        <v>0.1</v>
      </c>
      <c r="GQ43" s="1">
        <v>0.1</v>
      </c>
      <c r="GR43" s="1">
        <v>0.1</v>
      </c>
      <c r="GS43" s="1">
        <v>0.1</v>
      </c>
      <c r="GT43" s="1">
        <v>0.1</v>
      </c>
      <c r="GU43" s="1">
        <v>0.1</v>
      </c>
      <c r="GV43" s="1">
        <v>0.1</v>
      </c>
      <c r="GW43" s="1">
        <v>0.1</v>
      </c>
      <c r="GX43" s="1">
        <v>0.1</v>
      </c>
      <c r="GY43" s="1">
        <v>0.1</v>
      </c>
      <c r="GZ43" s="1">
        <v>0.1</v>
      </c>
      <c r="HA43" s="1">
        <v>0.1</v>
      </c>
      <c r="HB43" s="1">
        <v>0.1</v>
      </c>
      <c r="HC43" s="1">
        <v>0.1</v>
      </c>
      <c r="HD43" s="1">
        <v>0.1</v>
      </c>
      <c r="HE43" s="1">
        <v>0.1</v>
      </c>
      <c r="HF43" s="1">
        <v>0.1</v>
      </c>
      <c r="HG43" s="1">
        <v>0.1</v>
      </c>
    </row>
    <row r="44" ht="1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1"/>
      <c r="AX44" s="1"/>
      <c r="AY44" s="1"/>
      <c r="AZ44" s="1"/>
      <c r="BA44" s="1"/>
      <c r="BB44" s="1"/>
      <c r="BC44" s="1"/>
      <c r="BD44" s="1"/>
      <c r="BE44" s="1"/>
      <c r="BF44" s="1"/>
      <c r="BG44" s="1"/>
      <c r="BH44" s="1"/>
      <c r="BI44" s="1"/>
      <c r="BJ44" s="1"/>
      <c r="BK44" s="1"/>
      <c r="BL44" s="1"/>
      <c r="BM44" s="1"/>
      <c r="BN44" s="1"/>
      <c r="BO44" s="1"/>
      <c r="BP44" s="1"/>
      <c r="BQ44" s="1"/>
      <c r="BR44" s="1"/>
      <c r="BS44" s="1"/>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44"/>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44"/>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N44" s="44"/>
      <c r="EO44" s="25"/>
      <c r="EP44" s="25"/>
      <c r="EQ44" s="25"/>
      <c r="ER44" s="25"/>
      <c r="ES44" s="25"/>
      <c r="ET44" s="25"/>
      <c r="EU44" s="25"/>
      <c r="EV44" s="25"/>
      <c r="EW44" s="25"/>
      <c r="EX44" s="25"/>
      <c r="EY44" s="25"/>
      <c r="EZ44" s="25"/>
      <c r="FA44" s="25"/>
      <c r="FB44" s="25"/>
      <c r="FC44" s="25"/>
      <c r="FD44" s="25"/>
      <c r="FE44" s="25"/>
      <c r="FF44" s="25"/>
      <c r="FG44" s="25"/>
      <c r="FH44" s="25"/>
      <c r="FI44" s="25"/>
      <c r="FJ44" s="25"/>
      <c r="FK44" s="25"/>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5" spans="1:215">
      <c r="A45" s="1"/>
      <c r="B45" s="21" t="s">
        <v>197</v>
      </c>
      <c r="C45" s="1"/>
      <c r="D45" s="1"/>
      <c r="E45" s="1"/>
      <c r="F45" s="1"/>
      <c r="G45" s="1"/>
      <c r="H45" s="1"/>
      <c r="I45" s="1"/>
      <c r="J45" s="1"/>
      <c r="K45" s="1"/>
      <c r="L45" s="1"/>
      <c r="M45" s="1"/>
      <c r="N45" s="1"/>
      <c r="O45" s="1"/>
      <c r="P45" s="1"/>
      <c r="Q45" s="1"/>
      <c r="R45" s="1"/>
      <c r="S45" s="1"/>
      <c r="T45" s="1"/>
      <c r="U45" s="1"/>
      <c r="V45" s="1"/>
      <c r="W45" s="1"/>
      <c r="Y45" s="1"/>
      <c r="Z45" s="21" t="s">
        <v>197</v>
      </c>
      <c r="AA45" s="1"/>
      <c r="AB45" s="1"/>
      <c r="AC45" s="1"/>
      <c r="AD45" s="1"/>
      <c r="AE45" s="1"/>
      <c r="AF45" s="1"/>
      <c r="AG45" s="1"/>
      <c r="AH45" s="1"/>
      <c r="AI45" s="1"/>
      <c r="AJ45" s="1"/>
      <c r="AK45" s="1"/>
      <c r="AL45" s="1"/>
      <c r="AM45" s="1"/>
      <c r="AN45" s="1"/>
      <c r="AO45" s="1"/>
      <c r="AP45" s="1"/>
      <c r="AQ45" s="1"/>
      <c r="AR45" s="1"/>
      <c r="AS45" s="1"/>
      <c r="AT45" s="1"/>
      <c r="AU45" s="1"/>
      <c r="AW45" s="1"/>
      <c r="AX45" s="21" t="s">
        <v>197</v>
      </c>
      <c r="AY45" s="1"/>
      <c r="AZ45" s="1"/>
      <c r="BA45" s="1"/>
      <c r="BB45" s="1"/>
      <c r="BC45" s="1"/>
      <c r="BD45" s="1"/>
      <c r="BE45" s="1"/>
      <c r="BF45" s="1"/>
      <c r="BG45" s="1"/>
      <c r="BH45" s="1"/>
      <c r="BI45" s="1"/>
      <c r="BJ45" s="1"/>
      <c r="BK45" s="1"/>
      <c r="BL45" s="1"/>
      <c r="BM45" s="1"/>
      <c r="BN45" s="1"/>
      <c r="BO45" s="1"/>
      <c r="BP45" s="1"/>
      <c r="BQ45" s="1"/>
      <c r="BR45" s="1"/>
      <c r="BS45" s="1"/>
      <c r="BU45" s="25"/>
      <c r="BV45" s="34" t="s">
        <v>312</v>
      </c>
      <c r="BW45" s="25"/>
      <c r="BX45" s="25"/>
      <c r="BY45" s="25"/>
      <c r="BZ45" s="25"/>
      <c r="CA45" s="25"/>
      <c r="CB45" s="25"/>
      <c r="CC45" s="25"/>
      <c r="CD45" s="25"/>
      <c r="CE45" s="25"/>
      <c r="CF45" s="25"/>
      <c r="CG45" s="25"/>
      <c r="CH45" s="25"/>
      <c r="CI45" s="25"/>
      <c r="CJ45" s="25"/>
      <c r="CK45" s="25"/>
      <c r="CL45" s="25"/>
      <c r="CM45" s="25"/>
      <c r="CN45" s="25"/>
      <c r="CO45" s="25"/>
      <c r="CP45" s="25"/>
      <c r="CQ45" s="25"/>
      <c r="CR45" s="44"/>
      <c r="CS45" s="25"/>
      <c r="CT45" s="34" t="s">
        <v>312</v>
      </c>
      <c r="CU45" s="25"/>
      <c r="CV45" s="25"/>
      <c r="CW45" s="25"/>
      <c r="CX45" s="25"/>
      <c r="CY45" s="25"/>
      <c r="CZ45" s="25"/>
      <c r="DA45" s="25"/>
      <c r="DB45" s="25"/>
      <c r="DC45" s="25"/>
      <c r="DD45" s="25"/>
      <c r="DE45" s="25"/>
      <c r="DF45" s="25"/>
      <c r="DG45" s="25"/>
      <c r="DH45" s="25"/>
      <c r="DI45" s="25"/>
      <c r="DJ45" s="25"/>
      <c r="DK45" s="25"/>
      <c r="DL45" s="25"/>
      <c r="DM45" s="25"/>
      <c r="DN45" s="25"/>
      <c r="DO45" s="25"/>
      <c r="DP45" s="44"/>
      <c r="DQ45" s="25"/>
      <c r="DR45" s="34" t="s">
        <v>312</v>
      </c>
      <c r="DS45" s="25"/>
      <c r="DT45" s="25"/>
      <c r="DU45" s="25"/>
      <c r="DV45" s="25"/>
      <c r="DW45" s="25"/>
      <c r="DX45" s="25"/>
      <c r="DY45" s="25"/>
      <c r="DZ45" s="25"/>
      <c r="EA45" s="25"/>
      <c r="EB45" s="25"/>
      <c r="EC45" s="25"/>
      <c r="ED45" s="25"/>
      <c r="EE45" s="25"/>
      <c r="EF45" s="25"/>
      <c r="EG45" s="25"/>
      <c r="EH45" s="25"/>
      <c r="EI45" s="25"/>
      <c r="EJ45" s="25"/>
      <c r="EK45" s="25"/>
      <c r="EL45" s="25"/>
      <c r="EM45" s="25"/>
      <c r="EN45" s="44"/>
      <c r="EO45" s="25"/>
      <c r="EP45" s="34" t="s">
        <v>312</v>
      </c>
      <c r="EQ45" s="25"/>
      <c r="ER45" s="25"/>
      <c r="ES45" s="25"/>
      <c r="ET45" s="25"/>
      <c r="EU45" s="25"/>
      <c r="EV45" s="25"/>
      <c r="EW45" s="25"/>
      <c r="EX45" s="25"/>
      <c r="EY45" s="25"/>
      <c r="EZ45" s="25"/>
      <c r="FA45" s="25"/>
      <c r="FB45" s="25"/>
      <c r="FC45" s="25"/>
      <c r="FD45" s="25"/>
      <c r="FE45" s="25"/>
      <c r="FF45" s="25"/>
      <c r="FG45" s="25"/>
      <c r="FH45" s="25"/>
      <c r="FI45" s="25"/>
      <c r="FJ45" s="25"/>
      <c r="FK45" s="25"/>
      <c r="FM45" s="1"/>
      <c r="FN45" s="21" t="s">
        <v>197</v>
      </c>
      <c r="FO45" s="1"/>
      <c r="FP45" s="1"/>
      <c r="FQ45" s="1"/>
      <c r="FR45" s="1"/>
      <c r="FS45" s="1"/>
      <c r="FT45" s="1"/>
      <c r="FU45" s="1"/>
      <c r="FV45" s="1"/>
      <c r="FW45" s="1"/>
      <c r="FX45" s="1"/>
      <c r="FY45" s="1"/>
      <c r="FZ45" s="1"/>
      <c r="GA45" s="1"/>
      <c r="GB45" s="1"/>
      <c r="GC45" s="1"/>
      <c r="GD45" s="1"/>
      <c r="GE45" s="1"/>
      <c r="GF45" s="1"/>
      <c r="GG45" s="1"/>
      <c r="GH45" s="1"/>
      <c r="GI45" s="1"/>
      <c r="GK45" s="1"/>
      <c r="GL45" s="21" t="s">
        <v>197</v>
      </c>
      <c r="GM45" s="1"/>
      <c r="GN45" s="1"/>
      <c r="GO45" s="1"/>
      <c r="GP45" s="1"/>
      <c r="GQ45" s="1"/>
      <c r="GR45" s="1"/>
      <c r="GS45" s="1"/>
      <c r="GT45" s="1"/>
      <c r="GU45" s="1"/>
      <c r="GV45" s="1"/>
      <c r="GW45" s="1"/>
      <c r="GX45" s="1"/>
      <c r="GY45" s="1"/>
      <c r="GZ45" s="1"/>
      <c r="HA45" s="1"/>
      <c r="HB45" s="1"/>
      <c r="HC45" s="1"/>
      <c r="HD45" s="1"/>
      <c r="HE45" s="1"/>
      <c r="HF45" s="1"/>
      <c r="HG45" s="1"/>
    </row>
    <row r="46" ht="15" spans="1:215">
      <c r="A46" s="1"/>
      <c r="B46" s="9" t="s">
        <v>298</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Y46" s="1"/>
      <c r="Z46" s="9" t="s">
        <v>298</v>
      </c>
      <c r="AA46" s="1">
        <v>0</v>
      </c>
      <c r="AB46" s="1">
        <v>0</v>
      </c>
      <c r="AC46" s="1">
        <v>0</v>
      </c>
      <c r="AD46" s="1">
        <v>0</v>
      </c>
      <c r="AE46" s="1">
        <v>0</v>
      </c>
      <c r="AF46" s="1">
        <v>0</v>
      </c>
      <c r="AG46" s="1">
        <v>0</v>
      </c>
      <c r="AH46" s="1">
        <v>0</v>
      </c>
      <c r="AI46" s="1">
        <v>0</v>
      </c>
      <c r="AJ46" s="1">
        <v>0</v>
      </c>
      <c r="AK46" s="1">
        <v>0</v>
      </c>
      <c r="AL46" s="1">
        <v>0</v>
      </c>
      <c r="AM46" s="1">
        <v>0</v>
      </c>
      <c r="AN46" s="1">
        <v>0</v>
      </c>
      <c r="AO46" s="1">
        <v>0.3</v>
      </c>
      <c r="AP46" s="1">
        <v>0.2</v>
      </c>
      <c r="AQ46" s="1">
        <v>0.1</v>
      </c>
      <c r="AR46" s="1">
        <v>0.1</v>
      </c>
      <c r="AS46" s="1">
        <v>0.1</v>
      </c>
      <c r="AT46" s="1">
        <v>0</v>
      </c>
      <c r="AU46" s="1">
        <v>0</v>
      </c>
      <c r="AW46" s="1"/>
      <c r="AX46" s="9" t="s">
        <v>298</v>
      </c>
      <c r="AY46" s="1">
        <v>0</v>
      </c>
      <c r="AZ46" s="1">
        <v>0</v>
      </c>
      <c r="BA46" s="1">
        <v>0</v>
      </c>
      <c r="BB46" s="1">
        <v>0</v>
      </c>
      <c r="BC46" s="1">
        <v>0</v>
      </c>
      <c r="BD46" s="1">
        <v>0</v>
      </c>
      <c r="BE46" s="1">
        <v>0</v>
      </c>
      <c r="BF46" s="1">
        <v>0</v>
      </c>
      <c r="BG46" s="1">
        <v>0</v>
      </c>
      <c r="BH46" s="1">
        <v>0</v>
      </c>
      <c r="BI46" s="1">
        <v>0</v>
      </c>
      <c r="BJ46" s="1">
        <v>0</v>
      </c>
      <c r="BK46" s="1">
        <v>0</v>
      </c>
      <c r="BL46" s="1">
        <v>0</v>
      </c>
      <c r="BM46" s="1">
        <v>0</v>
      </c>
      <c r="BN46" s="1">
        <v>0</v>
      </c>
      <c r="BO46" s="1">
        <v>0</v>
      </c>
      <c r="BP46" s="1">
        <v>0</v>
      </c>
      <c r="BQ46" s="1">
        <v>0</v>
      </c>
      <c r="BR46" s="1">
        <v>0</v>
      </c>
      <c r="BS46" s="1">
        <v>0</v>
      </c>
      <c r="BU46" s="25"/>
      <c r="BV46" s="45" t="s">
        <v>299</v>
      </c>
      <c r="BW46" s="25">
        <v>0</v>
      </c>
      <c r="BX46" s="25">
        <v>0</v>
      </c>
      <c r="BY46" s="25">
        <v>0</v>
      </c>
      <c r="BZ46" s="25">
        <v>0</v>
      </c>
      <c r="CA46" s="25">
        <v>0</v>
      </c>
      <c r="CB46" s="25">
        <v>0</v>
      </c>
      <c r="CC46" s="25">
        <v>0</v>
      </c>
      <c r="CD46" s="25">
        <v>0</v>
      </c>
      <c r="CE46" s="25">
        <v>0</v>
      </c>
      <c r="CF46" s="25">
        <v>0</v>
      </c>
      <c r="CG46" s="25">
        <v>0</v>
      </c>
      <c r="CH46" s="25">
        <v>0</v>
      </c>
      <c r="CI46" s="25">
        <v>0</v>
      </c>
      <c r="CJ46" s="25">
        <v>0</v>
      </c>
      <c r="CK46" s="25">
        <v>0.3</v>
      </c>
      <c r="CL46" s="25">
        <v>0.2</v>
      </c>
      <c r="CM46" s="25">
        <v>0.1</v>
      </c>
      <c r="CN46" s="25">
        <v>0.1</v>
      </c>
      <c r="CO46" s="25">
        <v>0</v>
      </c>
      <c r="CP46" s="25">
        <v>0</v>
      </c>
      <c r="CQ46" s="25">
        <v>0</v>
      </c>
      <c r="CR46" s="44"/>
      <c r="CS46" s="25"/>
      <c r="CT46" s="45" t="s">
        <v>299</v>
      </c>
      <c r="CU46" s="25">
        <v>0.2</v>
      </c>
      <c r="CV46" s="25">
        <v>0.2</v>
      </c>
      <c r="CW46" s="25">
        <v>0.2</v>
      </c>
      <c r="CX46" s="25">
        <v>0.2</v>
      </c>
      <c r="CY46" s="25">
        <v>0.2</v>
      </c>
      <c r="CZ46" s="25">
        <v>0.2</v>
      </c>
      <c r="DA46" s="25">
        <v>0.3</v>
      </c>
      <c r="DB46" s="25">
        <v>0.3</v>
      </c>
      <c r="DC46" s="25">
        <v>0.3</v>
      </c>
      <c r="DD46" s="25">
        <v>0.2</v>
      </c>
      <c r="DE46" s="25">
        <v>0.2</v>
      </c>
      <c r="DF46" s="25">
        <v>0.1</v>
      </c>
      <c r="DG46" s="25">
        <v>0.1</v>
      </c>
      <c r="DH46" s="25">
        <v>0.1</v>
      </c>
      <c r="DI46" s="25">
        <v>0.1</v>
      </c>
      <c r="DJ46" s="25">
        <v>0</v>
      </c>
      <c r="DK46" s="25">
        <v>0</v>
      </c>
      <c r="DL46" s="25">
        <v>0</v>
      </c>
      <c r="DM46" s="25">
        <v>0</v>
      </c>
      <c r="DN46" s="25">
        <v>0</v>
      </c>
      <c r="DO46" s="25">
        <v>0</v>
      </c>
      <c r="DP46" s="44"/>
      <c r="DQ46" s="25"/>
      <c r="DR46" s="45" t="s">
        <v>299</v>
      </c>
      <c r="DS46" s="25">
        <v>0</v>
      </c>
      <c r="DT46" s="25">
        <v>0.1</v>
      </c>
      <c r="DU46" s="25">
        <v>0.1</v>
      </c>
      <c r="DV46" s="25">
        <v>0.1</v>
      </c>
      <c r="DW46" s="25">
        <v>0.1</v>
      </c>
      <c r="DX46" s="25">
        <v>0.1</v>
      </c>
      <c r="DY46" s="25">
        <v>0.1</v>
      </c>
      <c r="DZ46" s="25">
        <v>0.1</v>
      </c>
      <c r="EA46" s="25">
        <v>0.1</v>
      </c>
      <c r="EB46" s="25">
        <v>0.1</v>
      </c>
      <c r="EC46" s="25">
        <v>0.1</v>
      </c>
      <c r="ED46" s="25">
        <v>0</v>
      </c>
      <c r="EE46" s="25">
        <v>0</v>
      </c>
      <c r="EF46" s="25">
        <v>0</v>
      </c>
      <c r="EG46" s="25">
        <v>0</v>
      </c>
      <c r="EH46" s="25">
        <v>0</v>
      </c>
      <c r="EI46" s="25">
        <v>0</v>
      </c>
      <c r="EJ46" s="25">
        <v>0</v>
      </c>
      <c r="EK46" s="25">
        <v>0</v>
      </c>
      <c r="EL46" s="25">
        <v>0</v>
      </c>
      <c r="EM46" s="25">
        <v>0</v>
      </c>
      <c r="EN46" s="44"/>
      <c r="EO46" s="25"/>
      <c r="EP46" s="45" t="s">
        <v>299</v>
      </c>
      <c r="EQ46" s="25">
        <v>0</v>
      </c>
      <c r="ER46" s="25">
        <v>0</v>
      </c>
      <c r="ES46" s="25">
        <v>0.1</v>
      </c>
      <c r="ET46" s="25">
        <v>0.1</v>
      </c>
      <c r="EU46" s="25">
        <v>0.1</v>
      </c>
      <c r="EV46" s="25">
        <v>0.1</v>
      </c>
      <c r="EW46" s="25">
        <v>0.1</v>
      </c>
      <c r="EX46" s="25">
        <v>0.1</v>
      </c>
      <c r="EY46" s="25">
        <v>0.1</v>
      </c>
      <c r="EZ46" s="25">
        <v>0</v>
      </c>
      <c r="FA46" s="25">
        <v>0</v>
      </c>
      <c r="FB46" s="25">
        <v>0.1</v>
      </c>
      <c r="FC46" s="25">
        <v>0</v>
      </c>
      <c r="FD46" s="25">
        <v>0</v>
      </c>
      <c r="FE46" s="25">
        <v>0</v>
      </c>
      <c r="FF46" s="25">
        <v>0</v>
      </c>
      <c r="FG46" s="25">
        <v>0</v>
      </c>
      <c r="FH46" s="25">
        <v>0</v>
      </c>
      <c r="FI46" s="25">
        <v>0</v>
      </c>
      <c r="FJ46" s="25">
        <v>0</v>
      </c>
      <c r="FK46" s="25">
        <v>0</v>
      </c>
      <c r="FM46" s="1"/>
      <c r="FN46" s="9" t="s">
        <v>298</v>
      </c>
      <c r="FO46" s="1">
        <v>0</v>
      </c>
      <c r="FP46" s="1">
        <v>0</v>
      </c>
      <c r="FQ46" s="1">
        <v>0</v>
      </c>
      <c r="FR46" s="1">
        <v>0</v>
      </c>
      <c r="FS46" s="1">
        <v>0</v>
      </c>
      <c r="FT46" s="1">
        <v>0.1</v>
      </c>
      <c r="FU46" s="1">
        <v>0.1</v>
      </c>
      <c r="FV46" s="1">
        <v>0.1</v>
      </c>
      <c r="FW46" s="1">
        <v>0.1</v>
      </c>
      <c r="FX46" s="1">
        <v>0</v>
      </c>
      <c r="FY46" s="1">
        <v>0.1</v>
      </c>
      <c r="FZ46" s="1">
        <v>0.3</v>
      </c>
      <c r="GA46" s="1">
        <v>0.2</v>
      </c>
      <c r="GB46" s="1">
        <v>0.1</v>
      </c>
      <c r="GC46" s="1">
        <v>0.4</v>
      </c>
      <c r="GD46" s="1">
        <v>0.2</v>
      </c>
      <c r="GE46" s="1">
        <v>0.1</v>
      </c>
      <c r="GF46" s="1">
        <v>0.1</v>
      </c>
      <c r="GG46" s="1">
        <v>0.1</v>
      </c>
      <c r="GH46" s="1">
        <v>0</v>
      </c>
      <c r="GI46" s="1">
        <v>0</v>
      </c>
      <c r="GK46" s="1"/>
      <c r="GL46" s="9" t="s">
        <v>298</v>
      </c>
      <c r="GM46" s="1">
        <v>0.2</v>
      </c>
      <c r="GN46" s="1">
        <v>0.1</v>
      </c>
      <c r="GO46" s="1">
        <v>0.1</v>
      </c>
      <c r="GP46" s="1">
        <v>0.1</v>
      </c>
      <c r="GQ46" s="1">
        <v>0.1</v>
      </c>
      <c r="GR46" s="1">
        <v>0.1</v>
      </c>
      <c r="GS46" s="1">
        <v>0.1</v>
      </c>
      <c r="GT46" s="1">
        <v>0.1</v>
      </c>
      <c r="GU46" s="1">
        <v>0.1</v>
      </c>
      <c r="GV46" s="1">
        <v>0.1</v>
      </c>
      <c r="GW46" s="1">
        <v>0.2</v>
      </c>
      <c r="GX46" s="1">
        <v>0.4</v>
      </c>
      <c r="GY46" s="1">
        <v>0.3</v>
      </c>
      <c r="GZ46" s="1">
        <v>0.2</v>
      </c>
      <c r="HA46" s="1">
        <v>0.2</v>
      </c>
      <c r="HB46" s="1">
        <v>0.1</v>
      </c>
      <c r="HC46" s="1">
        <v>0.1</v>
      </c>
      <c r="HD46" s="1">
        <v>0.1</v>
      </c>
      <c r="HE46" s="1">
        <v>0</v>
      </c>
      <c r="HF46" s="1">
        <v>0</v>
      </c>
      <c r="HG46" s="1">
        <v>0</v>
      </c>
    </row>
    <row r="47" ht="15" spans="1:215">
      <c r="A47" s="1"/>
      <c r="B47" s="22" t="s">
        <v>300</v>
      </c>
      <c r="C47" s="1">
        <v>99.1</v>
      </c>
      <c r="D47" s="1">
        <v>98.9</v>
      </c>
      <c r="E47" s="1">
        <v>99</v>
      </c>
      <c r="F47" s="1">
        <v>99</v>
      </c>
      <c r="G47" s="1">
        <v>99.3</v>
      </c>
      <c r="H47" s="1">
        <v>99.2</v>
      </c>
      <c r="I47" s="1">
        <v>99</v>
      </c>
      <c r="J47" s="1">
        <v>99.2</v>
      </c>
      <c r="K47" s="1">
        <v>99.3</v>
      </c>
      <c r="L47" s="1">
        <v>99</v>
      </c>
      <c r="M47" s="1">
        <v>99.3</v>
      </c>
      <c r="N47" s="1">
        <v>95.5</v>
      </c>
      <c r="O47" s="1">
        <v>95.4</v>
      </c>
      <c r="P47" s="1">
        <v>98</v>
      </c>
      <c r="Q47" s="1">
        <v>85.9</v>
      </c>
      <c r="R47" s="1">
        <v>98.4</v>
      </c>
      <c r="S47" s="1">
        <v>98.6</v>
      </c>
      <c r="T47" s="1">
        <v>98.7</v>
      </c>
      <c r="U47" s="1">
        <v>98.7</v>
      </c>
      <c r="V47" s="1">
        <v>98.9</v>
      </c>
      <c r="W47" s="1">
        <v>98.9</v>
      </c>
      <c r="Y47" s="1"/>
      <c r="Z47" s="22" t="s">
        <v>300</v>
      </c>
      <c r="AA47" s="1">
        <v>98.9</v>
      </c>
      <c r="AB47" s="1">
        <v>98.7</v>
      </c>
      <c r="AC47" s="1">
        <v>98.4</v>
      </c>
      <c r="AD47" s="1">
        <v>97.8</v>
      </c>
      <c r="AE47" s="1">
        <v>97.6</v>
      </c>
      <c r="AF47" s="1">
        <v>98.1</v>
      </c>
      <c r="AG47" s="1">
        <v>97.8</v>
      </c>
      <c r="AH47" s="1">
        <v>97.6</v>
      </c>
      <c r="AI47" s="1">
        <v>97.9</v>
      </c>
      <c r="AJ47" s="1">
        <v>97.5</v>
      </c>
      <c r="AK47" s="1">
        <v>97.7</v>
      </c>
      <c r="AL47" s="1">
        <v>94.1</v>
      </c>
      <c r="AM47" s="1">
        <v>94.5</v>
      </c>
      <c r="AN47" s="1">
        <v>96.1</v>
      </c>
      <c r="AO47" s="1">
        <v>96.2</v>
      </c>
      <c r="AP47" s="1">
        <v>97.2</v>
      </c>
      <c r="AQ47" s="1">
        <v>97.7</v>
      </c>
      <c r="AR47" s="1">
        <v>97.8</v>
      </c>
      <c r="AS47" s="1">
        <v>98.4</v>
      </c>
      <c r="AT47" s="1">
        <v>98.5</v>
      </c>
      <c r="AU47" s="1">
        <v>98.2</v>
      </c>
      <c r="AW47" s="1"/>
      <c r="AX47" s="22" t="s">
        <v>300</v>
      </c>
      <c r="AY47" s="1">
        <v>98.3</v>
      </c>
      <c r="AZ47" s="1">
        <v>98.3</v>
      </c>
      <c r="BA47" s="1">
        <v>98.4</v>
      </c>
      <c r="BB47" s="1">
        <v>97.8</v>
      </c>
      <c r="BC47" s="1">
        <v>98.2</v>
      </c>
      <c r="BD47" s="1">
        <v>97.8</v>
      </c>
      <c r="BE47" s="1">
        <v>97.7</v>
      </c>
      <c r="BF47" s="1">
        <v>98.1</v>
      </c>
      <c r="BG47" s="1">
        <v>98.6</v>
      </c>
      <c r="BH47" s="1">
        <v>98.1</v>
      </c>
      <c r="BI47" s="1">
        <v>98</v>
      </c>
      <c r="BJ47" s="1">
        <v>94.3</v>
      </c>
      <c r="BK47" s="1">
        <v>94.8</v>
      </c>
      <c r="BL47" s="1">
        <v>96.5</v>
      </c>
      <c r="BM47" s="1">
        <v>97</v>
      </c>
      <c r="BN47" s="1">
        <v>98.4</v>
      </c>
      <c r="BO47" s="1">
        <v>98.5</v>
      </c>
      <c r="BP47" s="1">
        <v>98.6</v>
      </c>
      <c r="BQ47" s="1">
        <v>98.9</v>
      </c>
      <c r="BR47" s="1">
        <v>99</v>
      </c>
      <c r="BS47" s="1">
        <v>98.9</v>
      </c>
      <c r="BU47" s="25"/>
      <c r="BV47" s="35" t="s">
        <v>301</v>
      </c>
      <c r="BW47" s="25">
        <v>99.2</v>
      </c>
      <c r="BX47" s="25">
        <v>99.2</v>
      </c>
      <c r="BY47" s="25">
        <v>99.3</v>
      </c>
      <c r="BZ47" s="25">
        <v>99.2</v>
      </c>
      <c r="CA47" s="25">
        <v>99.2</v>
      </c>
      <c r="CB47" s="25">
        <v>99.2</v>
      </c>
      <c r="CC47" s="25">
        <v>98.9</v>
      </c>
      <c r="CD47" s="25">
        <v>98.9</v>
      </c>
      <c r="CE47" s="25">
        <v>98.9</v>
      </c>
      <c r="CF47" s="25">
        <v>99.1</v>
      </c>
      <c r="CG47" s="25">
        <v>98.9</v>
      </c>
      <c r="CH47" s="25">
        <v>95.4</v>
      </c>
      <c r="CI47" s="25">
        <v>95.5</v>
      </c>
      <c r="CJ47" s="25">
        <v>95.3</v>
      </c>
      <c r="CK47" s="25">
        <v>94.8</v>
      </c>
      <c r="CL47" s="25">
        <v>98.4</v>
      </c>
      <c r="CM47" s="25">
        <v>98.5</v>
      </c>
      <c r="CN47" s="25">
        <v>98.5</v>
      </c>
      <c r="CO47" s="25">
        <v>98.6</v>
      </c>
      <c r="CP47" s="25">
        <v>98.8</v>
      </c>
      <c r="CQ47" s="25">
        <v>98.9</v>
      </c>
      <c r="CR47" s="44"/>
      <c r="CS47" s="25"/>
      <c r="CT47" s="35" t="s">
        <v>301</v>
      </c>
      <c r="CU47" s="25">
        <v>98.7</v>
      </c>
      <c r="CV47" s="25">
        <v>98.6</v>
      </c>
      <c r="CW47" s="25">
        <v>98.9</v>
      </c>
      <c r="CX47" s="25">
        <v>98.8</v>
      </c>
      <c r="CY47" s="25">
        <v>98.6</v>
      </c>
      <c r="CZ47" s="25">
        <v>98.5</v>
      </c>
      <c r="DA47" s="25">
        <v>98.1</v>
      </c>
      <c r="DB47" s="25">
        <v>94.5</v>
      </c>
      <c r="DC47" s="25">
        <v>93.7</v>
      </c>
      <c r="DD47" s="25">
        <v>93.9</v>
      </c>
      <c r="DE47" s="25">
        <v>93.4</v>
      </c>
      <c r="DF47" s="25">
        <v>92.5</v>
      </c>
      <c r="DG47" s="25">
        <v>91.6</v>
      </c>
      <c r="DH47" s="25">
        <v>92.3</v>
      </c>
      <c r="DI47" s="25">
        <v>91.9</v>
      </c>
      <c r="DJ47" s="25">
        <v>97.4</v>
      </c>
      <c r="DK47" s="25">
        <v>97.2</v>
      </c>
      <c r="DL47" s="25">
        <v>97.1</v>
      </c>
      <c r="DM47" s="25">
        <v>97.3</v>
      </c>
      <c r="DN47" s="25">
        <v>97.7</v>
      </c>
      <c r="DO47" s="25">
        <v>97.4</v>
      </c>
      <c r="DP47" s="44"/>
      <c r="DQ47" s="25"/>
      <c r="DR47" s="35" t="s">
        <v>301</v>
      </c>
      <c r="DS47" s="25">
        <v>98.8</v>
      </c>
      <c r="DT47" s="25">
        <v>99</v>
      </c>
      <c r="DU47" s="25">
        <v>99.2</v>
      </c>
      <c r="DV47" s="25">
        <v>99.1</v>
      </c>
      <c r="DW47" s="25">
        <v>99.2</v>
      </c>
      <c r="DX47" s="25">
        <v>99.3</v>
      </c>
      <c r="DY47" s="25">
        <v>99.1</v>
      </c>
      <c r="DZ47" s="25">
        <v>98.9</v>
      </c>
      <c r="EA47" s="25">
        <v>91.3</v>
      </c>
      <c r="EB47" s="25">
        <v>91.3</v>
      </c>
      <c r="EC47" s="25">
        <v>91.8</v>
      </c>
      <c r="ED47" s="25">
        <v>91.1</v>
      </c>
      <c r="EE47" s="25">
        <v>92.9</v>
      </c>
      <c r="EF47" s="25">
        <v>93.3</v>
      </c>
      <c r="EG47" s="25">
        <v>93.3</v>
      </c>
      <c r="EH47" s="25">
        <v>99.2</v>
      </c>
      <c r="EI47" s="25">
        <v>99.2</v>
      </c>
      <c r="EJ47" s="25">
        <v>99.1</v>
      </c>
      <c r="EK47" s="25">
        <v>99.2</v>
      </c>
      <c r="EL47" s="25">
        <v>99.2</v>
      </c>
      <c r="EM47" s="25">
        <v>99</v>
      </c>
      <c r="EN47" s="44"/>
      <c r="EO47" s="25"/>
      <c r="EP47" s="35" t="s">
        <v>301</v>
      </c>
      <c r="EQ47" s="25">
        <v>99</v>
      </c>
      <c r="ER47" s="25">
        <v>98.9</v>
      </c>
      <c r="ES47" s="25">
        <v>99</v>
      </c>
      <c r="ET47" s="25">
        <v>98.9</v>
      </c>
      <c r="EU47" s="25">
        <v>98.8</v>
      </c>
      <c r="EV47" s="25">
        <v>98.8</v>
      </c>
      <c r="EW47" s="25">
        <v>98.6</v>
      </c>
      <c r="EX47" s="25">
        <v>98.6</v>
      </c>
      <c r="EY47" s="25">
        <v>98.7</v>
      </c>
      <c r="EZ47" s="25">
        <v>98.4</v>
      </c>
      <c r="FA47" s="25">
        <v>98.5</v>
      </c>
      <c r="FB47" s="25">
        <v>91.5</v>
      </c>
      <c r="FC47" s="25">
        <v>92.2</v>
      </c>
      <c r="FD47" s="25">
        <v>92.2</v>
      </c>
      <c r="FE47" s="25">
        <v>91.3</v>
      </c>
      <c r="FF47" s="25">
        <v>98</v>
      </c>
      <c r="FG47" s="25">
        <v>98.3</v>
      </c>
      <c r="FH47" s="25">
        <v>98.2</v>
      </c>
      <c r="FI47" s="25">
        <v>98.1</v>
      </c>
      <c r="FJ47" s="25">
        <v>98.2</v>
      </c>
      <c r="FK47" s="25">
        <v>98.2</v>
      </c>
      <c r="FM47" s="1"/>
      <c r="FN47" s="12" t="s">
        <v>300</v>
      </c>
      <c r="FO47" s="1">
        <v>97.4</v>
      </c>
      <c r="FP47" s="1">
        <v>97.5</v>
      </c>
      <c r="FQ47" s="1">
        <v>97.7</v>
      </c>
      <c r="FR47" s="1">
        <v>97.7</v>
      </c>
      <c r="FS47" s="1">
        <v>97.9</v>
      </c>
      <c r="FT47" s="1">
        <v>98.2</v>
      </c>
      <c r="FU47" s="1">
        <v>97.5</v>
      </c>
      <c r="FV47" s="1">
        <v>97.4</v>
      </c>
      <c r="FW47" s="1">
        <v>97.7</v>
      </c>
      <c r="FX47" s="1">
        <v>97.5</v>
      </c>
      <c r="FY47" s="1">
        <v>97.3</v>
      </c>
      <c r="FZ47" s="1">
        <v>92.8</v>
      </c>
      <c r="GA47" s="1">
        <v>91.8</v>
      </c>
      <c r="GB47" s="1">
        <v>93.2</v>
      </c>
      <c r="GC47" s="1">
        <v>92.4</v>
      </c>
      <c r="GD47" s="1">
        <v>96.6</v>
      </c>
      <c r="GE47" s="1">
        <v>97</v>
      </c>
      <c r="GF47" s="1">
        <v>97.2</v>
      </c>
      <c r="GG47" s="1">
        <v>97.1</v>
      </c>
      <c r="GH47" s="1">
        <v>97.4</v>
      </c>
      <c r="GI47" s="1">
        <v>97.1</v>
      </c>
      <c r="GK47" s="1"/>
      <c r="GL47" s="12" t="s">
        <v>300</v>
      </c>
      <c r="GM47" s="1">
        <v>96.5</v>
      </c>
      <c r="GN47" s="1">
        <v>96.3</v>
      </c>
      <c r="GO47" s="1">
        <v>96.3</v>
      </c>
      <c r="GP47" s="1">
        <v>96.4</v>
      </c>
      <c r="GQ47" s="1">
        <v>96.9</v>
      </c>
      <c r="GR47" s="1">
        <v>96.9</v>
      </c>
      <c r="GS47" s="1">
        <v>96.2</v>
      </c>
      <c r="GT47" s="1">
        <v>95.4</v>
      </c>
      <c r="GU47" s="1">
        <v>94.8</v>
      </c>
      <c r="GV47" s="1">
        <v>95.9</v>
      </c>
      <c r="GW47" s="1">
        <v>92.3</v>
      </c>
      <c r="GX47" s="1">
        <v>91.3</v>
      </c>
      <c r="GY47" s="1">
        <v>91.5</v>
      </c>
      <c r="GZ47" s="1">
        <v>91.9</v>
      </c>
      <c r="HA47" s="1">
        <v>92.2</v>
      </c>
      <c r="HB47" s="1">
        <v>95.6</v>
      </c>
      <c r="HC47" s="1">
        <v>96.1</v>
      </c>
      <c r="HD47" s="1">
        <v>95.9</v>
      </c>
      <c r="HE47" s="1">
        <v>94.8</v>
      </c>
      <c r="HF47" s="1">
        <v>95</v>
      </c>
      <c r="HG47" s="1">
        <v>95.3</v>
      </c>
    </row>
    <row r="48" ht="15" spans="1:215">
      <c r="A48" s="1"/>
      <c r="B48" s="22" t="s">
        <v>302</v>
      </c>
      <c r="C48" s="1">
        <v>0.8</v>
      </c>
      <c r="D48" s="1">
        <v>0.9</v>
      </c>
      <c r="E48" s="1">
        <v>1</v>
      </c>
      <c r="F48" s="1">
        <v>1</v>
      </c>
      <c r="G48" s="1">
        <v>0.7</v>
      </c>
      <c r="H48" s="1">
        <v>0.8</v>
      </c>
      <c r="I48" s="1">
        <v>1</v>
      </c>
      <c r="J48" s="1">
        <v>0.8</v>
      </c>
      <c r="K48" s="1">
        <v>0.7</v>
      </c>
      <c r="L48" s="1">
        <v>1</v>
      </c>
      <c r="M48" s="1">
        <v>0.7</v>
      </c>
      <c r="N48" s="1">
        <v>1.1</v>
      </c>
      <c r="O48" s="1">
        <v>1.1</v>
      </c>
      <c r="P48" s="1">
        <v>1.2</v>
      </c>
      <c r="Q48" s="1">
        <v>1.4</v>
      </c>
      <c r="R48" s="1">
        <v>1.6</v>
      </c>
      <c r="S48" s="1">
        <v>1.4</v>
      </c>
      <c r="T48" s="1">
        <v>1.3</v>
      </c>
      <c r="U48" s="1">
        <v>1.3</v>
      </c>
      <c r="V48" s="1">
        <v>1.1</v>
      </c>
      <c r="W48" s="1">
        <v>1.1</v>
      </c>
      <c r="Y48" s="1"/>
      <c r="Z48" s="22" t="s">
        <v>302</v>
      </c>
      <c r="AA48" s="1">
        <v>1</v>
      </c>
      <c r="AB48" s="1">
        <v>1.2</v>
      </c>
      <c r="AC48" s="1">
        <v>1.5</v>
      </c>
      <c r="AD48" s="1">
        <v>2.1</v>
      </c>
      <c r="AE48" s="1">
        <v>2.2</v>
      </c>
      <c r="AF48" s="1">
        <v>1.8</v>
      </c>
      <c r="AG48" s="1">
        <v>2</v>
      </c>
      <c r="AH48" s="1">
        <v>2.2</v>
      </c>
      <c r="AI48" s="1">
        <v>1.9</v>
      </c>
      <c r="AJ48" s="1">
        <v>2.3</v>
      </c>
      <c r="AK48" s="1">
        <v>2.1</v>
      </c>
      <c r="AL48" s="1">
        <v>2.4</v>
      </c>
      <c r="AM48" s="1">
        <v>2.1</v>
      </c>
      <c r="AN48" s="1">
        <v>2.7</v>
      </c>
      <c r="AO48" s="1">
        <v>3.1</v>
      </c>
      <c r="AP48" s="1">
        <v>2.5</v>
      </c>
      <c r="AQ48" s="1">
        <v>2.1</v>
      </c>
      <c r="AR48" s="1">
        <v>2</v>
      </c>
      <c r="AS48" s="1">
        <v>1.5</v>
      </c>
      <c r="AT48" s="1">
        <v>1.4</v>
      </c>
      <c r="AU48" s="1">
        <v>1.8</v>
      </c>
      <c r="AW48" s="1"/>
      <c r="AX48" s="22" t="s">
        <v>302</v>
      </c>
      <c r="AY48" s="1">
        <v>1.5</v>
      </c>
      <c r="AZ48" s="1">
        <v>1.5</v>
      </c>
      <c r="BA48" s="1">
        <v>1.6</v>
      </c>
      <c r="BB48" s="1">
        <v>2.1</v>
      </c>
      <c r="BC48" s="1">
        <v>1.8</v>
      </c>
      <c r="BD48" s="1">
        <v>2.2</v>
      </c>
      <c r="BE48" s="1">
        <v>2.3</v>
      </c>
      <c r="BF48" s="1">
        <v>1.8</v>
      </c>
      <c r="BG48" s="1">
        <v>1.4</v>
      </c>
      <c r="BH48" s="1">
        <v>1.9</v>
      </c>
      <c r="BI48" s="1">
        <v>2</v>
      </c>
      <c r="BJ48" s="1">
        <v>2.2</v>
      </c>
      <c r="BK48" s="1">
        <v>1.7</v>
      </c>
      <c r="BL48" s="1">
        <v>1.7</v>
      </c>
      <c r="BM48" s="1">
        <v>2</v>
      </c>
      <c r="BN48" s="1">
        <v>1.6</v>
      </c>
      <c r="BO48" s="1">
        <v>1.5</v>
      </c>
      <c r="BP48" s="1">
        <v>1.4</v>
      </c>
      <c r="BQ48" s="1">
        <v>1.1</v>
      </c>
      <c r="BR48" s="1">
        <v>0.9</v>
      </c>
      <c r="BS48" s="1">
        <v>1</v>
      </c>
      <c r="BU48" s="25"/>
      <c r="BV48" s="35" t="s">
        <v>303</v>
      </c>
      <c r="BW48" s="25">
        <v>0.7</v>
      </c>
      <c r="BX48" s="25">
        <v>0.6</v>
      </c>
      <c r="BY48" s="25">
        <v>0.6</v>
      </c>
      <c r="BZ48" s="25">
        <v>0.7</v>
      </c>
      <c r="CA48" s="25">
        <v>0.7</v>
      </c>
      <c r="CB48" s="25">
        <v>0.7</v>
      </c>
      <c r="CC48" s="25">
        <v>1</v>
      </c>
      <c r="CD48" s="25">
        <v>0.9</v>
      </c>
      <c r="CE48" s="25">
        <v>0.9</v>
      </c>
      <c r="CF48" s="25">
        <v>0.8</v>
      </c>
      <c r="CG48" s="25">
        <v>0.9</v>
      </c>
      <c r="CH48" s="25">
        <v>1</v>
      </c>
      <c r="CI48" s="25">
        <v>1</v>
      </c>
      <c r="CJ48" s="25">
        <v>1.2</v>
      </c>
      <c r="CK48" s="25">
        <v>1.1</v>
      </c>
      <c r="CL48" s="25">
        <v>1.2</v>
      </c>
      <c r="CM48" s="25">
        <v>1.2</v>
      </c>
      <c r="CN48" s="25">
        <v>1.2</v>
      </c>
      <c r="CO48" s="25">
        <v>1.2</v>
      </c>
      <c r="CP48" s="25">
        <v>0.9</v>
      </c>
      <c r="CQ48" s="25">
        <v>0.8</v>
      </c>
      <c r="CR48" s="44"/>
      <c r="CS48" s="25"/>
      <c r="CT48" s="35" t="s">
        <v>303</v>
      </c>
      <c r="CU48" s="25">
        <v>0.5</v>
      </c>
      <c r="CV48" s="25">
        <v>0.5</v>
      </c>
      <c r="CW48" s="25">
        <v>0.5</v>
      </c>
      <c r="CX48" s="25">
        <v>0.6</v>
      </c>
      <c r="CY48" s="25">
        <v>0.7</v>
      </c>
      <c r="CZ48" s="25">
        <v>0.8</v>
      </c>
      <c r="DA48" s="25">
        <v>0.9</v>
      </c>
      <c r="DB48" s="25">
        <v>0.9</v>
      </c>
      <c r="DC48" s="25">
        <v>0.8</v>
      </c>
      <c r="DD48" s="25">
        <v>0.9</v>
      </c>
      <c r="DE48" s="25">
        <v>1.1</v>
      </c>
      <c r="DF48" s="25">
        <v>1.2</v>
      </c>
      <c r="DG48" s="25">
        <v>1.4</v>
      </c>
      <c r="DH48" s="25">
        <v>1.5</v>
      </c>
      <c r="DI48" s="25">
        <v>1.6</v>
      </c>
      <c r="DJ48" s="25">
        <v>1.7</v>
      </c>
      <c r="DK48" s="25">
        <v>1.5</v>
      </c>
      <c r="DL48" s="25">
        <v>1.5</v>
      </c>
      <c r="DM48" s="25">
        <v>1.7</v>
      </c>
      <c r="DN48" s="25">
        <v>1.3</v>
      </c>
      <c r="DO48" s="25">
        <v>1.2</v>
      </c>
      <c r="DP48" s="44"/>
      <c r="DQ48" s="25"/>
      <c r="DR48" s="35" t="s">
        <v>303</v>
      </c>
      <c r="DS48" s="25">
        <v>0.3</v>
      </c>
      <c r="DT48" s="25">
        <v>0.3</v>
      </c>
      <c r="DU48" s="25">
        <v>0.3</v>
      </c>
      <c r="DV48" s="25">
        <v>0.4</v>
      </c>
      <c r="DW48" s="25">
        <v>0.4</v>
      </c>
      <c r="DX48" s="25">
        <v>0.5</v>
      </c>
      <c r="DY48" s="25">
        <v>0.5</v>
      </c>
      <c r="DZ48" s="25">
        <v>0.7</v>
      </c>
      <c r="EA48" s="25">
        <v>0.8</v>
      </c>
      <c r="EB48" s="25">
        <v>0.8</v>
      </c>
      <c r="EC48" s="25">
        <v>0.7</v>
      </c>
      <c r="ED48" s="25">
        <v>0.8</v>
      </c>
      <c r="EE48" s="25">
        <v>0.7</v>
      </c>
      <c r="EF48" s="25">
        <v>0.6</v>
      </c>
      <c r="EG48" s="25">
        <v>0.6</v>
      </c>
      <c r="EH48" s="25">
        <v>0.6</v>
      </c>
      <c r="EI48" s="25">
        <v>0.6</v>
      </c>
      <c r="EJ48" s="25">
        <v>0.6</v>
      </c>
      <c r="EK48" s="25">
        <v>0.5</v>
      </c>
      <c r="EL48" s="25">
        <v>0.4</v>
      </c>
      <c r="EM48" s="25">
        <v>0.5</v>
      </c>
      <c r="EN48" s="44"/>
      <c r="EO48" s="25"/>
      <c r="EP48" s="35" t="s">
        <v>303</v>
      </c>
      <c r="EQ48" s="25">
        <v>0.5</v>
      </c>
      <c r="ER48" s="25">
        <v>0.5</v>
      </c>
      <c r="ES48" s="25">
        <v>0.6</v>
      </c>
      <c r="ET48" s="25">
        <v>0.9</v>
      </c>
      <c r="EU48" s="25">
        <v>0.9</v>
      </c>
      <c r="EV48" s="25">
        <v>1.1</v>
      </c>
      <c r="EW48" s="25">
        <v>1.2</v>
      </c>
      <c r="EX48" s="25">
        <v>1.2</v>
      </c>
      <c r="EY48" s="25">
        <v>1.1</v>
      </c>
      <c r="EZ48" s="25">
        <v>1.4</v>
      </c>
      <c r="FA48" s="25">
        <v>1.3</v>
      </c>
      <c r="FB48" s="25">
        <v>1.6</v>
      </c>
      <c r="FC48" s="25">
        <v>1.5</v>
      </c>
      <c r="FD48" s="25">
        <v>1.6</v>
      </c>
      <c r="FE48" s="25">
        <v>1.8</v>
      </c>
      <c r="FF48" s="25">
        <v>1.8</v>
      </c>
      <c r="FG48" s="25">
        <v>1.6</v>
      </c>
      <c r="FH48" s="25">
        <v>1.7</v>
      </c>
      <c r="FI48" s="25">
        <v>1.7</v>
      </c>
      <c r="FJ48" s="25">
        <v>1.6</v>
      </c>
      <c r="FK48" s="25">
        <v>1.6</v>
      </c>
      <c r="FM48" s="1"/>
      <c r="FN48" s="12" t="s">
        <v>302</v>
      </c>
      <c r="FO48" s="1">
        <v>0.5</v>
      </c>
      <c r="FP48" s="1">
        <v>0.6</v>
      </c>
      <c r="FQ48" s="1">
        <v>0.8</v>
      </c>
      <c r="FR48" s="1">
        <v>0.8</v>
      </c>
      <c r="FS48" s="1">
        <v>0.8</v>
      </c>
      <c r="FT48" s="1">
        <v>1</v>
      </c>
      <c r="FU48" s="1">
        <v>1.2</v>
      </c>
      <c r="FV48" s="1">
        <v>1.4</v>
      </c>
      <c r="FW48" s="1">
        <v>1.4</v>
      </c>
      <c r="FX48" s="1">
        <v>1.7</v>
      </c>
      <c r="FY48" s="1">
        <v>2.1</v>
      </c>
      <c r="FZ48" s="1">
        <v>2.3</v>
      </c>
      <c r="GA48" s="1">
        <v>2.2</v>
      </c>
      <c r="GB48" s="1">
        <v>2.2</v>
      </c>
      <c r="GC48" s="1">
        <v>2.4</v>
      </c>
      <c r="GD48" s="1">
        <v>2.3</v>
      </c>
      <c r="GE48" s="1">
        <v>2</v>
      </c>
      <c r="GF48" s="1">
        <v>2</v>
      </c>
      <c r="GG48" s="1">
        <v>2.1</v>
      </c>
      <c r="GH48" s="1">
        <v>1.9</v>
      </c>
      <c r="GI48" s="1">
        <v>2.1</v>
      </c>
      <c r="GK48" s="1"/>
      <c r="GL48" s="12" t="s">
        <v>302</v>
      </c>
      <c r="GM48" s="1">
        <v>0.9</v>
      </c>
      <c r="GN48" s="1">
        <v>1.2</v>
      </c>
      <c r="GO48" s="1">
        <v>1.4</v>
      </c>
      <c r="GP48" s="1">
        <v>1.5</v>
      </c>
      <c r="GQ48" s="1">
        <v>1.4</v>
      </c>
      <c r="GR48" s="1">
        <v>1.6</v>
      </c>
      <c r="GS48" s="1">
        <v>2</v>
      </c>
      <c r="GT48" s="1">
        <v>2.2</v>
      </c>
      <c r="GU48" s="1">
        <v>2.2</v>
      </c>
      <c r="GV48" s="1">
        <v>1.9</v>
      </c>
      <c r="GW48" s="1">
        <v>2</v>
      </c>
      <c r="GX48" s="1">
        <v>2.2</v>
      </c>
      <c r="GY48" s="1">
        <v>2.3</v>
      </c>
      <c r="GZ48" s="1">
        <v>2.7</v>
      </c>
      <c r="HA48" s="1">
        <v>2.7</v>
      </c>
      <c r="HB48" s="1">
        <v>2.6</v>
      </c>
      <c r="HC48" s="1">
        <v>2.4</v>
      </c>
      <c r="HD48" s="1">
        <v>2.5</v>
      </c>
      <c r="HE48" s="1">
        <v>2.6</v>
      </c>
      <c r="HF48" s="1">
        <v>2.4</v>
      </c>
      <c r="HG48" s="1">
        <v>2.3</v>
      </c>
    </row>
    <row r="49" ht="15" spans="1:215">
      <c r="A49" s="1"/>
      <c r="B49" s="22" t="s">
        <v>304</v>
      </c>
      <c r="C49" s="3" t="s">
        <v>305</v>
      </c>
      <c r="D49" s="3" t="s">
        <v>305</v>
      </c>
      <c r="E49" s="3" t="s">
        <v>305</v>
      </c>
      <c r="F49" s="3" t="s">
        <v>305</v>
      </c>
      <c r="G49" s="3" t="s">
        <v>305</v>
      </c>
      <c r="H49" s="3" t="s">
        <v>305</v>
      </c>
      <c r="I49" s="3" t="s">
        <v>305</v>
      </c>
      <c r="J49" s="3" t="s">
        <v>305</v>
      </c>
      <c r="K49" s="3" t="s">
        <v>305</v>
      </c>
      <c r="L49" s="3" t="s">
        <v>305</v>
      </c>
      <c r="M49" s="3" t="s">
        <v>305</v>
      </c>
      <c r="N49" s="3">
        <v>3.5</v>
      </c>
      <c r="O49" s="3">
        <v>3.4</v>
      </c>
      <c r="P49" s="3">
        <v>0.8</v>
      </c>
      <c r="Q49" s="3">
        <v>12.7</v>
      </c>
      <c r="R49" s="3" t="s">
        <v>305</v>
      </c>
      <c r="S49" s="3" t="s">
        <v>305</v>
      </c>
      <c r="T49" s="3" t="s">
        <v>305</v>
      </c>
      <c r="U49" s="3" t="s">
        <v>305</v>
      </c>
      <c r="V49" s="3" t="s">
        <v>305</v>
      </c>
      <c r="W49" s="3" t="s">
        <v>305</v>
      </c>
      <c r="Y49" s="1"/>
      <c r="Z49" s="22" t="s">
        <v>304</v>
      </c>
      <c r="AA49" s="3" t="s">
        <v>305</v>
      </c>
      <c r="AB49" s="3" t="s">
        <v>305</v>
      </c>
      <c r="AC49" s="3" t="s">
        <v>305</v>
      </c>
      <c r="AD49" s="3" t="s">
        <v>305</v>
      </c>
      <c r="AE49" s="3" t="s">
        <v>305</v>
      </c>
      <c r="AF49" s="3" t="s">
        <v>305</v>
      </c>
      <c r="AG49" s="3" t="s">
        <v>305</v>
      </c>
      <c r="AH49" s="3" t="s">
        <v>305</v>
      </c>
      <c r="AI49" s="3" t="s">
        <v>305</v>
      </c>
      <c r="AJ49" s="3" t="s">
        <v>305</v>
      </c>
      <c r="AK49" s="3" t="s">
        <v>305</v>
      </c>
      <c r="AL49" s="3">
        <v>3.4</v>
      </c>
      <c r="AM49" s="3">
        <v>3.4</v>
      </c>
      <c r="AN49" s="3">
        <v>1.1</v>
      </c>
      <c r="AO49" s="3">
        <v>0.2</v>
      </c>
      <c r="AP49" s="3" t="s">
        <v>305</v>
      </c>
      <c r="AQ49" s="3" t="s">
        <v>305</v>
      </c>
      <c r="AR49" s="3" t="s">
        <v>305</v>
      </c>
      <c r="AS49" s="3" t="s">
        <v>305</v>
      </c>
      <c r="AT49" s="3" t="s">
        <v>305</v>
      </c>
      <c r="AU49" s="3" t="s">
        <v>305</v>
      </c>
      <c r="AW49" s="1"/>
      <c r="AX49" s="22" t="s">
        <v>304</v>
      </c>
      <c r="AY49" s="3" t="s">
        <v>305</v>
      </c>
      <c r="AZ49" s="3" t="s">
        <v>305</v>
      </c>
      <c r="BA49" s="3" t="s">
        <v>305</v>
      </c>
      <c r="BB49" s="3" t="s">
        <v>305</v>
      </c>
      <c r="BC49" s="3" t="s">
        <v>305</v>
      </c>
      <c r="BD49" s="3" t="s">
        <v>305</v>
      </c>
      <c r="BE49" s="3" t="s">
        <v>305</v>
      </c>
      <c r="BF49" s="3" t="s">
        <v>305</v>
      </c>
      <c r="BG49" s="3" t="s">
        <v>305</v>
      </c>
      <c r="BH49" s="3" t="s">
        <v>305</v>
      </c>
      <c r="BI49" s="3" t="s">
        <v>305</v>
      </c>
      <c r="BJ49" s="3">
        <v>3.4</v>
      </c>
      <c r="BK49" s="3">
        <v>3.4</v>
      </c>
      <c r="BL49" s="3">
        <v>1.7</v>
      </c>
      <c r="BM49" s="3">
        <v>0.9</v>
      </c>
      <c r="BN49" s="3" t="s">
        <v>305</v>
      </c>
      <c r="BO49" s="3" t="s">
        <v>305</v>
      </c>
      <c r="BP49" s="3" t="s">
        <v>305</v>
      </c>
      <c r="BQ49" s="3" t="s">
        <v>305</v>
      </c>
      <c r="BR49" s="3" t="s">
        <v>305</v>
      </c>
      <c r="BS49" s="3" t="s">
        <v>305</v>
      </c>
      <c r="BU49" s="25"/>
      <c r="BV49" s="35" t="s">
        <v>306</v>
      </c>
      <c r="BW49" s="27" t="s">
        <v>307</v>
      </c>
      <c r="BX49" s="27" t="s">
        <v>307</v>
      </c>
      <c r="BY49" s="27" t="s">
        <v>307</v>
      </c>
      <c r="BZ49" s="27" t="s">
        <v>307</v>
      </c>
      <c r="CA49" s="27" t="s">
        <v>307</v>
      </c>
      <c r="CB49" s="27" t="s">
        <v>307</v>
      </c>
      <c r="CC49" s="27" t="s">
        <v>307</v>
      </c>
      <c r="CD49" s="27" t="s">
        <v>307</v>
      </c>
      <c r="CE49" s="27" t="s">
        <v>307</v>
      </c>
      <c r="CF49" s="27" t="s">
        <v>307</v>
      </c>
      <c r="CG49" s="27" t="s">
        <v>307</v>
      </c>
      <c r="CH49" s="27">
        <v>3.5</v>
      </c>
      <c r="CI49" s="27">
        <v>3.3</v>
      </c>
      <c r="CJ49" s="27">
        <v>3.3</v>
      </c>
      <c r="CK49" s="27">
        <v>3.6</v>
      </c>
      <c r="CL49" s="27" t="s">
        <v>307</v>
      </c>
      <c r="CM49" s="27" t="s">
        <v>307</v>
      </c>
      <c r="CN49" s="27" t="s">
        <v>307</v>
      </c>
      <c r="CO49" s="27" t="s">
        <v>307</v>
      </c>
      <c r="CP49" s="27" t="s">
        <v>307</v>
      </c>
      <c r="CQ49" s="27" t="s">
        <v>307</v>
      </c>
      <c r="CR49" s="44"/>
      <c r="CS49" s="25"/>
      <c r="CT49" s="35" t="s">
        <v>306</v>
      </c>
      <c r="CU49" s="27" t="s">
        <v>307</v>
      </c>
      <c r="CV49" s="27" t="s">
        <v>307</v>
      </c>
      <c r="CW49" s="27" t="s">
        <v>307</v>
      </c>
      <c r="CX49" s="27" t="s">
        <v>307</v>
      </c>
      <c r="CY49" s="27" t="s">
        <v>307</v>
      </c>
      <c r="CZ49" s="27" t="s">
        <v>307</v>
      </c>
      <c r="DA49" s="27" t="s">
        <v>307</v>
      </c>
      <c r="DB49" s="27">
        <v>3.5</v>
      </c>
      <c r="DC49" s="27">
        <v>4.3</v>
      </c>
      <c r="DD49" s="27">
        <v>4.2</v>
      </c>
      <c r="DE49" s="27">
        <v>4.4</v>
      </c>
      <c r="DF49" s="27">
        <v>5.1</v>
      </c>
      <c r="DG49" s="27">
        <v>5.4</v>
      </c>
      <c r="DH49" s="27">
        <v>5.2</v>
      </c>
      <c r="DI49" s="27">
        <v>5.5</v>
      </c>
      <c r="DJ49" s="27" t="s">
        <v>307</v>
      </c>
      <c r="DK49" s="27" t="s">
        <v>307</v>
      </c>
      <c r="DL49" s="27" t="s">
        <v>307</v>
      </c>
      <c r="DM49" s="27" t="s">
        <v>307</v>
      </c>
      <c r="DN49" s="27" t="s">
        <v>307</v>
      </c>
      <c r="DO49" s="27" t="s">
        <v>307</v>
      </c>
      <c r="DP49" s="44"/>
      <c r="DQ49" s="25"/>
      <c r="DR49" s="35" t="s">
        <v>306</v>
      </c>
      <c r="DS49" s="27" t="s">
        <v>307</v>
      </c>
      <c r="DT49" s="27" t="s">
        <v>307</v>
      </c>
      <c r="DU49" s="27" t="s">
        <v>307</v>
      </c>
      <c r="DV49" s="27" t="s">
        <v>307</v>
      </c>
      <c r="DW49" s="27" t="s">
        <v>307</v>
      </c>
      <c r="DX49" s="27" t="s">
        <v>307</v>
      </c>
      <c r="DY49" s="27" t="s">
        <v>307</v>
      </c>
      <c r="DZ49" s="27" t="s">
        <v>307</v>
      </c>
      <c r="EA49" s="27">
        <v>7.4</v>
      </c>
      <c r="EB49" s="27">
        <v>7.6</v>
      </c>
      <c r="EC49" s="27">
        <v>7.3</v>
      </c>
      <c r="ED49" s="27">
        <v>7.9</v>
      </c>
      <c r="EE49" s="27">
        <v>6.1</v>
      </c>
      <c r="EF49" s="27">
        <v>5.8</v>
      </c>
      <c r="EG49" s="27">
        <v>5.9</v>
      </c>
      <c r="EH49" s="27" t="s">
        <v>307</v>
      </c>
      <c r="EI49" s="27" t="s">
        <v>307</v>
      </c>
      <c r="EJ49" s="27" t="s">
        <v>307</v>
      </c>
      <c r="EK49" s="27" t="s">
        <v>307</v>
      </c>
      <c r="EL49" s="27" t="s">
        <v>307</v>
      </c>
      <c r="EM49" s="27" t="s">
        <v>307</v>
      </c>
      <c r="EN49" s="44"/>
      <c r="EO49" s="25"/>
      <c r="EP49" s="35" t="s">
        <v>306</v>
      </c>
      <c r="EQ49" s="27" t="s">
        <v>307</v>
      </c>
      <c r="ER49" s="27" t="s">
        <v>307</v>
      </c>
      <c r="ES49" s="27" t="s">
        <v>307</v>
      </c>
      <c r="ET49" s="27" t="s">
        <v>307</v>
      </c>
      <c r="EU49" s="27" t="s">
        <v>307</v>
      </c>
      <c r="EV49" s="27" t="s">
        <v>307</v>
      </c>
      <c r="EW49" s="27" t="s">
        <v>307</v>
      </c>
      <c r="EX49" s="27" t="s">
        <v>307</v>
      </c>
      <c r="EY49" s="27" t="s">
        <v>307</v>
      </c>
      <c r="EZ49" s="27" t="s">
        <v>307</v>
      </c>
      <c r="FA49" s="27" t="s">
        <v>307</v>
      </c>
      <c r="FB49" s="27">
        <v>6.7</v>
      </c>
      <c r="FC49" s="27">
        <v>6.1</v>
      </c>
      <c r="FD49" s="27">
        <v>6</v>
      </c>
      <c r="FE49" s="27">
        <v>6.6</v>
      </c>
      <c r="FF49" s="27" t="s">
        <v>307</v>
      </c>
      <c r="FG49" s="27" t="s">
        <v>307</v>
      </c>
      <c r="FH49" s="27" t="s">
        <v>307</v>
      </c>
      <c r="FI49" s="27" t="s">
        <v>307</v>
      </c>
      <c r="FJ49" s="27" t="s">
        <v>307</v>
      </c>
      <c r="FK49" s="27" t="s">
        <v>307</v>
      </c>
      <c r="FM49" s="1"/>
      <c r="FN49" s="12" t="s">
        <v>304</v>
      </c>
      <c r="FO49" s="3" t="s">
        <v>305</v>
      </c>
      <c r="FP49" s="3" t="s">
        <v>305</v>
      </c>
      <c r="FQ49" s="3" t="s">
        <v>305</v>
      </c>
      <c r="FR49" s="3" t="s">
        <v>305</v>
      </c>
      <c r="FS49" s="3" t="s">
        <v>305</v>
      </c>
      <c r="FT49" s="3" t="s">
        <v>305</v>
      </c>
      <c r="FU49" s="3" t="s">
        <v>305</v>
      </c>
      <c r="FV49" s="3" t="s">
        <v>305</v>
      </c>
      <c r="FW49" s="3" t="s">
        <v>305</v>
      </c>
      <c r="FX49" s="3" t="s">
        <v>305</v>
      </c>
      <c r="FY49" s="3" t="s">
        <v>305</v>
      </c>
      <c r="FZ49" s="3">
        <v>3.7</v>
      </c>
      <c r="GA49" s="3">
        <v>5</v>
      </c>
      <c r="GB49" s="3">
        <v>3.6</v>
      </c>
      <c r="GC49" s="3">
        <v>4.1</v>
      </c>
      <c r="GD49" s="3" t="s">
        <v>305</v>
      </c>
      <c r="GE49" s="3" t="s">
        <v>305</v>
      </c>
      <c r="GF49" s="3" t="s">
        <v>305</v>
      </c>
      <c r="GG49" s="3" t="s">
        <v>305</v>
      </c>
      <c r="GH49" s="3" t="s">
        <v>305</v>
      </c>
      <c r="GI49" s="3" t="s">
        <v>305</v>
      </c>
      <c r="GK49" s="1"/>
      <c r="GL49" s="12" t="s">
        <v>304</v>
      </c>
      <c r="GM49" s="3" t="s">
        <v>305</v>
      </c>
      <c r="GN49" s="3" t="s">
        <v>305</v>
      </c>
      <c r="GO49" s="3" t="s">
        <v>305</v>
      </c>
      <c r="GP49" s="3" t="s">
        <v>305</v>
      </c>
      <c r="GQ49" s="3" t="s">
        <v>305</v>
      </c>
      <c r="GR49" s="3" t="s">
        <v>305</v>
      </c>
      <c r="GS49" s="3" t="s">
        <v>305</v>
      </c>
      <c r="GT49" s="3" t="s">
        <v>305</v>
      </c>
      <c r="GU49" s="3" t="s">
        <v>305</v>
      </c>
      <c r="GV49" s="3" t="s">
        <v>305</v>
      </c>
      <c r="GW49" s="3">
        <v>3.3</v>
      </c>
      <c r="GX49" s="3">
        <v>3.9</v>
      </c>
      <c r="GY49" s="3">
        <v>3.6</v>
      </c>
      <c r="GZ49" s="3">
        <v>3.2</v>
      </c>
      <c r="HA49" s="3">
        <v>3.3</v>
      </c>
      <c r="HB49" s="3" t="s">
        <v>305</v>
      </c>
      <c r="HC49" s="3" t="s">
        <v>305</v>
      </c>
      <c r="HD49" s="3" t="s">
        <v>305</v>
      </c>
      <c r="HE49" s="3" t="s">
        <v>305</v>
      </c>
      <c r="HF49" s="3" t="s">
        <v>305</v>
      </c>
      <c r="HG49" s="3" t="s">
        <v>305</v>
      </c>
    </row>
    <row r="50" ht="15" spans="1:215">
      <c r="A50" s="1"/>
      <c r="B50" s="22" t="s">
        <v>308</v>
      </c>
      <c r="C50" s="1">
        <v>0</v>
      </c>
      <c r="D50" s="3" t="s">
        <v>305</v>
      </c>
      <c r="E50" s="3" t="s">
        <v>305</v>
      </c>
      <c r="F50" s="3" t="s">
        <v>305</v>
      </c>
      <c r="G50" s="3" t="s">
        <v>305</v>
      </c>
      <c r="H50" s="3" t="s">
        <v>305</v>
      </c>
      <c r="I50" s="3" t="s">
        <v>305</v>
      </c>
      <c r="J50" s="3" t="s">
        <v>305</v>
      </c>
      <c r="K50" s="3" t="s">
        <v>305</v>
      </c>
      <c r="L50" s="3" t="s">
        <v>305</v>
      </c>
      <c r="M50" s="3" t="s">
        <v>305</v>
      </c>
      <c r="N50" s="3" t="s">
        <v>305</v>
      </c>
      <c r="O50" s="3" t="s">
        <v>305</v>
      </c>
      <c r="P50" s="3" t="s">
        <v>305</v>
      </c>
      <c r="Q50" s="3" t="s">
        <v>305</v>
      </c>
      <c r="R50" s="3" t="s">
        <v>305</v>
      </c>
      <c r="S50" s="3" t="s">
        <v>305</v>
      </c>
      <c r="T50" s="3" t="s">
        <v>305</v>
      </c>
      <c r="U50" s="3" t="s">
        <v>305</v>
      </c>
      <c r="V50" s="3" t="s">
        <v>305</v>
      </c>
      <c r="W50" s="3" t="s">
        <v>305</v>
      </c>
      <c r="Y50" s="1"/>
      <c r="Z50" s="22" t="s">
        <v>308</v>
      </c>
      <c r="AA50" s="1">
        <v>0</v>
      </c>
      <c r="AB50" s="3" t="s">
        <v>305</v>
      </c>
      <c r="AC50" s="3" t="s">
        <v>305</v>
      </c>
      <c r="AD50" s="3" t="s">
        <v>305</v>
      </c>
      <c r="AE50" s="3" t="s">
        <v>305</v>
      </c>
      <c r="AF50" s="3" t="s">
        <v>305</v>
      </c>
      <c r="AG50" s="3" t="s">
        <v>305</v>
      </c>
      <c r="AH50" s="3" t="s">
        <v>305</v>
      </c>
      <c r="AI50" s="3" t="s">
        <v>305</v>
      </c>
      <c r="AJ50" s="3" t="s">
        <v>305</v>
      </c>
      <c r="AK50" s="3" t="s">
        <v>305</v>
      </c>
      <c r="AL50" s="3" t="s">
        <v>305</v>
      </c>
      <c r="AM50" s="3" t="s">
        <v>305</v>
      </c>
      <c r="AN50" s="3" t="s">
        <v>305</v>
      </c>
      <c r="AO50" s="3" t="s">
        <v>305</v>
      </c>
      <c r="AP50" s="3" t="s">
        <v>305</v>
      </c>
      <c r="AQ50" s="3" t="s">
        <v>305</v>
      </c>
      <c r="AR50" s="3" t="s">
        <v>305</v>
      </c>
      <c r="AS50" s="3" t="s">
        <v>305</v>
      </c>
      <c r="AT50" s="3" t="s">
        <v>305</v>
      </c>
      <c r="AU50" s="3" t="s">
        <v>305</v>
      </c>
      <c r="AW50" s="1"/>
      <c r="AX50" s="22" t="s">
        <v>308</v>
      </c>
      <c r="AY50" s="1">
        <v>0</v>
      </c>
      <c r="AZ50" s="3" t="s">
        <v>305</v>
      </c>
      <c r="BA50" s="3" t="s">
        <v>305</v>
      </c>
      <c r="BB50" s="3" t="s">
        <v>305</v>
      </c>
      <c r="BC50" s="3" t="s">
        <v>305</v>
      </c>
      <c r="BD50" s="3" t="s">
        <v>305</v>
      </c>
      <c r="BE50" s="3" t="s">
        <v>305</v>
      </c>
      <c r="BF50" s="3" t="s">
        <v>305</v>
      </c>
      <c r="BG50" s="3" t="s">
        <v>305</v>
      </c>
      <c r="BH50" s="3" t="s">
        <v>305</v>
      </c>
      <c r="BI50" s="3" t="s">
        <v>305</v>
      </c>
      <c r="BJ50" s="3" t="s">
        <v>305</v>
      </c>
      <c r="BK50" s="3" t="s">
        <v>305</v>
      </c>
      <c r="BL50" s="3" t="s">
        <v>305</v>
      </c>
      <c r="BM50" s="3" t="s">
        <v>305</v>
      </c>
      <c r="BN50" s="3" t="s">
        <v>305</v>
      </c>
      <c r="BO50" s="3" t="s">
        <v>305</v>
      </c>
      <c r="BP50" s="3" t="s">
        <v>305</v>
      </c>
      <c r="BQ50" s="3" t="s">
        <v>305</v>
      </c>
      <c r="BR50" s="3" t="s">
        <v>305</v>
      </c>
      <c r="BS50" s="3" t="s">
        <v>305</v>
      </c>
      <c r="BU50" s="25"/>
      <c r="BV50" s="35" t="s">
        <v>309</v>
      </c>
      <c r="BW50" s="25">
        <v>0</v>
      </c>
      <c r="BX50" s="27" t="s">
        <v>307</v>
      </c>
      <c r="BY50" s="27" t="s">
        <v>307</v>
      </c>
      <c r="BZ50" s="27" t="s">
        <v>307</v>
      </c>
      <c r="CA50" s="27" t="s">
        <v>307</v>
      </c>
      <c r="CB50" s="27" t="s">
        <v>307</v>
      </c>
      <c r="CC50" s="27" t="s">
        <v>307</v>
      </c>
      <c r="CD50" s="27" t="s">
        <v>307</v>
      </c>
      <c r="CE50" s="27" t="s">
        <v>307</v>
      </c>
      <c r="CF50" s="27" t="s">
        <v>307</v>
      </c>
      <c r="CG50" s="27" t="s">
        <v>307</v>
      </c>
      <c r="CH50" s="27" t="s">
        <v>307</v>
      </c>
      <c r="CI50" s="27" t="s">
        <v>307</v>
      </c>
      <c r="CJ50" s="27" t="s">
        <v>307</v>
      </c>
      <c r="CK50" s="27" t="s">
        <v>307</v>
      </c>
      <c r="CL50" s="27" t="s">
        <v>307</v>
      </c>
      <c r="CM50" s="27" t="s">
        <v>307</v>
      </c>
      <c r="CN50" s="27" t="s">
        <v>307</v>
      </c>
      <c r="CO50" s="27" t="s">
        <v>307</v>
      </c>
      <c r="CP50" s="27" t="s">
        <v>307</v>
      </c>
      <c r="CQ50" s="27" t="s">
        <v>307</v>
      </c>
      <c r="CR50" s="44"/>
      <c r="CS50" s="25"/>
      <c r="CT50" s="35" t="s">
        <v>309</v>
      </c>
      <c r="CU50" s="25">
        <v>0</v>
      </c>
      <c r="CV50" s="27" t="s">
        <v>307</v>
      </c>
      <c r="CW50" s="27" t="s">
        <v>307</v>
      </c>
      <c r="CX50" s="27" t="s">
        <v>307</v>
      </c>
      <c r="CY50" s="27" t="s">
        <v>307</v>
      </c>
      <c r="CZ50" s="27" t="s">
        <v>307</v>
      </c>
      <c r="DA50" s="27" t="s">
        <v>307</v>
      </c>
      <c r="DB50" s="27" t="s">
        <v>307</v>
      </c>
      <c r="DC50" s="27" t="s">
        <v>307</v>
      </c>
      <c r="DD50" s="27" t="s">
        <v>307</v>
      </c>
      <c r="DE50" s="27" t="s">
        <v>307</v>
      </c>
      <c r="DF50" s="27" t="s">
        <v>307</v>
      </c>
      <c r="DG50" s="27" t="s">
        <v>307</v>
      </c>
      <c r="DH50" s="27" t="s">
        <v>307</v>
      </c>
      <c r="DI50" s="27" t="s">
        <v>307</v>
      </c>
      <c r="DJ50" s="27" t="s">
        <v>307</v>
      </c>
      <c r="DK50" s="27" t="s">
        <v>307</v>
      </c>
      <c r="DL50" s="27" t="s">
        <v>307</v>
      </c>
      <c r="DM50" s="27" t="s">
        <v>307</v>
      </c>
      <c r="DN50" s="27" t="s">
        <v>307</v>
      </c>
      <c r="DO50" s="27" t="s">
        <v>307</v>
      </c>
      <c r="DP50" s="44"/>
      <c r="DQ50" s="25"/>
      <c r="DR50" s="35" t="s">
        <v>309</v>
      </c>
      <c r="DS50" s="25">
        <v>0</v>
      </c>
      <c r="DT50" s="27" t="s">
        <v>307</v>
      </c>
      <c r="DU50" s="27" t="s">
        <v>307</v>
      </c>
      <c r="DV50" s="27" t="s">
        <v>307</v>
      </c>
      <c r="DW50" s="27" t="s">
        <v>307</v>
      </c>
      <c r="DX50" s="27" t="s">
        <v>307</v>
      </c>
      <c r="DY50" s="27" t="s">
        <v>307</v>
      </c>
      <c r="DZ50" s="27" t="s">
        <v>307</v>
      </c>
      <c r="EA50" s="27" t="s">
        <v>307</v>
      </c>
      <c r="EB50" s="27" t="s">
        <v>307</v>
      </c>
      <c r="EC50" s="27" t="s">
        <v>307</v>
      </c>
      <c r="ED50" s="27" t="s">
        <v>307</v>
      </c>
      <c r="EE50" s="27" t="s">
        <v>307</v>
      </c>
      <c r="EF50" s="27" t="s">
        <v>307</v>
      </c>
      <c r="EG50" s="27" t="s">
        <v>307</v>
      </c>
      <c r="EH50" s="27" t="s">
        <v>307</v>
      </c>
      <c r="EI50" s="27" t="s">
        <v>307</v>
      </c>
      <c r="EJ50" s="27" t="s">
        <v>307</v>
      </c>
      <c r="EK50" s="27" t="s">
        <v>307</v>
      </c>
      <c r="EL50" s="27" t="s">
        <v>307</v>
      </c>
      <c r="EM50" s="27" t="s">
        <v>307</v>
      </c>
      <c r="EN50" s="44"/>
      <c r="EO50" s="25"/>
      <c r="EP50" s="35" t="s">
        <v>309</v>
      </c>
      <c r="EQ50" s="25">
        <v>0</v>
      </c>
      <c r="ER50" s="27" t="s">
        <v>307</v>
      </c>
      <c r="ES50" s="27" t="s">
        <v>307</v>
      </c>
      <c r="ET50" s="27" t="s">
        <v>307</v>
      </c>
      <c r="EU50" s="27" t="s">
        <v>307</v>
      </c>
      <c r="EV50" s="27" t="s">
        <v>307</v>
      </c>
      <c r="EW50" s="27" t="s">
        <v>307</v>
      </c>
      <c r="EX50" s="27" t="s">
        <v>307</v>
      </c>
      <c r="EY50" s="27" t="s">
        <v>307</v>
      </c>
      <c r="EZ50" s="27" t="s">
        <v>307</v>
      </c>
      <c r="FA50" s="27" t="s">
        <v>307</v>
      </c>
      <c r="FB50" s="27" t="s">
        <v>307</v>
      </c>
      <c r="FC50" s="27" t="s">
        <v>307</v>
      </c>
      <c r="FD50" s="27" t="s">
        <v>307</v>
      </c>
      <c r="FE50" s="27" t="s">
        <v>307</v>
      </c>
      <c r="FF50" s="27" t="s">
        <v>307</v>
      </c>
      <c r="FG50" s="27" t="s">
        <v>307</v>
      </c>
      <c r="FH50" s="27" t="s">
        <v>307</v>
      </c>
      <c r="FI50" s="27" t="s">
        <v>307</v>
      </c>
      <c r="FJ50" s="27" t="s">
        <v>307</v>
      </c>
      <c r="FK50" s="27" t="s">
        <v>307</v>
      </c>
      <c r="FM50" s="1"/>
      <c r="FN50" s="12" t="s">
        <v>308</v>
      </c>
      <c r="FO50" s="1">
        <v>0</v>
      </c>
      <c r="FP50" s="3" t="s">
        <v>305</v>
      </c>
      <c r="FQ50" s="3" t="s">
        <v>305</v>
      </c>
      <c r="FR50" s="3" t="s">
        <v>305</v>
      </c>
      <c r="FS50" s="3" t="s">
        <v>305</v>
      </c>
      <c r="FT50" s="3" t="s">
        <v>305</v>
      </c>
      <c r="FU50" s="3" t="s">
        <v>305</v>
      </c>
      <c r="FV50" s="3" t="s">
        <v>305</v>
      </c>
      <c r="FW50" s="3" t="s">
        <v>305</v>
      </c>
      <c r="FX50" s="3" t="s">
        <v>305</v>
      </c>
      <c r="FY50" s="3" t="s">
        <v>305</v>
      </c>
      <c r="FZ50" s="3" t="s">
        <v>305</v>
      </c>
      <c r="GA50" s="3" t="s">
        <v>305</v>
      </c>
      <c r="GB50" s="3" t="s">
        <v>305</v>
      </c>
      <c r="GC50" s="3" t="s">
        <v>305</v>
      </c>
      <c r="GD50" s="3" t="s">
        <v>305</v>
      </c>
      <c r="GE50" s="3" t="s">
        <v>305</v>
      </c>
      <c r="GF50" s="3" t="s">
        <v>305</v>
      </c>
      <c r="GG50" s="3" t="s">
        <v>305</v>
      </c>
      <c r="GH50" s="3" t="s">
        <v>305</v>
      </c>
      <c r="GI50" s="3" t="s">
        <v>305</v>
      </c>
      <c r="GK50" s="1"/>
      <c r="GL50" s="12" t="s">
        <v>308</v>
      </c>
      <c r="GM50" s="1">
        <v>0</v>
      </c>
      <c r="GN50" s="3" t="s">
        <v>305</v>
      </c>
      <c r="GO50" s="3" t="s">
        <v>305</v>
      </c>
      <c r="GP50" s="3" t="s">
        <v>305</v>
      </c>
      <c r="GQ50" s="3" t="s">
        <v>305</v>
      </c>
      <c r="GR50" s="3" t="s">
        <v>305</v>
      </c>
      <c r="GS50" s="3" t="s">
        <v>305</v>
      </c>
      <c r="GT50" s="3" t="s">
        <v>305</v>
      </c>
      <c r="GU50" s="3" t="s">
        <v>305</v>
      </c>
      <c r="GV50" s="3" t="s">
        <v>305</v>
      </c>
      <c r="GW50" s="3" t="s">
        <v>305</v>
      </c>
      <c r="GX50" s="3" t="s">
        <v>305</v>
      </c>
      <c r="GY50" s="3" t="s">
        <v>305</v>
      </c>
      <c r="GZ50" s="3" t="s">
        <v>305</v>
      </c>
      <c r="HA50" s="3" t="s">
        <v>305</v>
      </c>
      <c r="HB50" s="3" t="s">
        <v>305</v>
      </c>
      <c r="HC50" s="3" t="s">
        <v>305</v>
      </c>
      <c r="HD50" s="3" t="s">
        <v>305</v>
      </c>
      <c r="HE50" s="3" t="s">
        <v>305</v>
      </c>
      <c r="HF50" s="3" t="s">
        <v>305</v>
      </c>
      <c r="HG50" s="3" t="s">
        <v>305</v>
      </c>
    </row>
    <row r="51" ht="15" spans="1:215">
      <c r="A51" s="1"/>
      <c r="B51" s="22" t="s">
        <v>310</v>
      </c>
      <c r="C51" s="1">
        <v>0.1</v>
      </c>
      <c r="D51" s="1">
        <v>0.2</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Y51" s="1"/>
      <c r="Z51" s="22" t="s">
        <v>310</v>
      </c>
      <c r="AA51" s="1">
        <v>0.1</v>
      </c>
      <c r="AB51" s="1">
        <v>0.1</v>
      </c>
      <c r="AC51" s="1">
        <v>0.1</v>
      </c>
      <c r="AD51" s="1">
        <v>0.1</v>
      </c>
      <c r="AE51" s="1">
        <v>0.1</v>
      </c>
      <c r="AF51" s="1">
        <v>0.1</v>
      </c>
      <c r="AG51" s="1">
        <v>0.1</v>
      </c>
      <c r="AH51" s="1">
        <v>0.2</v>
      </c>
      <c r="AI51" s="1">
        <v>0.2</v>
      </c>
      <c r="AJ51" s="1">
        <v>0.2</v>
      </c>
      <c r="AK51" s="1">
        <v>0.2</v>
      </c>
      <c r="AL51" s="1">
        <v>0.1</v>
      </c>
      <c r="AM51" s="1">
        <v>0.1</v>
      </c>
      <c r="AN51" s="1">
        <v>0.1</v>
      </c>
      <c r="AO51" s="1">
        <v>0.1</v>
      </c>
      <c r="AP51" s="1">
        <v>0.1</v>
      </c>
      <c r="AQ51" s="1">
        <v>0.1</v>
      </c>
      <c r="AR51" s="1">
        <v>0.1</v>
      </c>
      <c r="AS51" s="1">
        <v>0</v>
      </c>
      <c r="AT51" s="1">
        <v>0</v>
      </c>
      <c r="AU51" s="1">
        <v>0</v>
      </c>
      <c r="AW51" s="1"/>
      <c r="AX51" s="22" t="s">
        <v>310</v>
      </c>
      <c r="AY51" s="1">
        <v>0.2</v>
      </c>
      <c r="AZ51" s="1">
        <v>0.3</v>
      </c>
      <c r="BA51" s="1">
        <v>0</v>
      </c>
      <c r="BB51" s="1">
        <v>0</v>
      </c>
      <c r="BC51" s="1">
        <v>0</v>
      </c>
      <c r="BD51" s="1">
        <v>0</v>
      </c>
      <c r="BE51" s="1">
        <v>0</v>
      </c>
      <c r="BF51" s="1">
        <v>0</v>
      </c>
      <c r="BG51" s="1">
        <v>0.1</v>
      </c>
      <c r="BH51" s="1">
        <v>0.1</v>
      </c>
      <c r="BI51" s="1">
        <v>0</v>
      </c>
      <c r="BJ51" s="1">
        <v>0</v>
      </c>
      <c r="BK51" s="1">
        <v>0</v>
      </c>
      <c r="BL51" s="1">
        <v>0</v>
      </c>
      <c r="BM51" s="1">
        <v>0</v>
      </c>
      <c r="BN51" s="1">
        <v>0.1</v>
      </c>
      <c r="BO51" s="1">
        <v>0</v>
      </c>
      <c r="BP51" s="1">
        <v>0</v>
      </c>
      <c r="BQ51" s="1">
        <v>0</v>
      </c>
      <c r="BR51" s="1">
        <v>0.1</v>
      </c>
      <c r="BS51" s="1">
        <v>0.1</v>
      </c>
      <c r="BU51" s="25"/>
      <c r="BV51" s="35" t="s">
        <v>311</v>
      </c>
      <c r="BW51" s="25">
        <v>0.1</v>
      </c>
      <c r="BX51" s="25">
        <v>0.2</v>
      </c>
      <c r="BY51" s="25">
        <v>0.1</v>
      </c>
      <c r="BZ51" s="25">
        <v>0</v>
      </c>
      <c r="CA51" s="25">
        <v>0.1</v>
      </c>
      <c r="CB51" s="25">
        <v>0.1</v>
      </c>
      <c r="CC51" s="25">
        <v>0.1</v>
      </c>
      <c r="CD51" s="25">
        <v>0.1</v>
      </c>
      <c r="CE51" s="25">
        <v>0.1</v>
      </c>
      <c r="CF51" s="25">
        <v>0.1</v>
      </c>
      <c r="CG51" s="25">
        <v>0.1</v>
      </c>
      <c r="CH51" s="25">
        <v>0.1</v>
      </c>
      <c r="CI51" s="25">
        <v>0.2</v>
      </c>
      <c r="CJ51" s="25">
        <v>0.2</v>
      </c>
      <c r="CK51" s="25">
        <v>0.2</v>
      </c>
      <c r="CL51" s="25">
        <v>0.2</v>
      </c>
      <c r="CM51" s="25">
        <v>0.2</v>
      </c>
      <c r="CN51" s="25">
        <v>0.2</v>
      </c>
      <c r="CO51" s="25">
        <v>0.2</v>
      </c>
      <c r="CP51" s="25">
        <v>0.2</v>
      </c>
      <c r="CQ51" s="25">
        <v>0.2</v>
      </c>
      <c r="CR51" s="44"/>
      <c r="CS51" s="25"/>
      <c r="CT51" s="35" t="s">
        <v>311</v>
      </c>
      <c r="CU51" s="25">
        <v>0.6</v>
      </c>
      <c r="CV51" s="25">
        <v>0.7</v>
      </c>
      <c r="CW51" s="25">
        <v>0.4</v>
      </c>
      <c r="CX51" s="25">
        <v>0.4</v>
      </c>
      <c r="CY51" s="25">
        <v>0.4</v>
      </c>
      <c r="CZ51" s="25">
        <v>0.4</v>
      </c>
      <c r="DA51" s="25">
        <v>0.7</v>
      </c>
      <c r="DB51" s="25">
        <v>0.8</v>
      </c>
      <c r="DC51" s="25">
        <v>0.9</v>
      </c>
      <c r="DD51" s="25">
        <v>0.8</v>
      </c>
      <c r="DE51" s="25">
        <v>0.9</v>
      </c>
      <c r="DF51" s="25">
        <v>1.1</v>
      </c>
      <c r="DG51" s="25">
        <v>1.4</v>
      </c>
      <c r="DH51" s="25">
        <v>0.9</v>
      </c>
      <c r="DI51" s="25">
        <v>0.9</v>
      </c>
      <c r="DJ51" s="25">
        <v>0.9</v>
      </c>
      <c r="DK51" s="25">
        <v>1.3</v>
      </c>
      <c r="DL51" s="25">
        <v>1.3</v>
      </c>
      <c r="DM51" s="25">
        <v>1</v>
      </c>
      <c r="DN51" s="25">
        <v>1</v>
      </c>
      <c r="DO51" s="25">
        <v>1.4</v>
      </c>
      <c r="DP51" s="44"/>
      <c r="DQ51" s="25"/>
      <c r="DR51" s="35" t="s">
        <v>311</v>
      </c>
      <c r="DS51" s="25">
        <v>0.8</v>
      </c>
      <c r="DT51" s="25">
        <v>0.7</v>
      </c>
      <c r="DU51" s="25">
        <v>0.4</v>
      </c>
      <c r="DV51" s="25">
        <v>0.4</v>
      </c>
      <c r="DW51" s="25">
        <v>0.3</v>
      </c>
      <c r="DX51" s="25">
        <v>0.2</v>
      </c>
      <c r="DY51" s="25">
        <v>0.2</v>
      </c>
      <c r="DZ51" s="25">
        <v>0.3</v>
      </c>
      <c r="EA51" s="25">
        <v>0.4</v>
      </c>
      <c r="EB51" s="25">
        <v>0.3</v>
      </c>
      <c r="EC51" s="25">
        <v>0.2</v>
      </c>
      <c r="ED51" s="25">
        <v>0.2</v>
      </c>
      <c r="EE51" s="25">
        <v>0.2</v>
      </c>
      <c r="EF51" s="25">
        <v>0.3</v>
      </c>
      <c r="EG51" s="25">
        <v>0.2</v>
      </c>
      <c r="EH51" s="25">
        <v>0.2</v>
      </c>
      <c r="EI51" s="25">
        <v>0.2</v>
      </c>
      <c r="EJ51" s="25">
        <v>0.3</v>
      </c>
      <c r="EK51" s="25">
        <v>0.3</v>
      </c>
      <c r="EL51" s="25">
        <v>0.4</v>
      </c>
      <c r="EM51" s="25">
        <v>0.5</v>
      </c>
      <c r="EN51" s="44"/>
      <c r="EO51" s="25"/>
      <c r="EP51" s="35" t="s">
        <v>311</v>
      </c>
      <c r="EQ51" s="25">
        <v>0.5</v>
      </c>
      <c r="ER51" s="25">
        <v>0.6</v>
      </c>
      <c r="ES51" s="25">
        <v>0.3</v>
      </c>
      <c r="ET51" s="25">
        <v>0.2</v>
      </c>
      <c r="EU51" s="25">
        <v>0.2</v>
      </c>
      <c r="EV51" s="25">
        <v>0.1</v>
      </c>
      <c r="EW51" s="25">
        <v>0.1</v>
      </c>
      <c r="EX51" s="25">
        <v>0.1</v>
      </c>
      <c r="EY51" s="25">
        <v>0.1</v>
      </c>
      <c r="EZ51" s="25">
        <v>0.1</v>
      </c>
      <c r="FA51" s="25">
        <v>0.1</v>
      </c>
      <c r="FB51" s="25">
        <v>0.1</v>
      </c>
      <c r="FC51" s="25">
        <v>0.2</v>
      </c>
      <c r="FD51" s="25">
        <v>0.1</v>
      </c>
      <c r="FE51" s="25">
        <v>0.2</v>
      </c>
      <c r="FF51" s="25">
        <v>0.2</v>
      </c>
      <c r="FG51" s="25">
        <v>0.2</v>
      </c>
      <c r="FH51" s="25">
        <v>0.1</v>
      </c>
      <c r="FI51" s="25">
        <v>0.2</v>
      </c>
      <c r="FJ51" s="25">
        <v>0.2</v>
      </c>
      <c r="FK51" s="25">
        <v>0.1</v>
      </c>
      <c r="FM51" s="1"/>
      <c r="FN51" s="12" t="s">
        <v>310</v>
      </c>
      <c r="FO51" s="1">
        <v>2.1</v>
      </c>
      <c r="FP51" s="1">
        <v>1.8</v>
      </c>
      <c r="FQ51" s="1">
        <v>1.5</v>
      </c>
      <c r="FR51" s="1">
        <v>1.4</v>
      </c>
      <c r="FS51" s="1">
        <v>1.2</v>
      </c>
      <c r="FT51" s="1">
        <v>0.7</v>
      </c>
      <c r="FU51" s="1">
        <v>1.2</v>
      </c>
      <c r="FV51" s="1">
        <v>1.2</v>
      </c>
      <c r="FW51" s="1">
        <v>0.8</v>
      </c>
      <c r="FX51" s="1">
        <v>0.7</v>
      </c>
      <c r="FY51" s="1">
        <v>0.6</v>
      </c>
      <c r="FZ51" s="1">
        <v>0.9</v>
      </c>
      <c r="GA51" s="1">
        <v>0.8</v>
      </c>
      <c r="GB51" s="1">
        <v>0.9</v>
      </c>
      <c r="GC51" s="1">
        <v>0.7</v>
      </c>
      <c r="GD51" s="1">
        <v>0.9</v>
      </c>
      <c r="GE51" s="1">
        <v>0.8</v>
      </c>
      <c r="GF51" s="1">
        <v>0.7</v>
      </c>
      <c r="GG51" s="1">
        <v>0.7</v>
      </c>
      <c r="GH51" s="1">
        <v>0.7</v>
      </c>
      <c r="GI51" s="1">
        <v>0.8</v>
      </c>
      <c r="GK51" s="1"/>
      <c r="GL51" s="12" t="s">
        <v>310</v>
      </c>
      <c r="GM51" s="1">
        <v>2.4</v>
      </c>
      <c r="GN51" s="1">
        <v>2.4</v>
      </c>
      <c r="GO51" s="1">
        <v>2.2</v>
      </c>
      <c r="GP51" s="1">
        <v>2</v>
      </c>
      <c r="GQ51" s="1">
        <v>1.7</v>
      </c>
      <c r="GR51" s="1">
        <v>1.4</v>
      </c>
      <c r="GS51" s="1">
        <v>1.7</v>
      </c>
      <c r="GT51" s="1">
        <v>2.3</v>
      </c>
      <c r="GU51" s="1">
        <v>2.9</v>
      </c>
      <c r="GV51" s="1">
        <v>2</v>
      </c>
      <c r="GW51" s="1">
        <v>2.3</v>
      </c>
      <c r="GX51" s="1">
        <v>2.3</v>
      </c>
      <c r="GY51" s="1">
        <v>2.2</v>
      </c>
      <c r="GZ51" s="1">
        <v>2</v>
      </c>
      <c r="HA51" s="1">
        <v>1.7</v>
      </c>
      <c r="HB51" s="1">
        <v>1.7</v>
      </c>
      <c r="HC51" s="1">
        <v>1.4</v>
      </c>
      <c r="HD51" s="1">
        <v>1.6</v>
      </c>
      <c r="HE51" s="1">
        <v>2.6</v>
      </c>
      <c r="HF51" s="1">
        <v>2.6</v>
      </c>
      <c r="HG51" s="1">
        <v>2.4</v>
      </c>
    </row>
    <row r="52" ht="15" spans="1:215">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44"/>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44"/>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44"/>
      <c r="EO52" s="25"/>
      <c r="EP52" s="25"/>
      <c r="EQ52" s="25"/>
      <c r="ER52" s="25"/>
      <c r="ES52" s="25"/>
      <c r="ET52" s="25"/>
      <c r="EU52" s="25"/>
      <c r="EV52" s="25"/>
      <c r="EW52" s="25"/>
      <c r="EX52" s="25"/>
      <c r="EY52" s="25"/>
      <c r="EZ52" s="25"/>
      <c r="FA52" s="25"/>
      <c r="FB52" s="25"/>
      <c r="FC52" s="25"/>
      <c r="FD52" s="25"/>
      <c r="FE52" s="25"/>
      <c r="FF52" s="25"/>
      <c r="FG52" s="25"/>
      <c r="FH52" s="25"/>
      <c r="FI52" s="25"/>
      <c r="FJ52" s="25"/>
      <c r="FK52" s="25"/>
      <c r="FM52" s="1"/>
      <c r="FN52" s="1"/>
      <c r="FO52" s="1"/>
      <c r="FP52" s="1"/>
      <c r="FQ52" s="1"/>
      <c r="FR52" s="1"/>
      <c r="FS52" s="1"/>
      <c r="FT52" s="1"/>
      <c r="FU52" s="1"/>
      <c r="FV52" s="1"/>
      <c r="FW52" s="1"/>
      <c r="FX52" s="1"/>
      <c r="FY52" s="1"/>
      <c r="FZ52" s="1"/>
      <c r="GA52" s="1"/>
      <c r="GB52" s="1"/>
      <c r="GC52" s="1"/>
      <c r="GD52" s="1"/>
      <c r="GE52" s="1"/>
      <c r="GF52" s="1"/>
      <c r="GG52" s="1"/>
      <c r="GH52" s="1"/>
      <c r="GI52" s="1"/>
      <c r="GK52" s="1"/>
      <c r="GL52" s="1"/>
      <c r="GM52" s="1"/>
      <c r="GN52" s="1"/>
      <c r="GO52" s="1"/>
      <c r="GP52" s="1"/>
      <c r="GQ52" s="1"/>
      <c r="GR52" s="1"/>
      <c r="GS52" s="1"/>
      <c r="GT52" s="1"/>
      <c r="GU52" s="1"/>
      <c r="GV52" s="1"/>
      <c r="GW52" s="1"/>
      <c r="GX52" s="1"/>
      <c r="GY52" s="1"/>
      <c r="GZ52" s="1"/>
      <c r="HA52" s="1"/>
      <c r="HB52" s="1"/>
      <c r="HC52" s="1"/>
      <c r="HD52" s="1"/>
      <c r="HE52" s="1"/>
      <c r="HF52" s="1"/>
      <c r="HG52" s="1"/>
    </row>
    <row r="53" ht="15" spans="1:215">
      <c r="A53" s="13"/>
      <c r="B53" s="14" t="s">
        <v>322</v>
      </c>
      <c r="C53" s="13">
        <v>70.3</v>
      </c>
      <c r="D53" s="13">
        <v>70.3</v>
      </c>
      <c r="E53" s="13">
        <v>70.3</v>
      </c>
      <c r="F53" s="13">
        <v>70.2</v>
      </c>
      <c r="G53" s="13">
        <v>69.8</v>
      </c>
      <c r="H53" s="13">
        <v>69.5</v>
      </c>
      <c r="I53" s="13">
        <v>69.1</v>
      </c>
      <c r="J53" s="13">
        <v>68.7</v>
      </c>
      <c r="K53" s="13">
        <v>68.4</v>
      </c>
      <c r="L53" s="13">
        <v>68.2</v>
      </c>
      <c r="M53" s="13">
        <v>68</v>
      </c>
      <c r="N53" s="13">
        <v>67.7</v>
      </c>
      <c r="O53" s="13">
        <v>67.5</v>
      </c>
      <c r="P53" s="13">
        <v>67.3</v>
      </c>
      <c r="Q53" s="13">
        <v>67</v>
      </c>
      <c r="R53" s="13">
        <v>67.1</v>
      </c>
      <c r="S53" s="13">
        <v>67.1</v>
      </c>
      <c r="T53" s="13">
        <v>67.1</v>
      </c>
      <c r="U53" s="13">
        <v>67.1</v>
      </c>
      <c r="V53" s="13">
        <v>67.1</v>
      </c>
      <c r="W53" s="13">
        <v>67.1</v>
      </c>
      <c r="Y53" s="13"/>
      <c r="Z53" s="14" t="s">
        <v>322</v>
      </c>
      <c r="AA53" s="13">
        <v>70.3</v>
      </c>
      <c r="AB53" s="13">
        <v>70.3</v>
      </c>
      <c r="AC53" s="13">
        <v>70.3</v>
      </c>
      <c r="AD53" s="13">
        <v>70.2</v>
      </c>
      <c r="AE53" s="13">
        <v>69.8</v>
      </c>
      <c r="AF53" s="13">
        <v>69.5</v>
      </c>
      <c r="AG53" s="13">
        <v>69.1</v>
      </c>
      <c r="AH53" s="13">
        <v>68.8</v>
      </c>
      <c r="AI53" s="13">
        <v>68.4</v>
      </c>
      <c r="AJ53" s="13">
        <v>68.2</v>
      </c>
      <c r="AK53" s="13">
        <v>68</v>
      </c>
      <c r="AL53" s="13">
        <v>67.8</v>
      </c>
      <c r="AM53" s="13">
        <v>67.5</v>
      </c>
      <c r="AN53" s="13">
        <v>67.4</v>
      </c>
      <c r="AO53" s="13">
        <v>67.1</v>
      </c>
      <c r="AP53" s="13">
        <v>67.1</v>
      </c>
      <c r="AQ53" s="13">
        <v>67.1</v>
      </c>
      <c r="AR53" s="13">
        <v>67.1</v>
      </c>
      <c r="AS53" s="13">
        <v>67.1</v>
      </c>
      <c r="AT53" s="13">
        <v>67.1</v>
      </c>
      <c r="AU53" s="13">
        <v>67.1</v>
      </c>
      <c r="AW53" s="13"/>
      <c r="AX53" s="14" t="s">
        <v>322</v>
      </c>
      <c r="AY53" s="13">
        <v>70.3</v>
      </c>
      <c r="AZ53" s="13">
        <v>70.3</v>
      </c>
      <c r="BA53" s="13">
        <v>70.3</v>
      </c>
      <c r="BB53" s="13">
        <v>70.2</v>
      </c>
      <c r="BC53" s="13">
        <v>69.8</v>
      </c>
      <c r="BD53" s="13">
        <v>69.5</v>
      </c>
      <c r="BE53" s="13">
        <v>69.1</v>
      </c>
      <c r="BF53" s="13">
        <v>68.8</v>
      </c>
      <c r="BG53" s="13">
        <v>68.4</v>
      </c>
      <c r="BH53" s="13">
        <v>68.2</v>
      </c>
      <c r="BI53" s="13">
        <v>68</v>
      </c>
      <c r="BJ53" s="13">
        <v>67.8</v>
      </c>
      <c r="BK53" s="13">
        <v>67.5</v>
      </c>
      <c r="BL53" s="13">
        <v>67.3</v>
      </c>
      <c r="BM53" s="13">
        <v>67.1</v>
      </c>
      <c r="BN53" s="13">
        <v>67.1</v>
      </c>
      <c r="BO53" s="13">
        <v>67.1</v>
      </c>
      <c r="BP53" s="13">
        <v>67.1</v>
      </c>
      <c r="BQ53" s="13">
        <v>67.1</v>
      </c>
      <c r="BR53" s="13">
        <v>67.1</v>
      </c>
      <c r="BS53" s="13">
        <v>67.1</v>
      </c>
      <c r="BU53" s="33"/>
      <c r="BV53" s="36" t="s">
        <v>323</v>
      </c>
      <c r="BW53" s="33">
        <v>70.3</v>
      </c>
      <c r="BX53" s="33">
        <v>70.3</v>
      </c>
      <c r="BY53" s="33">
        <v>70.3</v>
      </c>
      <c r="BZ53" s="33">
        <v>70.2</v>
      </c>
      <c r="CA53" s="33">
        <v>69.8</v>
      </c>
      <c r="CB53" s="33">
        <v>69.4</v>
      </c>
      <c r="CC53" s="33">
        <v>69.1</v>
      </c>
      <c r="CD53" s="33">
        <v>68.7</v>
      </c>
      <c r="CE53" s="33">
        <v>68.4</v>
      </c>
      <c r="CF53" s="33">
        <v>68.2</v>
      </c>
      <c r="CG53" s="33">
        <v>68</v>
      </c>
      <c r="CH53" s="33">
        <v>67.7</v>
      </c>
      <c r="CI53" s="33">
        <v>67.5</v>
      </c>
      <c r="CJ53" s="33">
        <v>67.3</v>
      </c>
      <c r="CK53" s="33">
        <v>67</v>
      </c>
      <c r="CL53" s="33">
        <v>67.1</v>
      </c>
      <c r="CM53" s="33">
        <v>67.1</v>
      </c>
      <c r="CN53" s="33">
        <v>67.1</v>
      </c>
      <c r="CO53" s="33">
        <v>67.1</v>
      </c>
      <c r="CP53" s="33">
        <v>67.1</v>
      </c>
      <c r="CQ53" s="33">
        <v>67.1</v>
      </c>
      <c r="CR53" s="44"/>
      <c r="CS53" s="33"/>
      <c r="CT53" s="36" t="s">
        <v>323</v>
      </c>
      <c r="CU53" s="33">
        <v>70.1</v>
      </c>
      <c r="CV53" s="33">
        <v>70.2</v>
      </c>
      <c r="CW53" s="33">
        <v>70.2</v>
      </c>
      <c r="CX53" s="33">
        <v>70.1</v>
      </c>
      <c r="CY53" s="33">
        <v>69.7</v>
      </c>
      <c r="CZ53" s="33">
        <v>69.4</v>
      </c>
      <c r="DA53" s="33">
        <v>68.9</v>
      </c>
      <c r="DB53" s="33">
        <v>68.6</v>
      </c>
      <c r="DC53" s="33">
        <v>68.3</v>
      </c>
      <c r="DD53" s="33">
        <v>68.1</v>
      </c>
      <c r="DE53" s="33">
        <v>67.8</v>
      </c>
      <c r="DF53" s="33">
        <v>67.6</v>
      </c>
      <c r="DG53" s="33">
        <v>67.4</v>
      </c>
      <c r="DH53" s="33">
        <v>67.2</v>
      </c>
      <c r="DI53" s="33">
        <v>67</v>
      </c>
      <c r="DJ53" s="33">
        <v>67.1</v>
      </c>
      <c r="DK53" s="33">
        <v>67</v>
      </c>
      <c r="DL53" s="33">
        <v>67</v>
      </c>
      <c r="DM53" s="33">
        <v>67.1</v>
      </c>
      <c r="DN53" s="33">
        <v>67</v>
      </c>
      <c r="DO53" s="33">
        <v>67</v>
      </c>
      <c r="DP53" s="44"/>
      <c r="DQ53" s="33"/>
      <c r="DR53" s="36" t="s">
        <v>323</v>
      </c>
      <c r="DS53" s="33">
        <v>70.2</v>
      </c>
      <c r="DT53" s="33">
        <v>70.2</v>
      </c>
      <c r="DU53" s="33">
        <v>70.2</v>
      </c>
      <c r="DV53" s="33">
        <v>70.1</v>
      </c>
      <c r="DW53" s="33">
        <v>69.7</v>
      </c>
      <c r="DX53" s="33">
        <v>69.4</v>
      </c>
      <c r="DY53" s="33">
        <v>69</v>
      </c>
      <c r="DZ53" s="33">
        <v>68.7</v>
      </c>
      <c r="EA53" s="33">
        <v>68.3</v>
      </c>
      <c r="EB53" s="33">
        <v>68.1</v>
      </c>
      <c r="EC53" s="33">
        <v>67.9</v>
      </c>
      <c r="ED53" s="33">
        <v>67.7</v>
      </c>
      <c r="EE53" s="33">
        <v>67.4</v>
      </c>
      <c r="EF53" s="33">
        <v>67.2</v>
      </c>
      <c r="EG53" s="33">
        <v>67</v>
      </c>
      <c r="EH53" s="33">
        <v>67.1</v>
      </c>
      <c r="EI53" s="33">
        <v>67.1</v>
      </c>
      <c r="EJ53" s="33">
        <v>67.1</v>
      </c>
      <c r="EK53" s="33">
        <v>67.1</v>
      </c>
      <c r="EL53" s="33">
        <v>67.1</v>
      </c>
      <c r="EM53" s="33">
        <v>67</v>
      </c>
      <c r="EN53" s="44"/>
      <c r="EO53" s="33"/>
      <c r="EP53" s="36" t="s">
        <v>323</v>
      </c>
      <c r="EQ53" s="33">
        <v>70.2</v>
      </c>
      <c r="ER53" s="33">
        <v>70.3</v>
      </c>
      <c r="ES53" s="33">
        <v>70.2</v>
      </c>
      <c r="ET53" s="33">
        <v>70.2</v>
      </c>
      <c r="EU53" s="33">
        <v>69.7</v>
      </c>
      <c r="EV53" s="33">
        <v>69.4</v>
      </c>
      <c r="EW53" s="33">
        <v>69.1</v>
      </c>
      <c r="EX53" s="33">
        <v>68.7</v>
      </c>
      <c r="EY53" s="33">
        <v>68.4</v>
      </c>
      <c r="EZ53" s="33">
        <v>68.2</v>
      </c>
      <c r="FA53" s="33">
        <v>68</v>
      </c>
      <c r="FB53" s="33">
        <v>67.7</v>
      </c>
      <c r="FC53" s="33">
        <v>67.5</v>
      </c>
      <c r="FD53" s="33">
        <v>67.3</v>
      </c>
      <c r="FE53" s="33">
        <v>67.1</v>
      </c>
      <c r="FF53" s="33">
        <v>67.1</v>
      </c>
      <c r="FG53" s="33">
        <v>67.1</v>
      </c>
      <c r="FH53" s="33">
        <v>67.1</v>
      </c>
      <c r="FI53" s="33">
        <v>67.1</v>
      </c>
      <c r="FJ53" s="33">
        <v>67.1</v>
      </c>
      <c r="FK53" s="33">
        <v>67.1</v>
      </c>
      <c r="FM53" s="13"/>
      <c r="FN53" s="14" t="s">
        <v>322</v>
      </c>
      <c r="FO53" s="13">
        <v>70</v>
      </c>
      <c r="FP53" s="13">
        <v>70.1</v>
      </c>
      <c r="FQ53" s="13">
        <v>70.1</v>
      </c>
      <c r="FR53" s="13">
        <v>70.1</v>
      </c>
      <c r="FS53" s="13">
        <v>69.6</v>
      </c>
      <c r="FT53" s="13">
        <v>69.4</v>
      </c>
      <c r="FU53" s="13">
        <v>69</v>
      </c>
      <c r="FV53" s="13">
        <v>68.6</v>
      </c>
      <c r="FW53" s="13">
        <v>68.3</v>
      </c>
      <c r="FX53" s="13">
        <v>68.1</v>
      </c>
      <c r="FY53" s="13">
        <v>67.9</v>
      </c>
      <c r="FZ53" s="13">
        <v>67.6</v>
      </c>
      <c r="GA53" s="13">
        <v>67.4</v>
      </c>
      <c r="GB53" s="13">
        <v>67.3</v>
      </c>
      <c r="GC53" s="13">
        <v>67</v>
      </c>
      <c r="GD53" s="13">
        <v>67.1</v>
      </c>
      <c r="GE53" s="13">
        <v>67.1</v>
      </c>
      <c r="GF53" s="13">
        <v>67.1</v>
      </c>
      <c r="GG53" s="13">
        <v>67.1</v>
      </c>
      <c r="GH53" s="13">
        <v>67.1</v>
      </c>
      <c r="GI53" s="13">
        <v>67.1</v>
      </c>
      <c r="GK53" s="13"/>
      <c r="GL53" s="14" t="s">
        <v>322</v>
      </c>
      <c r="GM53" s="13">
        <v>70</v>
      </c>
      <c r="GN53" s="13">
        <v>70</v>
      </c>
      <c r="GO53" s="13">
        <v>70</v>
      </c>
      <c r="GP53" s="13">
        <v>70</v>
      </c>
      <c r="GQ53" s="13">
        <v>69.6</v>
      </c>
      <c r="GR53" s="13">
        <v>69.3</v>
      </c>
      <c r="GS53" s="13">
        <v>68.9</v>
      </c>
      <c r="GT53" s="13">
        <v>68.6</v>
      </c>
      <c r="GU53" s="13">
        <v>68.2</v>
      </c>
      <c r="GV53" s="13">
        <v>68</v>
      </c>
      <c r="GW53" s="13">
        <v>67.8</v>
      </c>
      <c r="GX53" s="13">
        <v>67.5</v>
      </c>
      <c r="GY53" s="13">
        <v>67.3</v>
      </c>
      <c r="GZ53" s="13">
        <v>67.2</v>
      </c>
      <c r="HA53" s="13">
        <v>67</v>
      </c>
      <c r="HB53" s="13">
        <v>67</v>
      </c>
      <c r="HC53" s="13">
        <v>67.1</v>
      </c>
      <c r="HD53" s="13">
        <v>67.1</v>
      </c>
      <c r="HE53" s="13">
        <v>67</v>
      </c>
      <c r="HF53" s="13">
        <v>67</v>
      </c>
      <c r="HG53" s="13">
        <v>67</v>
      </c>
    </row>
    <row r="54" ht="1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1"/>
      <c r="AX54" s="1"/>
      <c r="AY54" s="1"/>
      <c r="AZ54" s="1"/>
      <c r="BA54" s="1"/>
      <c r="BB54" s="1"/>
      <c r="BC54" s="1"/>
      <c r="BD54" s="1"/>
      <c r="BE54" s="1"/>
      <c r="BF54" s="1"/>
      <c r="BG54" s="1"/>
      <c r="BH54" s="1"/>
      <c r="BI54" s="1"/>
      <c r="BJ54" s="1"/>
      <c r="BK54" s="1"/>
      <c r="BL54" s="1"/>
      <c r="BM54" s="1"/>
      <c r="BN54" s="1"/>
      <c r="BO54" s="1"/>
      <c r="BP54" s="1"/>
      <c r="BQ54" s="1"/>
      <c r="BR54" s="1"/>
      <c r="BS54" s="1"/>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44"/>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44"/>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44"/>
      <c r="EO54" s="25"/>
      <c r="EP54" s="25"/>
      <c r="EQ54" s="25"/>
      <c r="ER54" s="25"/>
      <c r="ES54" s="25"/>
      <c r="ET54" s="25"/>
      <c r="EU54" s="25"/>
      <c r="EV54" s="25"/>
      <c r="EW54" s="25"/>
      <c r="EX54" s="25"/>
      <c r="EY54" s="25"/>
      <c r="EZ54" s="25"/>
      <c r="FA54" s="25"/>
      <c r="FB54" s="25"/>
      <c r="FC54" s="25"/>
      <c r="FD54" s="25"/>
      <c r="FE54" s="25"/>
      <c r="FF54" s="25"/>
      <c r="FG54" s="25"/>
      <c r="FH54" s="25"/>
      <c r="FI54" s="25"/>
      <c r="FJ54" s="25"/>
      <c r="FK54" s="25"/>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5" spans="1:215">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44"/>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44"/>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44"/>
      <c r="EO55" s="25"/>
      <c r="EP55" s="25"/>
      <c r="EQ55" s="25"/>
      <c r="ER55" s="25"/>
      <c r="ES55" s="25"/>
      <c r="ET55" s="25"/>
      <c r="EU55" s="25"/>
      <c r="EV55" s="25"/>
      <c r="EW55" s="25"/>
      <c r="EX55" s="25"/>
      <c r="EY55" s="25"/>
      <c r="EZ55" s="25"/>
      <c r="FA55" s="25"/>
      <c r="FB55" s="25"/>
      <c r="FC55" s="25"/>
      <c r="FD55" s="25"/>
      <c r="FE55" s="25"/>
      <c r="FF55" s="25"/>
      <c r="FG55" s="25"/>
      <c r="FH55" s="25"/>
      <c r="FI55" s="25"/>
      <c r="FJ55" s="25"/>
      <c r="FK55" s="25"/>
      <c r="FM55" s="1"/>
      <c r="FN55" s="1"/>
      <c r="FO55" s="1"/>
      <c r="FP55" s="1"/>
      <c r="FQ55" s="1"/>
      <c r="FR55" s="1"/>
      <c r="FS55" s="1"/>
      <c r="FT55" s="1"/>
      <c r="FU55" s="1"/>
      <c r="FV55" s="1"/>
      <c r="FW55" s="1"/>
      <c r="FX55" s="1"/>
      <c r="FY55" s="1"/>
      <c r="FZ55" s="1"/>
      <c r="GA55" s="1"/>
      <c r="GB55" s="1"/>
      <c r="GC55" s="1"/>
      <c r="GD55" s="1"/>
      <c r="GE55" s="1"/>
      <c r="GF55" s="1"/>
      <c r="GG55" s="1"/>
      <c r="GH55" s="1"/>
      <c r="GI55" s="1"/>
      <c r="GK55" s="1"/>
      <c r="GL55" s="1"/>
      <c r="GM55" s="1"/>
      <c r="GN55" s="1"/>
      <c r="GO55" s="1"/>
      <c r="GP55" s="1"/>
      <c r="GQ55" s="1"/>
      <c r="GR55" s="1"/>
      <c r="GS55" s="1"/>
      <c r="GT55" s="1"/>
      <c r="GU55" s="1"/>
      <c r="GV55" s="1"/>
      <c r="GW55" s="1"/>
      <c r="GX55" s="1"/>
      <c r="GY55" s="1"/>
      <c r="GZ55" s="1"/>
      <c r="HA55" s="1"/>
      <c r="HB55" s="1"/>
      <c r="HC55" s="1"/>
      <c r="HD55" s="1"/>
      <c r="HE55" s="1"/>
      <c r="HF55" s="1"/>
      <c r="HG55" s="1"/>
    </row>
    <row r="56" ht="15" spans="1:215">
      <c r="A56" s="7"/>
      <c r="B56" s="7"/>
      <c r="C56" s="1"/>
      <c r="D56" s="1"/>
      <c r="E56" s="1"/>
      <c r="F56" s="1"/>
      <c r="G56" s="1"/>
      <c r="H56" s="1"/>
      <c r="I56" s="1"/>
      <c r="J56" s="1"/>
      <c r="K56" s="1"/>
      <c r="L56" s="1"/>
      <c r="M56" s="1"/>
      <c r="N56" s="1"/>
      <c r="O56" s="1"/>
      <c r="P56" s="1"/>
      <c r="Q56" s="1"/>
      <c r="R56" s="1"/>
      <c r="S56" s="1"/>
      <c r="T56" s="1"/>
      <c r="U56" s="1"/>
      <c r="V56" s="1"/>
      <c r="W56" s="1"/>
      <c r="Y56" s="7"/>
      <c r="Z56" s="7"/>
      <c r="AA56" s="1"/>
      <c r="AB56" s="1"/>
      <c r="AC56" s="1"/>
      <c r="AD56" s="1"/>
      <c r="AE56" s="1"/>
      <c r="AF56" s="1"/>
      <c r="AG56" s="1"/>
      <c r="AH56" s="1"/>
      <c r="AI56" s="1"/>
      <c r="AJ56" s="1"/>
      <c r="AK56" s="1"/>
      <c r="AL56" s="1"/>
      <c r="AM56" s="1"/>
      <c r="AN56" s="1"/>
      <c r="AO56" s="1"/>
      <c r="AP56" s="1"/>
      <c r="AQ56" s="1"/>
      <c r="AR56" s="1"/>
      <c r="AS56" s="1"/>
      <c r="AT56" s="1"/>
      <c r="AU56" s="1"/>
      <c r="AW56" s="7"/>
      <c r="AX56" s="7"/>
      <c r="AY56" s="1"/>
      <c r="AZ56" s="1"/>
      <c r="BA56" s="1"/>
      <c r="BB56" s="1"/>
      <c r="BC56" s="1"/>
      <c r="BD56" s="1"/>
      <c r="BE56" s="1"/>
      <c r="BF56" s="1"/>
      <c r="BG56" s="1"/>
      <c r="BH56" s="1"/>
      <c r="BI56" s="1"/>
      <c r="BJ56" s="1"/>
      <c r="BK56" s="1"/>
      <c r="BL56" s="1"/>
      <c r="BM56" s="1"/>
      <c r="BN56" s="1"/>
      <c r="BO56" s="1"/>
      <c r="BP56" s="1"/>
      <c r="BQ56" s="1"/>
      <c r="BR56" s="1"/>
      <c r="BS56" s="1"/>
      <c r="BU56" s="38"/>
      <c r="BV56" s="38"/>
      <c r="BW56" s="25"/>
      <c r="BX56" s="25"/>
      <c r="BY56" s="25"/>
      <c r="BZ56" s="25"/>
      <c r="CA56" s="25"/>
      <c r="CB56" s="25"/>
      <c r="CC56" s="25"/>
      <c r="CD56" s="25"/>
      <c r="CE56" s="25"/>
      <c r="CF56" s="25"/>
      <c r="CG56" s="25"/>
      <c r="CH56" s="25"/>
      <c r="CI56" s="25"/>
      <c r="CJ56" s="25"/>
      <c r="CK56" s="25"/>
      <c r="CL56" s="25"/>
      <c r="CM56" s="25"/>
      <c r="CN56" s="25"/>
      <c r="CO56" s="25"/>
      <c r="CP56" s="25"/>
      <c r="CQ56" s="25"/>
      <c r="CR56" s="44"/>
      <c r="CS56" s="38"/>
      <c r="CT56" s="38"/>
      <c r="CU56" s="25"/>
      <c r="CV56" s="25"/>
      <c r="CW56" s="25"/>
      <c r="CX56" s="25"/>
      <c r="CY56" s="25"/>
      <c r="CZ56" s="25"/>
      <c r="DA56" s="25"/>
      <c r="DB56" s="25"/>
      <c r="DC56" s="25"/>
      <c r="DD56" s="25"/>
      <c r="DE56" s="25"/>
      <c r="DF56" s="25"/>
      <c r="DG56" s="25"/>
      <c r="DH56" s="25"/>
      <c r="DI56" s="25"/>
      <c r="DJ56" s="25"/>
      <c r="DK56" s="25"/>
      <c r="DL56" s="25"/>
      <c r="DM56" s="25"/>
      <c r="DN56" s="25"/>
      <c r="DO56" s="25"/>
      <c r="DP56" s="44"/>
      <c r="DQ56" s="38"/>
      <c r="DR56" s="38"/>
      <c r="DS56" s="25"/>
      <c r="DT56" s="25"/>
      <c r="DU56" s="25"/>
      <c r="DV56" s="25"/>
      <c r="DW56" s="25"/>
      <c r="DX56" s="25"/>
      <c r="DY56" s="25"/>
      <c r="DZ56" s="25"/>
      <c r="EA56" s="25"/>
      <c r="EB56" s="25"/>
      <c r="EC56" s="25"/>
      <c r="ED56" s="25"/>
      <c r="EE56" s="25"/>
      <c r="EF56" s="25"/>
      <c r="EG56" s="25"/>
      <c r="EH56" s="25"/>
      <c r="EI56" s="25"/>
      <c r="EJ56" s="25"/>
      <c r="EK56" s="25"/>
      <c r="EL56" s="25"/>
      <c r="EM56" s="25"/>
      <c r="EN56" s="44"/>
      <c r="EO56" s="38"/>
      <c r="EP56" s="38"/>
      <c r="EQ56" s="25"/>
      <c r="ER56" s="25"/>
      <c r="ES56" s="25"/>
      <c r="ET56" s="25"/>
      <c r="EU56" s="25"/>
      <c r="EV56" s="25"/>
      <c r="EW56" s="25"/>
      <c r="EX56" s="25"/>
      <c r="EY56" s="25"/>
      <c r="EZ56" s="25"/>
      <c r="FA56" s="25"/>
      <c r="FB56" s="25"/>
      <c r="FC56" s="25"/>
      <c r="FD56" s="25"/>
      <c r="FE56" s="25"/>
      <c r="FF56" s="25"/>
      <c r="FG56" s="25"/>
      <c r="FH56" s="25"/>
      <c r="FI56" s="25"/>
      <c r="FJ56" s="25"/>
      <c r="FK56" s="25"/>
      <c r="FM56" s="7"/>
      <c r="FN56" s="7"/>
      <c r="FO56" s="1"/>
      <c r="FP56" s="1"/>
      <c r="FQ56" s="1"/>
      <c r="FR56" s="1"/>
      <c r="FS56" s="1"/>
      <c r="FT56" s="1"/>
      <c r="FU56" s="1"/>
      <c r="FV56" s="1"/>
      <c r="FW56" s="1"/>
      <c r="FX56" s="1"/>
      <c r="FY56" s="1"/>
      <c r="FZ56" s="1"/>
      <c r="GA56" s="1"/>
      <c r="GB56" s="1"/>
      <c r="GC56" s="1"/>
      <c r="GD56" s="1"/>
      <c r="GE56" s="1"/>
      <c r="GF56" s="1"/>
      <c r="GG56" s="1"/>
      <c r="GH56" s="1"/>
      <c r="GI56" s="1"/>
      <c r="GK56" s="7"/>
      <c r="GL56" s="7"/>
      <c r="GM56" s="1"/>
      <c r="GN56" s="1"/>
      <c r="GO56" s="1"/>
      <c r="GP56" s="1"/>
      <c r="GQ56" s="1"/>
      <c r="GR56" s="1"/>
      <c r="GS56" s="1"/>
      <c r="GT56" s="1"/>
      <c r="GU56" s="1"/>
      <c r="GV56" s="1"/>
      <c r="GW56" s="1"/>
      <c r="GX56" s="1"/>
      <c r="GY56" s="1"/>
      <c r="GZ56" s="1"/>
      <c r="HA56" s="1"/>
      <c r="HB56" s="1"/>
      <c r="HC56" s="1"/>
      <c r="HD56" s="1"/>
      <c r="HE56" s="1"/>
      <c r="HF56" s="1"/>
      <c r="HG56" s="1"/>
    </row>
  </sheetData>
  <mergeCells count="198">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 ref="A56:B56"/>
    <mergeCell ref="Y56:Z56"/>
    <mergeCell ref="AW56:AX56"/>
    <mergeCell ref="BU56:BV56"/>
    <mergeCell ref="CS56:CT56"/>
    <mergeCell ref="DQ56:DR56"/>
    <mergeCell ref="EO56:EP56"/>
    <mergeCell ref="FM56:FN56"/>
    <mergeCell ref="GK56:GL56"/>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60"/>
  <sheetViews>
    <sheetView topLeftCell="A7" workbookViewId="0">
      <selection activeCell="X38" sqref="X38"/>
    </sheetView>
  </sheetViews>
  <sheetFormatPr defaultColWidth="9" defaultRowHeight="12.75"/>
  <cols>
    <col min="2" max="2" width="33.1428571428571"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N1" s="44"/>
      <c r="EO1" s="25"/>
      <c r="EP1" s="25"/>
      <c r="EQ1" s="25"/>
      <c r="ER1" s="25"/>
      <c r="ES1" s="25"/>
      <c r="ET1" s="25"/>
      <c r="EU1" s="25"/>
      <c r="EV1" s="25"/>
      <c r="EW1" s="25"/>
      <c r="EX1" s="25"/>
      <c r="EY1" s="25"/>
      <c r="EZ1" s="25"/>
      <c r="FA1" s="25"/>
      <c r="FB1" s="25"/>
      <c r="FC1" s="25"/>
      <c r="FD1" s="25"/>
      <c r="FE1" s="25"/>
      <c r="FF1" s="25"/>
      <c r="FG1" s="25"/>
      <c r="FH1" s="25"/>
      <c r="FI1" s="25"/>
      <c r="FJ1" s="25"/>
      <c r="FK1" s="25"/>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N2" s="44"/>
      <c r="EO2" s="25"/>
      <c r="EP2" s="25"/>
      <c r="EQ2" s="25"/>
      <c r="ER2" s="25"/>
      <c r="ES2" s="25"/>
      <c r="ET2" s="25"/>
      <c r="EU2" s="25"/>
      <c r="EV2" s="25"/>
      <c r="EW2" s="25"/>
      <c r="EX2" s="25"/>
      <c r="EY2" s="25"/>
      <c r="EZ2" s="25"/>
      <c r="FA2" s="25"/>
      <c r="FB2" s="25"/>
      <c r="FC2" s="25"/>
      <c r="FD2" s="25"/>
      <c r="FE2" s="25"/>
      <c r="FF2" s="25"/>
      <c r="FG2" s="25"/>
      <c r="FH2" s="25"/>
      <c r="FI2" s="25"/>
      <c r="FJ2" s="25"/>
      <c r="FK2" s="25"/>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N3" s="44"/>
      <c r="EO3" s="25"/>
      <c r="EP3" s="25"/>
      <c r="EQ3" s="25"/>
      <c r="ER3" s="25"/>
      <c r="ES3" s="25"/>
      <c r="ET3" s="25"/>
      <c r="EU3" s="25"/>
      <c r="EV3" s="25"/>
      <c r="EW3" s="25"/>
      <c r="EX3" s="25"/>
      <c r="EY3" s="25"/>
      <c r="EZ3" s="25"/>
      <c r="FA3" s="25"/>
      <c r="FB3" s="25"/>
      <c r="FC3" s="25"/>
      <c r="FD3" s="25"/>
      <c r="FE3" s="25"/>
      <c r="FF3" s="25"/>
      <c r="FG3" s="25"/>
      <c r="FH3" s="25"/>
      <c r="FI3" s="25"/>
      <c r="FJ3" s="25"/>
      <c r="FK3" s="25"/>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N4" s="44"/>
      <c r="EO4" s="25"/>
      <c r="EP4" s="25"/>
      <c r="EQ4" s="25"/>
      <c r="ER4" s="25"/>
      <c r="ES4" s="25"/>
      <c r="ET4" s="25"/>
      <c r="EU4" s="25"/>
      <c r="EV4" s="25"/>
      <c r="EW4" s="25"/>
      <c r="EX4" s="25"/>
      <c r="EY4" s="25"/>
      <c r="EZ4" s="25"/>
      <c r="FA4" s="25"/>
      <c r="FB4" s="25"/>
      <c r="FC4" s="25"/>
      <c r="FD4" s="25"/>
      <c r="FE4" s="25"/>
      <c r="FF4" s="25"/>
      <c r="FG4" s="25"/>
      <c r="FH4" s="25"/>
      <c r="FI4" s="25"/>
      <c r="FJ4" s="25"/>
      <c r="FK4" s="25"/>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285</v>
      </c>
      <c r="AX5" s="26"/>
      <c r="AY5" s="27"/>
      <c r="AZ5" s="27"/>
      <c r="BA5" s="27"/>
      <c r="BB5" s="27"/>
      <c r="BC5" s="27"/>
      <c r="BD5" s="27"/>
      <c r="BE5" s="27"/>
      <c r="BF5" s="27"/>
      <c r="BG5" s="25"/>
      <c r="BH5" s="27"/>
      <c r="BI5" s="27"/>
      <c r="BJ5" s="27"/>
      <c r="BK5" s="27"/>
      <c r="BL5" s="25"/>
      <c r="BM5" s="27"/>
      <c r="BN5" s="25"/>
      <c r="BO5" s="25"/>
      <c r="BP5" s="27"/>
      <c r="BQ5" s="25"/>
      <c r="BR5" s="25"/>
      <c r="BS5" s="27" t="s">
        <v>286</v>
      </c>
      <c r="BT5" s="44"/>
      <c r="BU5" s="26" t="s">
        <v>285</v>
      </c>
      <c r="BV5" s="26"/>
      <c r="BW5" s="27"/>
      <c r="BX5" s="27"/>
      <c r="BY5" s="27"/>
      <c r="BZ5" s="27"/>
      <c r="CA5" s="27"/>
      <c r="CB5" s="27"/>
      <c r="CC5" s="27"/>
      <c r="CD5" s="27"/>
      <c r="CE5" s="25"/>
      <c r="CF5" s="27"/>
      <c r="CG5" s="27"/>
      <c r="CH5" s="27"/>
      <c r="CI5" s="27"/>
      <c r="CJ5" s="25"/>
      <c r="CK5" s="27"/>
      <c r="CL5" s="25"/>
      <c r="CM5" s="25"/>
      <c r="CN5" s="27"/>
      <c r="CO5" s="25"/>
      <c r="CP5" s="25"/>
      <c r="CQ5" s="27" t="s">
        <v>286</v>
      </c>
      <c r="CR5" s="44"/>
      <c r="CS5" s="26" t="s">
        <v>285</v>
      </c>
      <c r="CT5" s="26"/>
      <c r="CU5" s="27"/>
      <c r="CV5" s="27"/>
      <c r="CW5" s="27"/>
      <c r="CX5" s="27"/>
      <c r="CY5" s="27"/>
      <c r="CZ5" s="27"/>
      <c r="DA5" s="27"/>
      <c r="DB5" s="27"/>
      <c r="DC5" s="25"/>
      <c r="DD5" s="27"/>
      <c r="DE5" s="27"/>
      <c r="DF5" s="27"/>
      <c r="DG5" s="27"/>
      <c r="DH5" s="25"/>
      <c r="DI5" s="27"/>
      <c r="DJ5" s="25"/>
      <c r="DK5" s="25"/>
      <c r="DL5" s="27"/>
      <c r="DM5" s="25"/>
      <c r="DN5" s="25"/>
      <c r="DO5" s="27" t="s">
        <v>286</v>
      </c>
      <c r="DP5" s="44"/>
      <c r="DQ5" s="26" t="s">
        <v>285</v>
      </c>
      <c r="DR5" s="26"/>
      <c r="DS5" s="27"/>
      <c r="DT5" s="27"/>
      <c r="DU5" s="27"/>
      <c r="DV5" s="27"/>
      <c r="DW5" s="27"/>
      <c r="DX5" s="27"/>
      <c r="DY5" s="27"/>
      <c r="DZ5" s="27"/>
      <c r="EA5" s="25"/>
      <c r="EB5" s="27"/>
      <c r="EC5" s="27"/>
      <c r="ED5" s="27"/>
      <c r="EE5" s="27"/>
      <c r="EF5" s="25"/>
      <c r="EG5" s="27"/>
      <c r="EH5" s="25"/>
      <c r="EI5" s="25"/>
      <c r="EJ5" s="27"/>
      <c r="EK5" s="25"/>
      <c r="EL5" s="25"/>
      <c r="EM5" s="27" t="s">
        <v>286</v>
      </c>
      <c r="EN5" s="44"/>
      <c r="EO5" s="26" t="s">
        <v>285</v>
      </c>
      <c r="EP5" s="26"/>
      <c r="EQ5" s="27"/>
      <c r="ER5" s="27"/>
      <c r="ES5" s="27"/>
      <c r="ET5" s="27"/>
      <c r="EU5" s="27"/>
      <c r="EV5" s="27"/>
      <c r="EW5" s="27"/>
      <c r="EX5" s="27"/>
      <c r="EY5" s="25"/>
      <c r="EZ5" s="27"/>
      <c r="FA5" s="27"/>
      <c r="FB5" s="27"/>
      <c r="FC5" s="27"/>
      <c r="FD5" s="25"/>
      <c r="FE5" s="27"/>
      <c r="FF5" s="25"/>
      <c r="FG5" s="25"/>
      <c r="FH5" s="27"/>
      <c r="FI5" s="25"/>
      <c r="FJ5" s="25"/>
      <c r="FK5" s="27" t="s">
        <v>286</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N6" s="44"/>
      <c r="EO6" s="25"/>
      <c r="EP6" s="25"/>
      <c r="EQ6" s="25"/>
      <c r="ER6" s="25"/>
      <c r="ES6" s="25"/>
      <c r="ET6" s="25"/>
      <c r="EU6" s="25"/>
      <c r="EV6" s="25"/>
      <c r="EW6" s="25"/>
      <c r="EX6" s="25"/>
      <c r="EY6" s="25"/>
      <c r="EZ6" s="25"/>
      <c r="FA6" s="25"/>
      <c r="FB6" s="25"/>
      <c r="FC6" s="25"/>
      <c r="FD6" s="25"/>
      <c r="FE6" s="25"/>
      <c r="FF6" s="25"/>
      <c r="FG6" s="25"/>
      <c r="FH6" s="25"/>
      <c r="FI6" s="25"/>
      <c r="FJ6" s="25"/>
      <c r="FK6" s="25"/>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7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287</v>
      </c>
      <c r="AX7" s="28"/>
      <c r="AY7" s="27"/>
      <c r="AZ7" s="27"/>
      <c r="BA7" s="27"/>
      <c r="BB7" s="27"/>
      <c r="BC7" s="27"/>
      <c r="BD7" s="27"/>
      <c r="BE7" s="27"/>
      <c r="BF7" s="27"/>
      <c r="BG7" s="27"/>
      <c r="BH7" s="27"/>
      <c r="BI7" s="27"/>
      <c r="BJ7" s="27"/>
      <c r="BK7" s="27"/>
      <c r="BL7" s="27"/>
      <c r="BM7" s="27"/>
      <c r="BN7" s="27"/>
      <c r="BO7" s="27"/>
      <c r="BP7" s="27"/>
      <c r="BQ7" s="27"/>
      <c r="BR7" s="27"/>
      <c r="BS7" s="27"/>
      <c r="BT7" s="44"/>
      <c r="BU7" s="28" t="s">
        <v>288</v>
      </c>
      <c r="BV7" s="28"/>
      <c r="BW7" s="27"/>
      <c r="BX7" s="27"/>
      <c r="BY7" s="27"/>
      <c r="BZ7" s="27"/>
      <c r="CA7" s="27"/>
      <c r="CB7" s="27"/>
      <c r="CC7" s="27"/>
      <c r="CD7" s="27"/>
      <c r="CE7" s="27"/>
      <c r="CF7" s="27"/>
      <c r="CG7" s="27"/>
      <c r="CH7" s="27"/>
      <c r="CI7" s="27"/>
      <c r="CJ7" s="27"/>
      <c r="CK7" s="27"/>
      <c r="CL7" s="27"/>
      <c r="CM7" s="27"/>
      <c r="CN7" s="27"/>
      <c r="CO7" s="27"/>
      <c r="CP7" s="27"/>
      <c r="CQ7" s="27"/>
      <c r="CR7" s="44"/>
      <c r="CS7" s="28" t="s">
        <v>289</v>
      </c>
      <c r="CT7" s="28"/>
      <c r="CU7" s="27"/>
      <c r="CV7" s="27"/>
      <c r="CW7" s="27"/>
      <c r="CX7" s="27"/>
      <c r="CY7" s="27"/>
      <c r="CZ7" s="27"/>
      <c r="DA7" s="27"/>
      <c r="DB7" s="27"/>
      <c r="DC7" s="27"/>
      <c r="DD7" s="27"/>
      <c r="DE7" s="27"/>
      <c r="DF7" s="27"/>
      <c r="DG7" s="27"/>
      <c r="DH7" s="27"/>
      <c r="DI7" s="27"/>
      <c r="DJ7" s="27"/>
      <c r="DK7" s="27"/>
      <c r="DL7" s="27"/>
      <c r="DM7" s="27"/>
      <c r="DN7" s="27"/>
      <c r="DO7" s="27"/>
      <c r="DP7" s="44"/>
      <c r="DQ7" s="28" t="s">
        <v>290</v>
      </c>
      <c r="DR7" s="28"/>
      <c r="DS7" s="27"/>
      <c r="DT7" s="27"/>
      <c r="DU7" s="27"/>
      <c r="DV7" s="27"/>
      <c r="DW7" s="27"/>
      <c r="DX7" s="27"/>
      <c r="DY7" s="27"/>
      <c r="DZ7" s="27"/>
      <c r="EA7" s="27"/>
      <c r="EB7" s="27"/>
      <c r="EC7" s="27"/>
      <c r="ED7" s="27"/>
      <c r="EE7" s="27"/>
      <c r="EF7" s="27"/>
      <c r="EG7" s="27"/>
      <c r="EH7" s="27"/>
      <c r="EI7" s="27"/>
      <c r="EJ7" s="27"/>
      <c r="EK7" s="27"/>
      <c r="EL7" s="27"/>
      <c r="EM7" s="27"/>
      <c r="EN7" s="44"/>
      <c r="EO7" s="28" t="s">
        <v>291</v>
      </c>
      <c r="EP7" s="28"/>
      <c r="EQ7" s="27"/>
      <c r="ER7" s="27"/>
      <c r="ES7" s="27"/>
      <c r="ET7" s="27"/>
      <c r="EU7" s="27"/>
      <c r="EV7" s="27"/>
      <c r="EW7" s="27"/>
      <c r="EX7" s="27"/>
      <c r="EY7" s="27"/>
      <c r="EZ7" s="27"/>
      <c r="FA7" s="27"/>
      <c r="FB7" s="27"/>
      <c r="FC7" s="27"/>
      <c r="FD7" s="27"/>
      <c r="FE7" s="27"/>
      <c r="FF7" s="27"/>
      <c r="FG7" s="27"/>
      <c r="FH7" s="27"/>
      <c r="FI7" s="27"/>
      <c r="FJ7" s="27"/>
      <c r="FK7" s="27"/>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75" spans="1:215">
      <c r="A8" s="4" t="s">
        <v>506</v>
      </c>
      <c r="B8" s="4"/>
      <c r="C8" s="5"/>
      <c r="D8" s="5"/>
      <c r="E8" s="5"/>
      <c r="F8" s="5"/>
      <c r="G8" s="5"/>
      <c r="H8" s="5"/>
      <c r="I8" s="5"/>
      <c r="J8" s="5"/>
      <c r="K8" s="5"/>
      <c r="L8" s="5"/>
      <c r="M8" s="5"/>
      <c r="N8" s="5"/>
      <c r="O8" s="5"/>
      <c r="P8" s="5"/>
      <c r="Q8" s="5"/>
      <c r="R8" s="5"/>
      <c r="S8" s="5"/>
      <c r="T8" s="5"/>
      <c r="U8" s="5"/>
      <c r="V8" s="5"/>
      <c r="W8" s="5"/>
      <c r="Y8" s="4" t="s">
        <v>506</v>
      </c>
      <c r="Z8" s="4"/>
      <c r="AA8" s="5"/>
      <c r="AB8" s="5"/>
      <c r="AC8" s="5"/>
      <c r="AD8" s="5"/>
      <c r="AE8" s="5"/>
      <c r="AF8" s="5"/>
      <c r="AG8" s="5"/>
      <c r="AH8" s="5"/>
      <c r="AI8" s="5"/>
      <c r="AJ8" s="5"/>
      <c r="AK8" s="5"/>
      <c r="AL8" s="5"/>
      <c r="AM8" s="5"/>
      <c r="AN8" s="5"/>
      <c r="AO8" s="5"/>
      <c r="AP8" s="5"/>
      <c r="AQ8" s="5"/>
      <c r="AR8" s="5"/>
      <c r="AS8" s="5"/>
      <c r="AT8" s="5"/>
      <c r="AU8" s="5"/>
      <c r="AW8" s="28" t="s">
        <v>507</v>
      </c>
      <c r="AX8" s="28"/>
      <c r="AY8" s="29"/>
      <c r="AZ8" s="29"/>
      <c r="BA8" s="29"/>
      <c r="BB8" s="29"/>
      <c r="BC8" s="29"/>
      <c r="BD8" s="29"/>
      <c r="BE8" s="29"/>
      <c r="BF8" s="29"/>
      <c r="BG8" s="29"/>
      <c r="BH8" s="29"/>
      <c r="BI8" s="29"/>
      <c r="BJ8" s="29"/>
      <c r="BK8" s="29"/>
      <c r="BL8" s="29"/>
      <c r="BM8" s="29"/>
      <c r="BN8" s="29"/>
      <c r="BO8" s="29"/>
      <c r="BP8" s="29"/>
      <c r="BQ8" s="29"/>
      <c r="BR8" s="29"/>
      <c r="BS8" s="29"/>
      <c r="BT8" s="44"/>
      <c r="BU8" s="28" t="s">
        <v>507</v>
      </c>
      <c r="BV8" s="28"/>
      <c r="BW8" s="29"/>
      <c r="BX8" s="29"/>
      <c r="BY8" s="29"/>
      <c r="BZ8" s="29"/>
      <c r="CA8" s="29"/>
      <c r="CB8" s="29"/>
      <c r="CC8" s="29"/>
      <c r="CD8" s="29"/>
      <c r="CE8" s="29"/>
      <c r="CF8" s="29"/>
      <c r="CG8" s="29"/>
      <c r="CH8" s="29"/>
      <c r="CI8" s="29"/>
      <c r="CJ8" s="29"/>
      <c r="CK8" s="29"/>
      <c r="CL8" s="29"/>
      <c r="CM8" s="29"/>
      <c r="CN8" s="29"/>
      <c r="CO8" s="29"/>
      <c r="CP8" s="29"/>
      <c r="CQ8" s="29"/>
      <c r="CR8" s="44"/>
      <c r="CS8" s="28" t="s">
        <v>507</v>
      </c>
      <c r="CT8" s="28"/>
      <c r="CU8" s="29"/>
      <c r="CV8" s="29"/>
      <c r="CW8" s="29"/>
      <c r="CX8" s="29"/>
      <c r="CY8" s="29"/>
      <c r="CZ8" s="29"/>
      <c r="DA8" s="29"/>
      <c r="DB8" s="29"/>
      <c r="DC8" s="29"/>
      <c r="DD8" s="29"/>
      <c r="DE8" s="29"/>
      <c r="DF8" s="29"/>
      <c r="DG8" s="29"/>
      <c r="DH8" s="29"/>
      <c r="DI8" s="29"/>
      <c r="DJ8" s="29"/>
      <c r="DK8" s="29"/>
      <c r="DL8" s="29"/>
      <c r="DM8" s="29"/>
      <c r="DN8" s="29"/>
      <c r="DO8" s="29"/>
      <c r="DP8" s="44"/>
      <c r="DQ8" s="28" t="s">
        <v>507</v>
      </c>
      <c r="DR8" s="28"/>
      <c r="DS8" s="29"/>
      <c r="DT8" s="29"/>
      <c r="DU8" s="29"/>
      <c r="DV8" s="29"/>
      <c r="DW8" s="29"/>
      <c r="DX8" s="29"/>
      <c r="DY8" s="29"/>
      <c r="DZ8" s="29"/>
      <c r="EA8" s="29"/>
      <c r="EB8" s="29"/>
      <c r="EC8" s="29"/>
      <c r="ED8" s="29"/>
      <c r="EE8" s="29"/>
      <c r="EF8" s="29"/>
      <c r="EG8" s="29"/>
      <c r="EH8" s="29"/>
      <c r="EI8" s="29"/>
      <c r="EJ8" s="29"/>
      <c r="EK8" s="29"/>
      <c r="EL8" s="29"/>
      <c r="EM8" s="29"/>
      <c r="EN8" s="44"/>
      <c r="EO8" s="28" t="s">
        <v>507</v>
      </c>
      <c r="EP8" s="28"/>
      <c r="EQ8" s="29"/>
      <c r="ER8" s="29"/>
      <c r="ES8" s="29"/>
      <c r="ET8" s="29"/>
      <c r="EU8" s="29"/>
      <c r="EV8" s="29"/>
      <c r="EW8" s="29"/>
      <c r="EX8" s="29"/>
      <c r="EY8" s="29"/>
      <c r="EZ8" s="29"/>
      <c r="FA8" s="29"/>
      <c r="FB8" s="29"/>
      <c r="FC8" s="29"/>
      <c r="FD8" s="29"/>
      <c r="FE8" s="29"/>
      <c r="FF8" s="29"/>
      <c r="FG8" s="29"/>
      <c r="FH8" s="29"/>
      <c r="FI8" s="29"/>
      <c r="FJ8" s="29"/>
      <c r="FK8" s="29"/>
      <c r="FM8" s="4" t="s">
        <v>506</v>
      </c>
      <c r="FN8" s="4"/>
      <c r="FO8" s="5"/>
      <c r="FP8" s="5"/>
      <c r="FQ8" s="5"/>
      <c r="FR8" s="5"/>
      <c r="FS8" s="5"/>
      <c r="FT8" s="5"/>
      <c r="FU8" s="5"/>
      <c r="FV8" s="5"/>
      <c r="FW8" s="5"/>
      <c r="FX8" s="5"/>
      <c r="FY8" s="5"/>
      <c r="FZ8" s="5"/>
      <c r="GA8" s="5"/>
      <c r="GB8" s="5"/>
      <c r="GC8" s="5"/>
      <c r="GD8" s="5"/>
      <c r="GE8" s="5"/>
      <c r="GF8" s="5"/>
      <c r="GG8" s="5"/>
      <c r="GH8" s="5"/>
      <c r="GI8" s="5"/>
      <c r="GK8" s="4" t="s">
        <v>506</v>
      </c>
      <c r="GL8" s="4"/>
      <c r="GM8" s="5"/>
      <c r="GN8" s="5"/>
      <c r="GO8" s="5"/>
      <c r="GP8" s="5"/>
      <c r="GQ8" s="5"/>
      <c r="GR8" s="5"/>
      <c r="GS8" s="5"/>
      <c r="GT8" s="5"/>
      <c r="GU8" s="5"/>
      <c r="GV8" s="5"/>
      <c r="GW8" s="5"/>
      <c r="GX8" s="5"/>
      <c r="GY8" s="5"/>
      <c r="GZ8" s="5"/>
      <c r="HA8" s="5"/>
      <c r="HB8" s="5"/>
      <c r="HC8" s="5"/>
      <c r="HD8" s="5"/>
      <c r="HE8" s="5"/>
      <c r="HF8" s="5"/>
      <c r="HG8" s="5"/>
    </row>
    <row r="9" ht="1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N9" s="44"/>
      <c r="EO9" s="25"/>
      <c r="EP9" s="25"/>
      <c r="EQ9" s="25"/>
      <c r="ER9" s="25"/>
      <c r="ES9" s="25"/>
      <c r="ET9" s="25"/>
      <c r="EU9" s="25"/>
      <c r="EV9" s="25"/>
      <c r="EW9" s="25"/>
      <c r="EX9" s="25"/>
      <c r="EY9" s="25"/>
      <c r="EZ9" s="25"/>
      <c r="FA9" s="25"/>
      <c r="FB9" s="25"/>
      <c r="FC9" s="25"/>
      <c r="FD9" s="25"/>
      <c r="FE9" s="25"/>
      <c r="FF9" s="25"/>
      <c r="FG9" s="25"/>
      <c r="FH9" s="25"/>
      <c r="FI9" s="25"/>
      <c r="FJ9" s="25"/>
      <c r="FK9" s="25"/>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44"/>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N11" s="44"/>
      <c r="EO11" s="25"/>
      <c r="EP11" s="25"/>
      <c r="EQ11" s="30">
        <v>2000</v>
      </c>
      <c r="ER11" s="30">
        <v>2001</v>
      </c>
      <c r="ES11" s="30">
        <v>2002</v>
      </c>
      <c r="ET11" s="30">
        <v>2003</v>
      </c>
      <c r="EU11" s="30">
        <v>2004</v>
      </c>
      <c r="EV11" s="30">
        <v>2005</v>
      </c>
      <c r="EW11" s="30">
        <v>2006</v>
      </c>
      <c r="EX11" s="30">
        <v>2007</v>
      </c>
      <c r="EY11" s="30">
        <v>2008</v>
      </c>
      <c r="EZ11" s="30">
        <v>2009</v>
      </c>
      <c r="FA11" s="30">
        <v>2010</v>
      </c>
      <c r="FB11" s="30">
        <v>2011</v>
      </c>
      <c r="FC11" s="30">
        <v>2012</v>
      </c>
      <c r="FD11" s="30">
        <v>2013</v>
      </c>
      <c r="FE11" s="30">
        <v>2014</v>
      </c>
      <c r="FF11" s="30">
        <v>2015</v>
      </c>
      <c r="FG11" s="30">
        <v>2016</v>
      </c>
      <c r="FH11" s="30">
        <v>2017</v>
      </c>
      <c r="FI11" s="30">
        <v>2018</v>
      </c>
      <c r="FJ11" s="30">
        <v>2019</v>
      </c>
      <c r="FK11" s="30">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N12" s="44"/>
      <c r="EO12" s="38"/>
      <c r="EP12" s="38"/>
      <c r="EQ12" s="25"/>
      <c r="ER12" s="25"/>
      <c r="ES12" s="25"/>
      <c r="ET12" s="25"/>
      <c r="EU12" s="25"/>
      <c r="EV12" s="25"/>
      <c r="EW12" s="25"/>
      <c r="EX12" s="25"/>
      <c r="EY12" s="25"/>
      <c r="EZ12" s="25"/>
      <c r="FA12" s="25"/>
      <c r="FB12" s="25"/>
      <c r="FC12" s="25"/>
      <c r="FD12" s="25"/>
      <c r="FE12" s="25"/>
      <c r="FF12" s="25"/>
      <c r="FG12" s="25"/>
      <c r="FH12" s="25"/>
      <c r="FI12" s="25"/>
      <c r="FJ12" s="25"/>
      <c r="FK12" s="25"/>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5" spans="1:215">
      <c r="A13" s="13"/>
      <c r="B13" s="13" t="s">
        <v>508</v>
      </c>
      <c r="C13" s="13">
        <v>0</v>
      </c>
      <c r="D13" s="13">
        <v>0</v>
      </c>
      <c r="E13" s="13">
        <v>0</v>
      </c>
      <c r="F13" s="13">
        <v>0</v>
      </c>
      <c r="G13" s="13">
        <v>0</v>
      </c>
      <c r="H13" s="13">
        <v>0</v>
      </c>
      <c r="I13" s="13">
        <v>0</v>
      </c>
      <c r="J13" s="13">
        <v>0</v>
      </c>
      <c r="K13" s="13">
        <v>0</v>
      </c>
      <c r="L13" s="13">
        <v>0.1</v>
      </c>
      <c r="M13" s="13">
        <v>0</v>
      </c>
      <c r="N13" s="13">
        <v>0.1</v>
      </c>
      <c r="O13" s="13">
        <v>0</v>
      </c>
      <c r="P13" s="13">
        <v>0.2</v>
      </c>
      <c r="Q13" s="13">
        <v>0.2</v>
      </c>
      <c r="R13" s="13">
        <v>0.2</v>
      </c>
      <c r="S13" s="13">
        <v>0.1</v>
      </c>
      <c r="T13" s="13">
        <v>0.1</v>
      </c>
      <c r="U13" s="13">
        <v>0.1</v>
      </c>
      <c r="V13" s="13">
        <v>0.1</v>
      </c>
      <c r="W13" s="13">
        <v>0</v>
      </c>
      <c r="Y13" s="13"/>
      <c r="Z13" s="13" t="s">
        <v>508</v>
      </c>
      <c r="AA13" s="13">
        <v>0.7</v>
      </c>
      <c r="AB13" s="13">
        <v>0.7</v>
      </c>
      <c r="AC13" s="13">
        <v>0.9</v>
      </c>
      <c r="AD13" s="13">
        <v>1.2</v>
      </c>
      <c r="AE13" s="13">
        <v>1.1</v>
      </c>
      <c r="AF13" s="13">
        <v>0.8</v>
      </c>
      <c r="AG13" s="13">
        <v>0.7</v>
      </c>
      <c r="AH13" s="13">
        <v>0.8</v>
      </c>
      <c r="AI13" s="13">
        <v>0.8</v>
      </c>
      <c r="AJ13" s="13">
        <v>0.9</v>
      </c>
      <c r="AK13" s="13">
        <v>0.8</v>
      </c>
      <c r="AL13" s="13">
        <v>1.1</v>
      </c>
      <c r="AM13" s="13">
        <v>0.8</v>
      </c>
      <c r="AN13" s="13">
        <v>0.9</v>
      </c>
      <c r="AO13" s="13">
        <v>1</v>
      </c>
      <c r="AP13" s="13">
        <v>1</v>
      </c>
      <c r="AQ13" s="13">
        <v>0.8</v>
      </c>
      <c r="AR13" s="13">
        <v>0.9</v>
      </c>
      <c r="AS13" s="13">
        <v>1</v>
      </c>
      <c r="AT13" s="13">
        <v>0.9</v>
      </c>
      <c r="AU13" s="13">
        <v>0.7</v>
      </c>
      <c r="AW13" s="33"/>
      <c r="AX13" s="33" t="s">
        <v>509</v>
      </c>
      <c r="AY13" s="33">
        <v>1.7</v>
      </c>
      <c r="AZ13" s="33">
        <v>1.6</v>
      </c>
      <c r="BA13" s="33">
        <v>1.9</v>
      </c>
      <c r="BB13" s="33">
        <v>2.2</v>
      </c>
      <c r="BC13" s="33">
        <v>1.8</v>
      </c>
      <c r="BD13" s="33">
        <v>2</v>
      </c>
      <c r="BE13" s="33">
        <v>1.9</v>
      </c>
      <c r="BF13" s="33">
        <v>1.7</v>
      </c>
      <c r="BG13" s="33">
        <v>1.5</v>
      </c>
      <c r="BH13" s="33">
        <v>1.7</v>
      </c>
      <c r="BI13" s="33">
        <v>1.9</v>
      </c>
      <c r="BJ13" s="33">
        <v>2.6</v>
      </c>
      <c r="BK13" s="33">
        <v>1.9</v>
      </c>
      <c r="BL13" s="33">
        <v>1.7</v>
      </c>
      <c r="BM13" s="33">
        <v>1.6</v>
      </c>
      <c r="BN13" s="33">
        <v>1.5</v>
      </c>
      <c r="BO13" s="33">
        <v>1.6</v>
      </c>
      <c r="BP13" s="33">
        <v>1.4</v>
      </c>
      <c r="BQ13" s="33">
        <v>1.4</v>
      </c>
      <c r="BR13" s="33">
        <v>1.4</v>
      </c>
      <c r="BS13" s="33">
        <v>1.1</v>
      </c>
      <c r="BT13" s="44"/>
      <c r="BU13" s="33"/>
      <c r="BV13" s="33" t="s">
        <v>509</v>
      </c>
      <c r="BW13" s="33">
        <v>4.3</v>
      </c>
      <c r="BX13" s="33">
        <v>3.9</v>
      </c>
      <c r="BY13" s="33">
        <v>4.2</v>
      </c>
      <c r="BZ13" s="33">
        <v>5</v>
      </c>
      <c r="CA13" s="33">
        <v>4.9</v>
      </c>
      <c r="CB13" s="33">
        <v>5.1</v>
      </c>
      <c r="CC13" s="33">
        <v>5.5</v>
      </c>
      <c r="CD13" s="33">
        <v>6.1</v>
      </c>
      <c r="CE13" s="33">
        <v>6.7</v>
      </c>
      <c r="CF13" s="33">
        <v>6.3</v>
      </c>
      <c r="CG13" s="33">
        <v>7</v>
      </c>
      <c r="CH13" s="33">
        <v>7.3</v>
      </c>
      <c r="CI13" s="33">
        <v>6.7</v>
      </c>
      <c r="CJ13" s="33">
        <v>8.1</v>
      </c>
      <c r="CK13" s="33">
        <v>7.5</v>
      </c>
      <c r="CL13" s="33">
        <v>7.9</v>
      </c>
      <c r="CM13" s="33">
        <v>7.5</v>
      </c>
      <c r="CN13" s="33">
        <v>7.8</v>
      </c>
      <c r="CO13" s="33">
        <v>7.6</v>
      </c>
      <c r="CP13" s="33">
        <v>8.1</v>
      </c>
      <c r="CQ13" s="33">
        <v>6.3</v>
      </c>
      <c r="CR13" s="44"/>
      <c r="CS13" s="33"/>
      <c r="CT13" s="33" t="s">
        <v>509</v>
      </c>
      <c r="CU13" s="33">
        <v>9.5</v>
      </c>
      <c r="CV13" s="33">
        <v>8.5</v>
      </c>
      <c r="CW13" s="33">
        <v>10.3</v>
      </c>
      <c r="CX13" s="33">
        <v>10.7</v>
      </c>
      <c r="CY13" s="33">
        <v>10.9</v>
      </c>
      <c r="CZ13" s="33">
        <v>12.4</v>
      </c>
      <c r="DA13" s="33">
        <v>10.1</v>
      </c>
      <c r="DB13" s="33">
        <v>10.5</v>
      </c>
      <c r="DC13" s="33">
        <v>11.1</v>
      </c>
      <c r="DD13" s="33">
        <v>12</v>
      </c>
      <c r="DE13" s="33">
        <v>13.3</v>
      </c>
      <c r="DF13" s="33">
        <v>14.1</v>
      </c>
      <c r="DG13" s="33">
        <v>13.4</v>
      </c>
      <c r="DH13" s="33">
        <v>14.1</v>
      </c>
      <c r="DI13" s="33">
        <v>13</v>
      </c>
      <c r="DJ13" s="33">
        <v>13</v>
      </c>
      <c r="DK13" s="33">
        <v>11.1</v>
      </c>
      <c r="DL13" s="33">
        <v>11.8</v>
      </c>
      <c r="DM13" s="33">
        <v>12.5</v>
      </c>
      <c r="DN13" s="33">
        <v>12.7</v>
      </c>
      <c r="DO13" s="33">
        <v>9.5</v>
      </c>
      <c r="DP13" s="44"/>
      <c r="DQ13" s="33"/>
      <c r="DR13" s="33" t="s">
        <v>509</v>
      </c>
      <c r="DS13" s="33">
        <v>0.6</v>
      </c>
      <c r="DT13" s="33">
        <v>0.5</v>
      </c>
      <c r="DU13" s="33">
        <v>0.6</v>
      </c>
      <c r="DV13" s="33">
        <v>0.8</v>
      </c>
      <c r="DW13" s="33">
        <v>0.7</v>
      </c>
      <c r="DX13" s="33">
        <v>0.8</v>
      </c>
      <c r="DY13" s="33">
        <v>0.7</v>
      </c>
      <c r="DZ13" s="33">
        <v>0.7</v>
      </c>
      <c r="EA13" s="33">
        <v>0.8</v>
      </c>
      <c r="EB13" s="33">
        <v>0.9</v>
      </c>
      <c r="EC13" s="33">
        <v>0.8</v>
      </c>
      <c r="ED13" s="33">
        <v>0.9</v>
      </c>
      <c r="EE13" s="33">
        <v>0.9</v>
      </c>
      <c r="EF13" s="33">
        <v>0.8</v>
      </c>
      <c r="EG13" s="33">
        <v>0.8</v>
      </c>
      <c r="EH13" s="33">
        <v>0.7</v>
      </c>
      <c r="EI13" s="33">
        <v>0.7</v>
      </c>
      <c r="EJ13" s="33">
        <v>0.8</v>
      </c>
      <c r="EK13" s="33">
        <v>0.8</v>
      </c>
      <c r="EL13" s="33">
        <v>0.9</v>
      </c>
      <c r="EM13" s="33">
        <v>0.6</v>
      </c>
      <c r="EN13" s="44"/>
      <c r="EO13" s="33"/>
      <c r="EP13" s="33" t="s">
        <v>509</v>
      </c>
      <c r="EQ13" s="33">
        <v>1.1</v>
      </c>
      <c r="ER13" s="33">
        <v>0.9</v>
      </c>
      <c r="ES13" s="33">
        <v>1.2</v>
      </c>
      <c r="ET13" s="33">
        <v>1.5</v>
      </c>
      <c r="EU13" s="33">
        <v>1.4</v>
      </c>
      <c r="EV13" s="33">
        <v>1.4</v>
      </c>
      <c r="EW13" s="33">
        <v>1.3</v>
      </c>
      <c r="EX13" s="33">
        <v>1.6</v>
      </c>
      <c r="EY13" s="33">
        <v>1.6</v>
      </c>
      <c r="EZ13" s="33">
        <v>1.9</v>
      </c>
      <c r="FA13" s="33">
        <v>1.7</v>
      </c>
      <c r="FB13" s="33">
        <v>1.7</v>
      </c>
      <c r="FC13" s="33">
        <v>1.6</v>
      </c>
      <c r="FD13" s="33">
        <v>1.9</v>
      </c>
      <c r="FE13" s="33">
        <v>1.7</v>
      </c>
      <c r="FF13" s="33">
        <v>1.7</v>
      </c>
      <c r="FG13" s="33">
        <v>1.4</v>
      </c>
      <c r="FH13" s="33">
        <v>1.6</v>
      </c>
      <c r="FI13" s="33">
        <v>1.6</v>
      </c>
      <c r="FJ13" s="33">
        <v>1.6</v>
      </c>
      <c r="FK13" s="33">
        <v>1.2</v>
      </c>
      <c r="FM13" s="13"/>
      <c r="FN13" s="13" t="s">
        <v>508</v>
      </c>
      <c r="FO13" s="13">
        <v>4.5</v>
      </c>
      <c r="FP13" s="13">
        <v>5.7</v>
      </c>
      <c r="FQ13" s="13">
        <v>7</v>
      </c>
      <c r="FR13" s="13">
        <v>5.8</v>
      </c>
      <c r="FS13" s="13">
        <v>5.3</v>
      </c>
      <c r="FT13" s="13">
        <v>6</v>
      </c>
      <c r="FU13" s="13">
        <v>4.8</v>
      </c>
      <c r="FV13" s="13">
        <v>5.9</v>
      </c>
      <c r="FW13" s="13">
        <v>5.9</v>
      </c>
      <c r="FX13" s="13">
        <v>6.6</v>
      </c>
      <c r="FY13" s="13">
        <v>7.4</v>
      </c>
      <c r="FZ13" s="13">
        <v>7.4</v>
      </c>
      <c r="GA13" s="13">
        <v>6.7</v>
      </c>
      <c r="GB13" s="13">
        <v>7.6</v>
      </c>
      <c r="GC13" s="13">
        <v>8.2</v>
      </c>
      <c r="GD13" s="13">
        <v>7.5</v>
      </c>
      <c r="GE13" s="13">
        <v>6.1</v>
      </c>
      <c r="GF13" s="13">
        <v>6.6</v>
      </c>
      <c r="GG13" s="13">
        <v>6.9</v>
      </c>
      <c r="GH13" s="13">
        <v>7</v>
      </c>
      <c r="GI13" s="13">
        <v>5.4</v>
      </c>
      <c r="GK13" s="13"/>
      <c r="GL13" s="13" t="s">
        <v>508</v>
      </c>
      <c r="GM13" s="13">
        <v>5.1</v>
      </c>
      <c r="GN13" s="13">
        <v>5.6</v>
      </c>
      <c r="GO13" s="13">
        <v>6.3</v>
      </c>
      <c r="GP13" s="13">
        <v>6.1</v>
      </c>
      <c r="GQ13" s="13">
        <v>5.7</v>
      </c>
      <c r="GR13" s="13">
        <v>6.1</v>
      </c>
      <c r="GS13" s="13">
        <v>4.6</v>
      </c>
      <c r="GT13" s="13">
        <v>5.9</v>
      </c>
      <c r="GU13" s="13">
        <v>6.1</v>
      </c>
      <c r="GV13" s="13">
        <v>5.1</v>
      </c>
      <c r="GW13" s="13">
        <v>5.4</v>
      </c>
      <c r="GX13" s="13">
        <v>5.1</v>
      </c>
      <c r="GY13" s="13">
        <v>5.2</v>
      </c>
      <c r="GZ13" s="13">
        <v>5.9</v>
      </c>
      <c r="HA13" s="13">
        <v>5.5</v>
      </c>
      <c r="HB13" s="13">
        <v>5.4</v>
      </c>
      <c r="HC13" s="13">
        <v>5.1</v>
      </c>
      <c r="HD13" s="13">
        <v>5.6</v>
      </c>
      <c r="HE13" s="13">
        <v>5.8</v>
      </c>
      <c r="HF13" s="13">
        <v>6</v>
      </c>
      <c r="HG13" s="13">
        <v>4.7</v>
      </c>
    </row>
    <row r="14" ht="15" spans="1:215">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25"/>
      <c r="AX14" s="34" t="s">
        <v>297</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297</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297</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297</v>
      </c>
      <c r="DS14" s="25"/>
      <c r="DT14" s="25"/>
      <c r="DU14" s="25"/>
      <c r="DV14" s="25"/>
      <c r="DW14" s="25"/>
      <c r="DX14" s="25"/>
      <c r="DY14" s="25"/>
      <c r="DZ14" s="25"/>
      <c r="EA14" s="25"/>
      <c r="EB14" s="25"/>
      <c r="EC14" s="25"/>
      <c r="ED14" s="25"/>
      <c r="EE14" s="25"/>
      <c r="EF14" s="25"/>
      <c r="EG14" s="25"/>
      <c r="EH14" s="25"/>
      <c r="EI14" s="25"/>
      <c r="EJ14" s="25"/>
      <c r="EK14" s="25"/>
      <c r="EL14" s="25"/>
      <c r="EM14" s="25"/>
      <c r="EN14" s="44"/>
      <c r="EO14" s="25"/>
      <c r="EP14" s="34" t="s">
        <v>297</v>
      </c>
      <c r="EQ14" s="25"/>
      <c r="ER14" s="25"/>
      <c r="ES14" s="25"/>
      <c r="ET14" s="25"/>
      <c r="EU14" s="25"/>
      <c r="EV14" s="25"/>
      <c r="EW14" s="25"/>
      <c r="EX14" s="25"/>
      <c r="EY14" s="25"/>
      <c r="EZ14" s="25"/>
      <c r="FA14" s="25"/>
      <c r="FB14" s="25"/>
      <c r="FC14" s="25"/>
      <c r="FD14" s="25"/>
      <c r="FE14" s="25"/>
      <c r="FF14" s="25"/>
      <c r="FG14" s="25"/>
      <c r="FH14" s="25"/>
      <c r="FI14" s="25"/>
      <c r="FJ14" s="25"/>
      <c r="FK14" s="25"/>
      <c r="FM14" s="1"/>
      <c r="FN14" s="21" t="s">
        <v>296</v>
      </c>
      <c r="FO14" s="1"/>
      <c r="FP14" s="1"/>
      <c r="FQ14" s="1"/>
      <c r="FR14" s="1"/>
      <c r="FS14" s="1"/>
      <c r="FT14" s="1"/>
      <c r="FU14" s="1"/>
      <c r="FV14" s="1"/>
      <c r="FW14" s="1"/>
      <c r="FX14" s="1"/>
      <c r="FY14" s="1"/>
      <c r="FZ14" s="1"/>
      <c r="GA14" s="1"/>
      <c r="GB14" s="1"/>
      <c r="GC14" s="1"/>
      <c r="GD14" s="1"/>
      <c r="GE14" s="1"/>
      <c r="GF14" s="1"/>
      <c r="GG14" s="1"/>
      <c r="GH14" s="1"/>
      <c r="GI14" s="1"/>
      <c r="GK14" s="1"/>
      <c r="GL14" s="21" t="s">
        <v>296</v>
      </c>
      <c r="GM14" s="1"/>
      <c r="GN14" s="1"/>
      <c r="GO14" s="1"/>
      <c r="GP14" s="1"/>
      <c r="GQ14" s="1"/>
      <c r="GR14" s="1"/>
      <c r="GS14" s="1"/>
      <c r="GT14" s="1"/>
      <c r="GU14" s="1"/>
      <c r="GV14" s="1"/>
      <c r="GW14" s="1"/>
      <c r="GX14" s="1"/>
      <c r="GY14" s="1"/>
      <c r="GZ14" s="1"/>
      <c r="HA14" s="1"/>
      <c r="HB14" s="1"/>
      <c r="HC14" s="1"/>
      <c r="HD14" s="1"/>
      <c r="HE14" s="1"/>
      <c r="HF14" s="1"/>
      <c r="HG14" s="1"/>
    </row>
    <row r="15" ht="15" spans="1:215">
      <c r="A15" s="1"/>
      <c r="B15" s="22" t="s">
        <v>510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22" t="s">
        <v>510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25"/>
      <c r="AX15" s="35" t="s">
        <v>511</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44"/>
      <c r="BU15" s="25"/>
      <c r="BV15" s="35" t="s">
        <v>511</v>
      </c>
      <c r="BW15" s="25">
        <v>1.1</v>
      </c>
      <c r="BX15" s="25">
        <v>1.1</v>
      </c>
      <c r="BY15" s="25">
        <v>1</v>
      </c>
      <c r="BZ15" s="25">
        <v>1</v>
      </c>
      <c r="CA15" s="25">
        <v>1</v>
      </c>
      <c r="CB15" s="25">
        <v>1</v>
      </c>
      <c r="CC15" s="25">
        <v>1.1</v>
      </c>
      <c r="CD15" s="25">
        <v>1.1</v>
      </c>
      <c r="CE15" s="25">
        <v>1.3</v>
      </c>
      <c r="CF15" s="25">
        <v>1.3</v>
      </c>
      <c r="CG15" s="25">
        <v>1.3</v>
      </c>
      <c r="CH15" s="25">
        <v>1.3</v>
      </c>
      <c r="CI15" s="25">
        <v>1.4</v>
      </c>
      <c r="CJ15" s="25">
        <v>1.8</v>
      </c>
      <c r="CK15" s="25">
        <v>1.8</v>
      </c>
      <c r="CL15" s="25">
        <v>1.7</v>
      </c>
      <c r="CM15" s="25">
        <v>1.7</v>
      </c>
      <c r="CN15" s="25">
        <v>1.7</v>
      </c>
      <c r="CO15" s="25">
        <v>1.7</v>
      </c>
      <c r="CP15" s="25">
        <v>1.9</v>
      </c>
      <c r="CQ15" s="25">
        <v>1.9</v>
      </c>
      <c r="CR15" s="44"/>
      <c r="CS15" s="25"/>
      <c r="CT15" s="35" t="s">
        <v>511</v>
      </c>
      <c r="CU15" s="25">
        <v>1.4</v>
      </c>
      <c r="CV15" s="25">
        <v>1.3</v>
      </c>
      <c r="CW15" s="25">
        <v>1.4</v>
      </c>
      <c r="CX15" s="25">
        <v>1.4</v>
      </c>
      <c r="CY15" s="25">
        <v>1.4</v>
      </c>
      <c r="CZ15" s="25">
        <v>1.4</v>
      </c>
      <c r="DA15" s="25">
        <v>1.6</v>
      </c>
      <c r="DB15" s="25">
        <v>1.2</v>
      </c>
      <c r="DC15" s="25">
        <v>1.6</v>
      </c>
      <c r="DD15" s="25">
        <v>1.1</v>
      </c>
      <c r="DE15" s="25">
        <v>1.2</v>
      </c>
      <c r="DF15" s="25">
        <v>1.2</v>
      </c>
      <c r="DG15" s="25">
        <v>1.1</v>
      </c>
      <c r="DH15" s="25">
        <v>1.2</v>
      </c>
      <c r="DI15" s="25">
        <v>1.5</v>
      </c>
      <c r="DJ15" s="25">
        <v>1.5</v>
      </c>
      <c r="DK15" s="25">
        <v>1.5</v>
      </c>
      <c r="DL15" s="25">
        <v>1.5</v>
      </c>
      <c r="DM15" s="25">
        <v>1.5</v>
      </c>
      <c r="DN15" s="25">
        <v>1.5</v>
      </c>
      <c r="DO15" s="25">
        <v>1.5</v>
      </c>
      <c r="DP15" s="44"/>
      <c r="DQ15" s="25"/>
      <c r="DR15" s="35" t="s">
        <v>511</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N15" s="44"/>
      <c r="EO15" s="25"/>
      <c r="EP15" s="35" t="s">
        <v>511</v>
      </c>
      <c r="EQ15" s="25">
        <v>0</v>
      </c>
      <c r="ER15" s="25">
        <v>0</v>
      </c>
      <c r="ES15" s="25">
        <v>0</v>
      </c>
      <c r="ET15" s="25">
        <v>0</v>
      </c>
      <c r="EU15" s="25">
        <v>0</v>
      </c>
      <c r="EV15" s="25">
        <v>0</v>
      </c>
      <c r="EW15" s="25">
        <v>0</v>
      </c>
      <c r="EX15" s="25">
        <v>0</v>
      </c>
      <c r="EY15" s="25">
        <v>0</v>
      </c>
      <c r="EZ15" s="25">
        <v>0</v>
      </c>
      <c r="FA15" s="25">
        <v>0</v>
      </c>
      <c r="FB15" s="25">
        <v>0</v>
      </c>
      <c r="FC15" s="25">
        <v>0</v>
      </c>
      <c r="FD15" s="25">
        <v>0</v>
      </c>
      <c r="FE15" s="25">
        <v>0</v>
      </c>
      <c r="FF15" s="25">
        <v>0</v>
      </c>
      <c r="FG15" s="25">
        <v>0</v>
      </c>
      <c r="FH15" s="25">
        <v>0</v>
      </c>
      <c r="FI15" s="25">
        <v>0</v>
      </c>
      <c r="FJ15" s="25">
        <v>0</v>
      </c>
      <c r="FK15" s="25">
        <v>0</v>
      </c>
      <c r="FM15" s="1"/>
      <c r="FN15" s="12" t="s">
        <v>510</v>
      </c>
      <c r="FO15" s="1">
        <v>0.3</v>
      </c>
      <c r="FP15" s="1">
        <v>0.3</v>
      </c>
      <c r="FQ15" s="1">
        <v>0.4</v>
      </c>
      <c r="FR15" s="1">
        <v>0.4</v>
      </c>
      <c r="FS15" s="1">
        <v>0.5</v>
      </c>
      <c r="FT15" s="1">
        <v>0.5</v>
      </c>
      <c r="FU15" s="1">
        <v>0.4</v>
      </c>
      <c r="FV15" s="1">
        <v>0.4</v>
      </c>
      <c r="FW15" s="1">
        <v>0.3</v>
      </c>
      <c r="FX15" s="1">
        <v>0.3</v>
      </c>
      <c r="FY15" s="1">
        <v>0.4</v>
      </c>
      <c r="FZ15" s="1">
        <v>0.5</v>
      </c>
      <c r="GA15" s="1">
        <v>0.4</v>
      </c>
      <c r="GB15" s="1">
        <v>0.4</v>
      </c>
      <c r="GC15" s="1">
        <v>0.4</v>
      </c>
      <c r="GD15" s="1">
        <v>0.4</v>
      </c>
      <c r="GE15" s="1">
        <v>0.4</v>
      </c>
      <c r="GF15" s="1">
        <v>0.4</v>
      </c>
      <c r="GG15" s="1">
        <v>0.4</v>
      </c>
      <c r="GH15" s="1">
        <v>0.4</v>
      </c>
      <c r="GI15" s="1">
        <v>0.4</v>
      </c>
      <c r="GK15" s="1"/>
      <c r="GL15" s="12" t="s">
        <v>510</v>
      </c>
      <c r="GM15" s="1">
        <v>0.4</v>
      </c>
      <c r="GN15" s="1">
        <v>0.4</v>
      </c>
      <c r="GO15" s="1">
        <v>0.5</v>
      </c>
      <c r="GP15" s="1">
        <v>0.5</v>
      </c>
      <c r="GQ15" s="1">
        <v>0.5</v>
      </c>
      <c r="GR15" s="1">
        <v>0.5</v>
      </c>
      <c r="GS15" s="1">
        <v>0.4</v>
      </c>
      <c r="GT15" s="1">
        <v>0.5</v>
      </c>
      <c r="GU15" s="1">
        <v>0.6</v>
      </c>
      <c r="GV15" s="1">
        <v>0.7</v>
      </c>
      <c r="GW15" s="1">
        <v>0.8</v>
      </c>
      <c r="GX15" s="1">
        <v>0.7</v>
      </c>
      <c r="GY15" s="1">
        <v>0.8</v>
      </c>
      <c r="GZ15" s="1">
        <v>0.8</v>
      </c>
      <c r="HA15" s="1">
        <v>0.8</v>
      </c>
      <c r="HB15" s="1">
        <v>0.7</v>
      </c>
      <c r="HC15" s="1">
        <v>0.7</v>
      </c>
      <c r="HD15" s="1">
        <v>0.8</v>
      </c>
      <c r="HE15" s="1">
        <v>0.8</v>
      </c>
      <c r="HF15" s="1">
        <v>0.8</v>
      </c>
      <c r="HG15" s="1">
        <v>0.7</v>
      </c>
    </row>
    <row r="16" ht="15" spans="1:215">
      <c r="A16" s="1"/>
      <c r="B16" s="9" t="s">
        <v>298</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9" t="s">
        <v>298</v>
      </c>
      <c r="AA16" s="1">
        <v>0</v>
      </c>
      <c r="AB16" s="1">
        <v>0</v>
      </c>
      <c r="AC16" s="1">
        <v>0</v>
      </c>
      <c r="AD16" s="1">
        <v>0</v>
      </c>
      <c r="AE16" s="1">
        <v>0</v>
      </c>
      <c r="AF16" s="1">
        <v>0</v>
      </c>
      <c r="AG16" s="1">
        <v>0</v>
      </c>
      <c r="AH16" s="1">
        <v>0</v>
      </c>
      <c r="AI16" s="1">
        <v>0</v>
      </c>
      <c r="AJ16" s="1">
        <v>0</v>
      </c>
      <c r="AK16" s="1">
        <v>0</v>
      </c>
      <c r="AL16" s="1">
        <v>0</v>
      </c>
      <c r="AM16" s="1">
        <v>0</v>
      </c>
      <c r="AN16" s="1">
        <v>0</v>
      </c>
      <c r="AO16" s="1">
        <v>0.1</v>
      </c>
      <c r="AP16" s="1">
        <v>0.1</v>
      </c>
      <c r="AQ16" s="1">
        <v>0.1</v>
      </c>
      <c r="AR16" s="1">
        <v>0.1</v>
      </c>
      <c r="AS16" s="1">
        <v>0.1</v>
      </c>
      <c r="AT16" s="1">
        <v>0.1</v>
      </c>
      <c r="AU16" s="1">
        <v>0.1</v>
      </c>
      <c r="AW16" s="25"/>
      <c r="AX16" s="45" t="s">
        <v>299</v>
      </c>
      <c r="AY16" s="25">
        <v>0</v>
      </c>
      <c r="AZ16" s="25">
        <v>0</v>
      </c>
      <c r="BA16" s="25">
        <v>0</v>
      </c>
      <c r="BB16" s="25">
        <v>0</v>
      </c>
      <c r="BC16" s="25">
        <v>0</v>
      </c>
      <c r="BD16" s="25">
        <v>0</v>
      </c>
      <c r="BE16" s="25">
        <v>0</v>
      </c>
      <c r="BF16" s="25">
        <v>0</v>
      </c>
      <c r="BG16" s="25">
        <v>0</v>
      </c>
      <c r="BH16" s="25">
        <v>0</v>
      </c>
      <c r="BI16" s="25">
        <v>0</v>
      </c>
      <c r="BJ16" s="25">
        <v>0</v>
      </c>
      <c r="BK16" s="25">
        <v>0</v>
      </c>
      <c r="BL16" s="25">
        <v>0</v>
      </c>
      <c r="BM16" s="25">
        <v>0</v>
      </c>
      <c r="BN16" s="25">
        <v>0</v>
      </c>
      <c r="BO16" s="25">
        <v>0</v>
      </c>
      <c r="BP16" s="25">
        <v>0</v>
      </c>
      <c r="BQ16" s="25">
        <v>0</v>
      </c>
      <c r="BR16" s="25">
        <v>0</v>
      </c>
      <c r="BS16" s="25">
        <v>0</v>
      </c>
      <c r="BT16" s="44"/>
      <c r="BU16" s="25"/>
      <c r="BV16" s="45" t="s">
        <v>299</v>
      </c>
      <c r="BW16" s="25">
        <v>0</v>
      </c>
      <c r="BX16" s="25">
        <v>0</v>
      </c>
      <c r="BY16" s="25">
        <v>0</v>
      </c>
      <c r="BZ16" s="25">
        <v>0</v>
      </c>
      <c r="CA16" s="25">
        <v>0</v>
      </c>
      <c r="CB16" s="25">
        <v>0</v>
      </c>
      <c r="CC16" s="25">
        <v>0</v>
      </c>
      <c r="CD16" s="25">
        <v>0</v>
      </c>
      <c r="CE16" s="25">
        <v>0</v>
      </c>
      <c r="CF16" s="25">
        <v>0</v>
      </c>
      <c r="CG16" s="25">
        <v>0</v>
      </c>
      <c r="CH16" s="25">
        <v>0</v>
      </c>
      <c r="CI16" s="25">
        <v>0</v>
      </c>
      <c r="CJ16" s="25">
        <v>0.1</v>
      </c>
      <c r="CK16" s="25">
        <v>0.8</v>
      </c>
      <c r="CL16" s="25">
        <v>0.7</v>
      </c>
      <c r="CM16" s="25">
        <v>0.7</v>
      </c>
      <c r="CN16" s="25">
        <v>0.7</v>
      </c>
      <c r="CO16" s="25">
        <v>0.5</v>
      </c>
      <c r="CP16" s="25">
        <v>0.5</v>
      </c>
      <c r="CQ16" s="25">
        <v>0.3</v>
      </c>
      <c r="CR16" s="44"/>
      <c r="CS16" s="25"/>
      <c r="CT16" s="45" t="s">
        <v>299</v>
      </c>
      <c r="CU16" s="25">
        <v>0.7</v>
      </c>
      <c r="CV16" s="25">
        <v>0.4</v>
      </c>
      <c r="CW16" s="25">
        <v>0.4</v>
      </c>
      <c r="CX16" s="25">
        <v>0.5</v>
      </c>
      <c r="CY16" s="25">
        <v>0.5</v>
      </c>
      <c r="CZ16" s="25">
        <v>0.5</v>
      </c>
      <c r="DA16" s="25">
        <v>0.4</v>
      </c>
      <c r="DB16" s="25">
        <v>0.5</v>
      </c>
      <c r="DC16" s="25">
        <v>0.5</v>
      </c>
      <c r="DD16" s="25">
        <v>0.4</v>
      </c>
      <c r="DE16" s="25">
        <v>0.4</v>
      </c>
      <c r="DF16" s="25">
        <v>0.1</v>
      </c>
      <c r="DG16" s="25">
        <v>0.2</v>
      </c>
      <c r="DH16" s="25">
        <v>0.2</v>
      </c>
      <c r="DI16" s="25">
        <v>0.3</v>
      </c>
      <c r="DJ16" s="25">
        <v>0.3</v>
      </c>
      <c r="DK16" s="25">
        <v>0.3</v>
      </c>
      <c r="DL16" s="25">
        <v>0.3</v>
      </c>
      <c r="DM16" s="25">
        <v>0.3</v>
      </c>
      <c r="DN16" s="25">
        <v>0.3</v>
      </c>
      <c r="DO16" s="25">
        <v>0.2</v>
      </c>
      <c r="DP16" s="44"/>
      <c r="DQ16" s="25"/>
      <c r="DR16" s="45" t="s">
        <v>299</v>
      </c>
      <c r="DS16" s="25">
        <v>0</v>
      </c>
      <c r="DT16" s="25">
        <v>0</v>
      </c>
      <c r="DU16" s="25">
        <v>0</v>
      </c>
      <c r="DV16" s="25">
        <v>0</v>
      </c>
      <c r="DW16" s="25">
        <v>0</v>
      </c>
      <c r="DX16" s="25">
        <v>0</v>
      </c>
      <c r="DY16" s="25">
        <v>0</v>
      </c>
      <c r="DZ16" s="25">
        <v>0</v>
      </c>
      <c r="EA16" s="25">
        <v>0</v>
      </c>
      <c r="EB16" s="25">
        <v>0</v>
      </c>
      <c r="EC16" s="25">
        <v>0</v>
      </c>
      <c r="ED16" s="25">
        <v>0</v>
      </c>
      <c r="EE16" s="25">
        <v>0</v>
      </c>
      <c r="EF16" s="25">
        <v>0</v>
      </c>
      <c r="EG16" s="25">
        <v>0</v>
      </c>
      <c r="EH16" s="25">
        <v>0</v>
      </c>
      <c r="EI16" s="25">
        <v>0</v>
      </c>
      <c r="EJ16" s="25">
        <v>0</v>
      </c>
      <c r="EK16" s="25">
        <v>0</v>
      </c>
      <c r="EL16" s="25">
        <v>0</v>
      </c>
      <c r="EM16" s="25">
        <v>0</v>
      </c>
      <c r="EN16" s="44"/>
      <c r="EO16" s="25"/>
      <c r="EP16" s="45" t="s">
        <v>299</v>
      </c>
      <c r="EQ16" s="25">
        <v>0</v>
      </c>
      <c r="ER16" s="25">
        <v>0</v>
      </c>
      <c r="ES16" s="25">
        <v>0</v>
      </c>
      <c r="ET16" s="25">
        <v>0</v>
      </c>
      <c r="EU16" s="25">
        <v>0</v>
      </c>
      <c r="EV16" s="25">
        <v>0</v>
      </c>
      <c r="EW16" s="25">
        <v>0</v>
      </c>
      <c r="EX16" s="25">
        <v>0</v>
      </c>
      <c r="EY16" s="25">
        <v>0</v>
      </c>
      <c r="EZ16" s="25">
        <v>0</v>
      </c>
      <c r="FA16" s="25">
        <v>0</v>
      </c>
      <c r="FB16" s="25">
        <v>0</v>
      </c>
      <c r="FC16" s="25">
        <v>0</v>
      </c>
      <c r="FD16" s="25">
        <v>0</v>
      </c>
      <c r="FE16" s="25">
        <v>0</v>
      </c>
      <c r="FF16" s="25">
        <v>0</v>
      </c>
      <c r="FG16" s="25">
        <v>0</v>
      </c>
      <c r="FH16" s="25">
        <v>0</v>
      </c>
      <c r="FI16" s="25">
        <v>0</v>
      </c>
      <c r="FJ16" s="25">
        <v>0</v>
      </c>
      <c r="FK16" s="25">
        <v>0</v>
      </c>
      <c r="FM16" s="1"/>
      <c r="FN16" s="9" t="s">
        <v>298</v>
      </c>
      <c r="FO16" s="1">
        <v>0.1</v>
      </c>
      <c r="FP16" s="1">
        <v>0</v>
      </c>
      <c r="FQ16" s="1">
        <v>0</v>
      </c>
      <c r="FR16" s="1">
        <v>0.1</v>
      </c>
      <c r="FS16" s="1">
        <v>0</v>
      </c>
      <c r="FT16" s="1">
        <v>0</v>
      </c>
      <c r="FU16" s="1">
        <v>0</v>
      </c>
      <c r="FV16" s="1">
        <v>0</v>
      </c>
      <c r="FW16" s="1">
        <v>0</v>
      </c>
      <c r="FX16" s="1">
        <v>0</v>
      </c>
      <c r="FY16" s="1">
        <v>0</v>
      </c>
      <c r="FZ16" s="1">
        <v>0.1</v>
      </c>
      <c r="GA16" s="1">
        <v>0.2</v>
      </c>
      <c r="GB16" s="1">
        <v>0.2</v>
      </c>
      <c r="GC16" s="1">
        <v>0.8</v>
      </c>
      <c r="GD16" s="1">
        <v>0.6</v>
      </c>
      <c r="GE16" s="1">
        <v>0.6</v>
      </c>
      <c r="GF16" s="1">
        <v>0.7</v>
      </c>
      <c r="GG16" s="1">
        <v>0.6</v>
      </c>
      <c r="GH16" s="1">
        <v>0.6</v>
      </c>
      <c r="GI16" s="1">
        <v>0.4</v>
      </c>
      <c r="GK16" s="1"/>
      <c r="GL16" s="9" t="s">
        <v>298</v>
      </c>
      <c r="GM16" s="1">
        <v>0.3</v>
      </c>
      <c r="GN16" s="1">
        <v>0.1</v>
      </c>
      <c r="GO16" s="1">
        <v>0.1</v>
      </c>
      <c r="GP16" s="1">
        <v>0.1</v>
      </c>
      <c r="GQ16" s="1">
        <v>0.1</v>
      </c>
      <c r="GR16" s="1">
        <v>0.1</v>
      </c>
      <c r="GS16" s="1">
        <v>0.1</v>
      </c>
      <c r="GT16" s="1">
        <v>0.1</v>
      </c>
      <c r="GU16" s="1">
        <v>0.1</v>
      </c>
      <c r="GV16" s="1">
        <v>0.1</v>
      </c>
      <c r="GW16" s="1">
        <v>0.1</v>
      </c>
      <c r="GX16" s="1">
        <v>0.1</v>
      </c>
      <c r="GY16" s="1">
        <v>0.2</v>
      </c>
      <c r="GZ16" s="1">
        <v>0.2</v>
      </c>
      <c r="HA16" s="1">
        <v>0.2</v>
      </c>
      <c r="HB16" s="1">
        <v>0.2</v>
      </c>
      <c r="HC16" s="1">
        <v>0.2</v>
      </c>
      <c r="HD16" s="1">
        <v>0.2</v>
      </c>
      <c r="HE16" s="1">
        <v>0.2</v>
      </c>
      <c r="HF16" s="1">
        <v>0.2</v>
      </c>
      <c r="HG16" s="1">
        <v>0.2</v>
      </c>
    </row>
    <row r="17" ht="15" spans="1:215">
      <c r="A17" s="1"/>
      <c r="B17" s="22" t="s">
        <v>300</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22" t="s">
        <v>300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W17" s="25"/>
      <c r="AX17" s="35" t="s">
        <v>301</v>
      </c>
      <c r="AY17" s="25">
        <v>0</v>
      </c>
      <c r="AZ17" s="25">
        <v>0</v>
      </c>
      <c r="BA17" s="25">
        <v>0</v>
      </c>
      <c r="BB17" s="25">
        <v>0</v>
      </c>
      <c r="BC17" s="25">
        <v>0</v>
      </c>
      <c r="BD17" s="25">
        <v>0</v>
      </c>
      <c r="BE17" s="25">
        <v>0</v>
      </c>
      <c r="BF17" s="25">
        <v>0</v>
      </c>
      <c r="BG17" s="25">
        <v>0</v>
      </c>
      <c r="BH17" s="25">
        <v>0</v>
      </c>
      <c r="BI17" s="25">
        <v>0</v>
      </c>
      <c r="BJ17" s="25">
        <v>0</v>
      </c>
      <c r="BK17" s="25">
        <v>0</v>
      </c>
      <c r="BL17" s="25">
        <v>0</v>
      </c>
      <c r="BM17" s="25">
        <v>0</v>
      </c>
      <c r="BN17" s="25">
        <v>0</v>
      </c>
      <c r="BO17" s="25">
        <v>0</v>
      </c>
      <c r="BP17" s="25">
        <v>0</v>
      </c>
      <c r="BQ17" s="25">
        <v>0</v>
      </c>
      <c r="BR17" s="25">
        <v>0</v>
      </c>
      <c r="BS17" s="25">
        <v>0</v>
      </c>
      <c r="BT17" s="44"/>
      <c r="BU17" s="25"/>
      <c r="BV17" s="35" t="s">
        <v>301</v>
      </c>
      <c r="BW17" s="25">
        <v>0</v>
      </c>
      <c r="BX17" s="25">
        <v>0</v>
      </c>
      <c r="BY17" s="25">
        <v>0</v>
      </c>
      <c r="BZ17" s="25">
        <v>0</v>
      </c>
      <c r="CA17" s="25">
        <v>0</v>
      </c>
      <c r="CB17" s="25">
        <v>0</v>
      </c>
      <c r="CC17" s="25">
        <v>0</v>
      </c>
      <c r="CD17" s="25">
        <v>0</v>
      </c>
      <c r="CE17" s="25">
        <v>0</v>
      </c>
      <c r="CF17" s="25">
        <v>0</v>
      </c>
      <c r="CG17" s="25">
        <v>0</v>
      </c>
      <c r="CH17" s="25">
        <v>0</v>
      </c>
      <c r="CI17" s="25">
        <v>0</v>
      </c>
      <c r="CJ17" s="25">
        <v>0</v>
      </c>
      <c r="CK17" s="25">
        <v>0</v>
      </c>
      <c r="CL17" s="25">
        <v>0</v>
      </c>
      <c r="CM17" s="25">
        <v>0.1</v>
      </c>
      <c r="CN17" s="25">
        <v>0.1</v>
      </c>
      <c r="CO17" s="25">
        <v>0.1</v>
      </c>
      <c r="CP17" s="25">
        <v>0.1</v>
      </c>
      <c r="CQ17" s="25">
        <v>0.1</v>
      </c>
      <c r="CR17" s="44"/>
      <c r="CS17" s="25"/>
      <c r="CT17" s="35" t="s">
        <v>301</v>
      </c>
      <c r="CU17" s="25">
        <v>0</v>
      </c>
      <c r="CV17" s="25">
        <v>0</v>
      </c>
      <c r="CW17" s="25">
        <v>0</v>
      </c>
      <c r="CX17" s="25">
        <v>0</v>
      </c>
      <c r="CY17" s="25">
        <v>0</v>
      </c>
      <c r="CZ17" s="25">
        <v>0</v>
      </c>
      <c r="DA17" s="25">
        <v>0</v>
      </c>
      <c r="DB17" s="25">
        <v>0</v>
      </c>
      <c r="DC17" s="25">
        <v>0</v>
      </c>
      <c r="DD17" s="25">
        <v>0</v>
      </c>
      <c r="DE17" s="25">
        <v>0</v>
      </c>
      <c r="DF17" s="25">
        <v>0</v>
      </c>
      <c r="DG17" s="25">
        <v>0</v>
      </c>
      <c r="DH17" s="25">
        <v>0.1</v>
      </c>
      <c r="DI17" s="25">
        <v>0.1</v>
      </c>
      <c r="DJ17" s="25">
        <v>0.1</v>
      </c>
      <c r="DK17" s="25">
        <v>0.1</v>
      </c>
      <c r="DL17" s="25">
        <v>0.2</v>
      </c>
      <c r="DM17" s="25">
        <v>0.2</v>
      </c>
      <c r="DN17" s="25">
        <v>0.2</v>
      </c>
      <c r="DO17" s="25">
        <v>0.2</v>
      </c>
      <c r="DP17" s="44"/>
      <c r="DQ17" s="25"/>
      <c r="DR17" s="35" t="s">
        <v>301</v>
      </c>
      <c r="DS17" s="25">
        <v>0</v>
      </c>
      <c r="DT17" s="25">
        <v>0</v>
      </c>
      <c r="DU17" s="25">
        <v>0</v>
      </c>
      <c r="DV17" s="25">
        <v>0</v>
      </c>
      <c r="DW17" s="25">
        <v>0</v>
      </c>
      <c r="DX17" s="25">
        <v>0</v>
      </c>
      <c r="DY17" s="25">
        <v>0</v>
      </c>
      <c r="DZ17" s="25">
        <v>0</v>
      </c>
      <c r="EA17" s="25">
        <v>0</v>
      </c>
      <c r="EB17" s="25">
        <v>0</v>
      </c>
      <c r="EC17" s="25">
        <v>0</v>
      </c>
      <c r="ED17" s="25">
        <v>0</v>
      </c>
      <c r="EE17" s="25">
        <v>0</v>
      </c>
      <c r="EF17" s="25">
        <v>0</v>
      </c>
      <c r="EG17" s="25">
        <v>0</v>
      </c>
      <c r="EH17" s="25">
        <v>0</v>
      </c>
      <c r="EI17" s="25">
        <v>0</v>
      </c>
      <c r="EJ17" s="25">
        <v>0</v>
      </c>
      <c r="EK17" s="25">
        <v>0</v>
      </c>
      <c r="EL17" s="25">
        <v>0</v>
      </c>
      <c r="EM17" s="25">
        <v>0</v>
      </c>
      <c r="EN17" s="44"/>
      <c r="EO17" s="25"/>
      <c r="EP17" s="35" t="s">
        <v>301</v>
      </c>
      <c r="EQ17" s="25">
        <v>0</v>
      </c>
      <c r="ER17" s="25">
        <v>0</v>
      </c>
      <c r="ES17" s="25">
        <v>0</v>
      </c>
      <c r="ET17" s="25">
        <v>0</v>
      </c>
      <c r="EU17" s="25">
        <v>0</v>
      </c>
      <c r="EV17" s="25">
        <v>0</v>
      </c>
      <c r="EW17" s="25">
        <v>0</v>
      </c>
      <c r="EX17" s="25">
        <v>0</v>
      </c>
      <c r="EY17" s="25">
        <v>0</v>
      </c>
      <c r="EZ17" s="25">
        <v>0</v>
      </c>
      <c r="FA17" s="25">
        <v>0</v>
      </c>
      <c r="FB17" s="25">
        <v>0</v>
      </c>
      <c r="FC17" s="25">
        <v>0</v>
      </c>
      <c r="FD17" s="25">
        <v>0</v>
      </c>
      <c r="FE17" s="25">
        <v>0</v>
      </c>
      <c r="FF17" s="25">
        <v>0</v>
      </c>
      <c r="FG17" s="25">
        <v>0</v>
      </c>
      <c r="FH17" s="25">
        <v>0</v>
      </c>
      <c r="FI17" s="25">
        <v>0</v>
      </c>
      <c r="FJ17" s="25">
        <v>0</v>
      </c>
      <c r="FK17" s="25">
        <v>0</v>
      </c>
      <c r="FM17" s="1"/>
      <c r="FN17" s="12" t="s">
        <v>300</v>
      </c>
      <c r="FO17" s="1">
        <v>0</v>
      </c>
      <c r="FP17" s="1">
        <v>0</v>
      </c>
      <c r="FQ17" s="1">
        <v>0</v>
      </c>
      <c r="FR17" s="1">
        <v>0</v>
      </c>
      <c r="FS17" s="1">
        <v>0</v>
      </c>
      <c r="FT17" s="1">
        <v>0</v>
      </c>
      <c r="FU17" s="1">
        <v>0</v>
      </c>
      <c r="FV17" s="1">
        <v>0</v>
      </c>
      <c r="FW17" s="1">
        <v>0</v>
      </c>
      <c r="FX17" s="1">
        <v>0</v>
      </c>
      <c r="FY17" s="1">
        <v>0</v>
      </c>
      <c r="FZ17" s="1">
        <v>0</v>
      </c>
      <c r="GA17" s="1">
        <v>0</v>
      </c>
      <c r="GB17" s="1">
        <v>0</v>
      </c>
      <c r="GC17" s="1">
        <v>0</v>
      </c>
      <c r="GD17" s="1">
        <v>0</v>
      </c>
      <c r="GE17" s="1">
        <v>0</v>
      </c>
      <c r="GF17" s="1">
        <v>0.1</v>
      </c>
      <c r="GG17" s="1">
        <v>0.1</v>
      </c>
      <c r="GH17" s="1">
        <v>0.1</v>
      </c>
      <c r="GI17" s="1">
        <v>0.1</v>
      </c>
      <c r="GK17" s="1"/>
      <c r="GL17" s="12" t="s">
        <v>300</v>
      </c>
      <c r="GM17" s="1">
        <v>0</v>
      </c>
      <c r="GN17" s="1">
        <v>0</v>
      </c>
      <c r="GO17" s="1">
        <v>0</v>
      </c>
      <c r="GP17" s="1">
        <v>0</v>
      </c>
      <c r="GQ17" s="1">
        <v>0</v>
      </c>
      <c r="GR17" s="1">
        <v>0</v>
      </c>
      <c r="GS17" s="1">
        <v>0</v>
      </c>
      <c r="GT17" s="1">
        <v>0</v>
      </c>
      <c r="GU17" s="1">
        <v>0</v>
      </c>
      <c r="GV17" s="1">
        <v>0</v>
      </c>
      <c r="GW17" s="1">
        <v>0</v>
      </c>
      <c r="GX17" s="1">
        <v>0</v>
      </c>
      <c r="GY17" s="1">
        <v>0</v>
      </c>
      <c r="GZ17" s="1">
        <v>0</v>
      </c>
      <c r="HA17" s="1">
        <v>0</v>
      </c>
      <c r="HB17" s="1">
        <v>0</v>
      </c>
      <c r="HC17" s="1">
        <v>0</v>
      </c>
      <c r="HD17" s="1">
        <v>0.1</v>
      </c>
      <c r="HE17" s="1">
        <v>0.1</v>
      </c>
      <c r="HF17" s="1">
        <v>0.1</v>
      </c>
      <c r="HG17" s="1">
        <v>0.1</v>
      </c>
    </row>
    <row r="18" ht="15" spans="1:215">
      <c r="A18" s="1"/>
      <c r="B18" s="22" t="s">
        <v>302</v>
      </c>
      <c r="C18" s="1">
        <v>0</v>
      </c>
      <c r="D18" s="1">
        <v>0</v>
      </c>
      <c r="E18" s="1">
        <v>0</v>
      </c>
      <c r="F18" s="1">
        <v>0</v>
      </c>
      <c r="G18" s="1">
        <v>0</v>
      </c>
      <c r="H18" s="1">
        <v>0</v>
      </c>
      <c r="I18" s="1">
        <v>0</v>
      </c>
      <c r="J18" s="1">
        <v>0</v>
      </c>
      <c r="K18" s="1">
        <v>0</v>
      </c>
      <c r="L18" s="1">
        <v>0.1</v>
      </c>
      <c r="M18" s="1">
        <v>0</v>
      </c>
      <c r="N18" s="1">
        <v>0.1</v>
      </c>
      <c r="O18" s="1">
        <v>0</v>
      </c>
      <c r="P18" s="1">
        <v>0.2</v>
      </c>
      <c r="Q18" s="1">
        <v>0.2</v>
      </c>
      <c r="R18" s="1">
        <v>0.2</v>
      </c>
      <c r="S18" s="1">
        <v>0.1</v>
      </c>
      <c r="T18" s="1">
        <v>0.1</v>
      </c>
      <c r="U18" s="1">
        <v>0</v>
      </c>
      <c r="V18" s="1">
        <v>0.1</v>
      </c>
      <c r="W18" s="1">
        <v>0</v>
      </c>
      <c r="Y18" s="1"/>
      <c r="Z18" s="22" t="s">
        <v>302</v>
      </c>
      <c r="AA18" s="1">
        <v>0.7</v>
      </c>
      <c r="AB18" s="1">
        <v>0.7</v>
      </c>
      <c r="AC18" s="1">
        <v>0.9</v>
      </c>
      <c r="AD18" s="1">
        <v>1.1</v>
      </c>
      <c r="AE18" s="1">
        <v>1.1</v>
      </c>
      <c r="AF18" s="1">
        <v>0.8</v>
      </c>
      <c r="AG18" s="1">
        <v>0.7</v>
      </c>
      <c r="AH18" s="1">
        <v>0.8</v>
      </c>
      <c r="AI18" s="1">
        <v>0.8</v>
      </c>
      <c r="AJ18" s="1">
        <v>0.9</v>
      </c>
      <c r="AK18" s="1">
        <v>0.8</v>
      </c>
      <c r="AL18" s="1">
        <v>1.1</v>
      </c>
      <c r="AM18" s="1">
        <v>0.8</v>
      </c>
      <c r="AN18" s="1">
        <v>0.9</v>
      </c>
      <c r="AO18" s="1">
        <v>0.9</v>
      </c>
      <c r="AP18" s="1">
        <v>0.9</v>
      </c>
      <c r="AQ18" s="1">
        <v>0.7</v>
      </c>
      <c r="AR18" s="1">
        <v>0.8</v>
      </c>
      <c r="AS18" s="1">
        <v>0.8</v>
      </c>
      <c r="AT18" s="1">
        <v>0.8</v>
      </c>
      <c r="AU18" s="1">
        <v>0.6</v>
      </c>
      <c r="AW18" s="25"/>
      <c r="AX18" s="35" t="s">
        <v>303</v>
      </c>
      <c r="AY18" s="25">
        <v>1.7</v>
      </c>
      <c r="AZ18" s="25">
        <v>1.6</v>
      </c>
      <c r="BA18" s="25">
        <v>1.9</v>
      </c>
      <c r="BB18" s="25">
        <v>2.2</v>
      </c>
      <c r="BC18" s="25">
        <v>1.8</v>
      </c>
      <c r="BD18" s="25">
        <v>2</v>
      </c>
      <c r="BE18" s="25">
        <v>1.9</v>
      </c>
      <c r="BF18" s="25">
        <v>1.7</v>
      </c>
      <c r="BG18" s="25">
        <v>1.5</v>
      </c>
      <c r="BH18" s="25">
        <v>1.7</v>
      </c>
      <c r="BI18" s="25">
        <v>1.9</v>
      </c>
      <c r="BJ18" s="25">
        <v>2.6</v>
      </c>
      <c r="BK18" s="25">
        <v>1.9</v>
      </c>
      <c r="BL18" s="25">
        <v>1.7</v>
      </c>
      <c r="BM18" s="25">
        <v>1.6</v>
      </c>
      <c r="BN18" s="25">
        <v>1.5</v>
      </c>
      <c r="BO18" s="25">
        <v>1.5</v>
      </c>
      <c r="BP18" s="25">
        <v>1.4</v>
      </c>
      <c r="BQ18" s="25">
        <v>1.4</v>
      </c>
      <c r="BR18" s="25">
        <v>1.3</v>
      </c>
      <c r="BS18" s="25">
        <v>1.1</v>
      </c>
      <c r="BT18" s="44"/>
      <c r="BU18" s="25"/>
      <c r="BV18" s="35" t="s">
        <v>303</v>
      </c>
      <c r="BW18" s="25">
        <v>3.2</v>
      </c>
      <c r="BX18" s="25">
        <v>2.7</v>
      </c>
      <c r="BY18" s="25">
        <v>3</v>
      </c>
      <c r="BZ18" s="25">
        <v>3.8</v>
      </c>
      <c r="CA18" s="25">
        <v>3.7</v>
      </c>
      <c r="CB18" s="25">
        <v>3.6</v>
      </c>
      <c r="CC18" s="25">
        <v>4.4</v>
      </c>
      <c r="CD18" s="25">
        <v>4.9</v>
      </c>
      <c r="CE18" s="25">
        <v>5.4</v>
      </c>
      <c r="CF18" s="25">
        <v>5</v>
      </c>
      <c r="CG18" s="25">
        <v>5.7</v>
      </c>
      <c r="CH18" s="25">
        <v>6</v>
      </c>
      <c r="CI18" s="25">
        <v>5.3</v>
      </c>
      <c r="CJ18" s="25">
        <v>6.2</v>
      </c>
      <c r="CK18" s="25">
        <v>5</v>
      </c>
      <c r="CL18" s="25">
        <v>5.3</v>
      </c>
      <c r="CM18" s="25">
        <v>5</v>
      </c>
      <c r="CN18" s="25">
        <v>5.4</v>
      </c>
      <c r="CO18" s="25">
        <v>5.3</v>
      </c>
      <c r="CP18" s="25">
        <v>5.5</v>
      </c>
      <c r="CQ18" s="25">
        <v>3.9</v>
      </c>
      <c r="CR18" s="44"/>
      <c r="CS18" s="25"/>
      <c r="CT18" s="35" t="s">
        <v>303</v>
      </c>
      <c r="CU18" s="25">
        <v>7.4</v>
      </c>
      <c r="CV18" s="25">
        <v>6.6</v>
      </c>
      <c r="CW18" s="25">
        <v>8.2</v>
      </c>
      <c r="CX18" s="25">
        <v>8.6</v>
      </c>
      <c r="CY18" s="25">
        <v>8.5</v>
      </c>
      <c r="CZ18" s="25">
        <v>9.2</v>
      </c>
      <c r="DA18" s="25">
        <v>8.1</v>
      </c>
      <c r="DB18" s="25">
        <v>8.9</v>
      </c>
      <c r="DC18" s="25">
        <v>9</v>
      </c>
      <c r="DD18" s="25">
        <v>10.5</v>
      </c>
      <c r="DE18" s="25">
        <v>11.7</v>
      </c>
      <c r="DF18" s="25">
        <v>12.7</v>
      </c>
      <c r="DG18" s="25">
        <v>12</v>
      </c>
      <c r="DH18" s="25">
        <v>12.6</v>
      </c>
      <c r="DI18" s="25">
        <v>11.2</v>
      </c>
      <c r="DJ18" s="25">
        <v>11.1</v>
      </c>
      <c r="DK18" s="25">
        <v>9.1</v>
      </c>
      <c r="DL18" s="25">
        <v>9.9</v>
      </c>
      <c r="DM18" s="25">
        <v>10.4</v>
      </c>
      <c r="DN18" s="25">
        <v>10.6</v>
      </c>
      <c r="DO18" s="25">
        <v>7.6</v>
      </c>
      <c r="DP18" s="44"/>
      <c r="DQ18" s="25"/>
      <c r="DR18" s="35" t="s">
        <v>303</v>
      </c>
      <c r="DS18" s="25">
        <v>0.5</v>
      </c>
      <c r="DT18" s="25">
        <v>0.4</v>
      </c>
      <c r="DU18" s="25">
        <v>0.6</v>
      </c>
      <c r="DV18" s="25">
        <v>0.7</v>
      </c>
      <c r="DW18" s="25">
        <v>0.7</v>
      </c>
      <c r="DX18" s="25">
        <v>0.7</v>
      </c>
      <c r="DY18" s="25">
        <v>0.7</v>
      </c>
      <c r="DZ18" s="25">
        <v>0.7</v>
      </c>
      <c r="EA18" s="25">
        <v>0.8</v>
      </c>
      <c r="EB18" s="25">
        <v>0.9</v>
      </c>
      <c r="EC18" s="25">
        <v>0.8</v>
      </c>
      <c r="ED18" s="25">
        <v>0.9</v>
      </c>
      <c r="EE18" s="25">
        <v>0.9</v>
      </c>
      <c r="EF18" s="25">
        <v>0.8</v>
      </c>
      <c r="EG18" s="25">
        <v>0.8</v>
      </c>
      <c r="EH18" s="25">
        <v>0.7</v>
      </c>
      <c r="EI18" s="25">
        <v>0.7</v>
      </c>
      <c r="EJ18" s="25">
        <v>0.8</v>
      </c>
      <c r="EK18" s="25">
        <v>0.8</v>
      </c>
      <c r="EL18" s="25">
        <v>0.8</v>
      </c>
      <c r="EM18" s="25">
        <v>0.6</v>
      </c>
      <c r="EN18" s="44"/>
      <c r="EO18" s="25"/>
      <c r="EP18" s="35" t="s">
        <v>303</v>
      </c>
      <c r="EQ18" s="25">
        <v>1</v>
      </c>
      <c r="ER18" s="25">
        <v>0.9</v>
      </c>
      <c r="ES18" s="25">
        <v>1.2</v>
      </c>
      <c r="ET18" s="25">
        <v>1.4</v>
      </c>
      <c r="EU18" s="25">
        <v>1.3</v>
      </c>
      <c r="EV18" s="25">
        <v>1.3</v>
      </c>
      <c r="EW18" s="25">
        <v>1.3</v>
      </c>
      <c r="EX18" s="25">
        <v>1.5</v>
      </c>
      <c r="EY18" s="25">
        <v>1.6</v>
      </c>
      <c r="EZ18" s="25">
        <v>1.9</v>
      </c>
      <c r="FA18" s="25">
        <v>1.7</v>
      </c>
      <c r="FB18" s="25">
        <v>1.6</v>
      </c>
      <c r="FC18" s="25">
        <v>1.5</v>
      </c>
      <c r="FD18" s="25">
        <v>1.9</v>
      </c>
      <c r="FE18" s="25">
        <v>1.6</v>
      </c>
      <c r="FF18" s="25">
        <v>1.7</v>
      </c>
      <c r="FG18" s="25">
        <v>1.4</v>
      </c>
      <c r="FH18" s="25">
        <v>1.5</v>
      </c>
      <c r="FI18" s="25">
        <v>1.5</v>
      </c>
      <c r="FJ18" s="25">
        <v>1.5</v>
      </c>
      <c r="FK18" s="25">
        <v>1.1</v>
      </c>
      <c r="FM18" s="1"/>
      <c r="FN18" s="12" t="s">
        <v>302</v>
      </c>
      <c r="FO18" s="1">
        <v>4.2</v>
      </c>
      <c r="FP18" s="1">
        <v>5.2</v>
      </c>
      <c r="FQ18" s="1">
        <v>6.4</v>
      </c>
      <c r="FR18" s="1">
        <v>5.1</v>
      </c>
      <c r="FS18" s="1">
        <v>4.4</v>
      </c>
      <c r="FT18" s="1">
        <v>4.7</v>
      </c>
      <c r="FU18" s="1">
        <v>4.3</v>
      </c>
      <c r="FV18" s="1">
        <v>5.4</v>
      </c>
      <c r="FW18" s="1">
        <v>5.5</v>
      </c>
      <c r="FX18" s="1">
        <v>6.3</v>
      </c>
      <c r="FY18" s="1">
        <v>7</v>
      </c>
      <c r="FZ18" s="1">
        <v>6.8</v>
      </c>
      <c r="GA18" s="1">
        <v>6.2</v>
      </c>
      <c r="GB18" s="1">
        <v>7</v>
      </c>
      <c r="GC18" s="1">
        <v>7</v>
      </c>
      <c r="GD18" s="1">
        <v>6.5</v>
      </c>
      <c r="GE18" s="1">
        <v>5.1</v>
      </c>
      <c r="GF18" s="1">
        <v>5.5</v>
      </c>
      <c r="GG18" s="1">
        <v>5.7</v>
      </c>
      <c r="GH18" s="1">
        <v>5.9</v>
      </c>
      <c r="GI18" s="1">
        <v>4.5</v>
      </c>
      <c r="GK18" s="1"/>
      <c r="GL18" s="12" t="s">
        <v>302</v>
      </c>
      <c r="GM18" s="1">
        <v>4.4</v>
      </c>
      <c r="GN18" s="1">
        <v>5</v>
      </c>
      <c r="GO18" s="1">
        <v>5.5</v>
      </c>
      <c r="GP18" s="1">
        <v>5.3</v>
      </c>
      <c r="GQ18" s="1">
        <v>4.8</v>
      </c>
      <c r="GR18" s="1">
        <v>4.6</v>
      </c>
      <c r="GS18" s="1">
        <v>4.2</v>
      </c>
      <c r="GT18" s="1">
        <v>5.3</v>
      </c>
      <c r="GU18" s="1">
        <v>5.4</v>
      </c>
      <c r="GV18" s="1">
        <v>4.3</v>
      </c>
      <c r="GW18" s="1">
        <v>4.5</v>
      </c>
      <c r="GX18" s="1">
        <v>4.3</v>
      </c>
      <c r="GY18" s="1">
        <v>4.2</v>
      </c>
      <c r="GZ18" s="1">
        <v>4.9</v>
      </c>
      <c r="HA18" s="1">
        <v>4.5</v>
      </c>
      <c r="HB18" s="1">
        <v>4.5</v>
      </c>
      <c r="HC18" s="1">
        <v>4.1</v>
      </c>
      <c r="HD18" s="1">
        <v>4.6</v>
      </c>
      <c r="HE18" s="1">
        <v>4.8</v>
      </c>
      <c r="HF18" s="1">
        <v>4.9</v>
      </c>
      <c r="HG18" s="1">
        <v>3.7</v>
      </c>
    </row>
    <row r="19" ht="15" spans="1:215">
      <c r="A19" s="1"/>
      <c r="B19" s="22" t="s">
        <v>304</v>
      </c>
      <c r="C19" s="3" t="s">
        <v>305</v>
      </c>
      <c r="D19" s="3" t="s">
        <v>305</v>
      </c>
      <c r="E19" s="3" t="s">
        <v>305</v>
      </c>
      <c r="F19" s="3" t="s">
        <v>305</v>
      </c>
      <c r="G19" s="3" t="s">
        <v>305</v>
      </c>
      <c r="H19" s="3" t="s">
        <v>305</v>
      </c>
      <c r="I19" s="3" t="s">
        <v>305</v>
      </c>
      <c r="J19" s="3" t="s">
        <v>305</v>
      </c>
      <c r="K19" s="3" t="s">
        <v>305</v>
      </c>
      <c r="L19" s="3" t="s">
        <v>305</v>
      </c>
      <c r="M19" s="3" t="s">
        <v>305</v>
      </c>
      <c r="N19" s="3">
        <v>0</v>
      </c>
      <c r="O19" s="3">
        <v>0</v>
      </c>
      <c r="P19" s="3">
        <v>0</v>
      </c>
      <c r="Q19" s="3">
        <v>0</v>
      </c>
      <c r="R19" s="3" t="s">
        <v>305</v>
      </c>
      <c r="S19" s="3" t="s">
        <v>305</v>
      </c>
      <c r="T19" s="3" t="s">
        <v>305</v>
      </c>
      <c r="U19" s="3" t="s">
        <v>305</v>
      </c>
      <c r="V19" s="3" t="s">
        <v>305</v>
      </c>
      <c r="W19" s="3" t="s">
        <v>305</v>
      </c>
      <c r="Y19" s="1"/>
      <c r="Z19" s="22" t="s">
        <v>304</v>
      </c>
      <c r="AA19" s="3" t="s">
        <v>305</v>
      </c>
      <c r="AB19" s="3" t="s">
        <v>305</v>
      </c>
      <c r="AC19" s="3" t="s">
        <v>305</v>
      </c>
      <c r="AD19" s="3" t="s">
        <v>305</v>
      </c>
      <c r="AE19" s="3" t="s">
        <v>305</v>
      </c>
      <c r="AF19" s="3" t="s">
        <v>305</v>
      </c>
      <c r="AG19" s="3" t="s">
        <v>305</v>
      </c>
      <c r="AH19" s="3" t="s">
        <v>305</v>
      </c>
      <c r="AI19" s="3" t="s">
        <v>305</v>
      </c>
      <c r="AJ19" s="3" t="s">
        <v>305</v>
      </c>
      <c r="AK19" s="3" t="s">
        <v>305</v>
      </c>
      <c r="AL19" s="3">
        <v>0</v>
      </c>
      <c r="AM19" s="3">
        <v>0</v>
      </c>
      <c r="AN19" s="3">
        <v>0</v>
      </c>
      <c r="AO19" s="3">
        <v>0</v>
      </c>
      <c r="AP19" s="3" t="s">
        <v>305</v>
      </c>
      <c r="AQ19" s="3" t="s">
        <v>305</v>
      </c>
      <c r="AR19" s="3" t="s">
        <v>305</v>
      </c>
      <c r="AS19" s="3" t="s">
        <v>305</v>
      </c>
      <c r="AT19" s="3" t="s">
        <v>305</v>
      </c>
      <c r="AU19" s="3" t="s">
        <v>305</v>
      </c>
      <c r="AW19" s="25"/>
      <c r="AX19" s="35" t="s">
        <v>306</v>
      </c>
      <c r="AY19" s="27" t="s">
        <v>307</v>
      </c>
      <c r="AZ19" s="27" t="s">
        <v>307</v>
      </c>
      <c r="BA19" s="27" t="s">
        <v>307</v>
      </c>
      <c r="BB19" s="27" t="s">
        <v>307</v>
      </c>
      <c r="BC19" s="27" t="s">
        <v>307</v>
      </c>
      <c r="BD19" s="27" t="s">
        <v>307</v>
      </c>
      <c r="BE19" s="27" t="s">
        <v>307</v>
      </c>
      <c r="BF19" s="27" t="s">
        <v>307</v>
      </c>
      <c r="BG19" s="27" t="s">
        <v>307</v>
      </c>
      <c r="BH19" s="27" t="s">
        <v>307</v>
      </c>
      <c r="BI19" s="27" t="s">
        <v>307</v>
      </c>
      <c r="BJ19" s="27">
        <v>0</v>
      </c>
      <c r="BK19" s="27">
        <v>0</v>
      </c>
      <c r="BL19" s="27">
        <v>0</v>
      </c>
      <c r="BM19" s="27">
        <v>0</v>
      </c>
      <c r="BN19" s="27" t="s">
        <v>307</v>
      </c>
      <c r="BO19" s="27" t="s">
        <v>307</v>
      </c>
      <c r="BP19" s="27" t="s">
        <v>307</v>
      </c>
      <c r="BQ19" s="27" t="s">
        <v>307</v>
      </c>
      <c r="BR19" s="27" t="s">
        <v>307</v>
      </c>
      <c r="BS19" s="27" t="s">
        <v>307</v>
      </c>
      <c r="BT19" s="44"/>
      <c r="BU19" s="25"/>
      <c r="BV19" s="35" t="s">
        <v>306</v>
      </c>
      <c r="BW19" s="27" t="s">
        <v>307</v>
      </c>
      <c r="BX19" s="27" t="s">
        <v>307</v>
      </c>
      <c r="BY19" s="27" t="s">
        <v>307</v>
      </c>
      <c r="BZ19" s="27" t="s">
        <v>307</v>
      </c>
      <c r="CA19" s="27" t="s">
        <v>307</v>
      </c>
      <c r="CB19" s="27" t="s">
        <v>307</v>
      </c>
      <c r="CC19" s="27" t="s">
        <v>307</v>
      </c>
      <c r="CD19" s="27" t="s">
        <v>307</v>
      </c>
      <c r="CE19" s="27" t="s">
        <v>307</v>
      </c>
      <c r="CF19" s="27" t="s">
        <v>307</v>
      </c>
      <c r="CG19" s="27" t="s">
        <v>307</v>
      </c>
      <c r="CH19" s="27">
        <v>0</v>
      </c>
      <c r="CI19" s="27">
        <v>0</v>
      </c>
      <c r="CJ19" s="27">
        <v>0</v>
      </c>
      <c r="CK19" s="27">
        <v>0</v>
      </c>
      <c r="CL19" s="27" t="s">
        <v>307</v>
      </c>
      <c r="CM19" s="27" t="s">
        <v>307</v>
      </c>
      <c r="CN19" s="27" t="s">
        <v>307</v>
      </c>
      <c r="CO19" s="27" t="s">
        <v>307</v>
      </c>
      <c r="CP19" s="27" t="s">
        <v>307</v>
      </c>
      <c r="CQ19" s="27" t="s">
        <v>307</v>
      </c>
      <c r="CR19" s="44"/>
      <c r="CS19" s="25"/>
      <c r="CT19" s="35" t="s">
        <v>306</v>
      </c>
      <c r="CU19" s="27" t="s">
        <v>307</v>
      </c>
      <c r="CV19" s="27" t="s">
        <v>307</v>
      </c>
      <c r="CW19" s="27" t="s">
        <v>307</v>
      </c>
      <c r="CX19" s="27" t="s">
        <v>307</v>
      </c>
      <c r="CY19" s="27" t="s">
        <v>307</v>
      </c>
      <c r="CZ19" s="27" t="s">
        <v>307</v>
      </c>
      <c r="DA19" s="27" t="s">
        <v>307</v>
      </c>
      <c r="DB19" s="27">
        <v>0</v>
      </c>
      <c r="DC19" s="27">
        <v>0</v>
      </c>
      <c r="DD19" s="27">
        <v>0</v>
      </c>
      <c r="DE19" s="27">
        <v>0</v>
      </c>
      <c r="DF19" s="27">
        <v>0</v>
      </c>
      <c r="DG19" s="27">
        <v>0</v>
      </c>
      <c r="DH19" s="27">
        <v>0</v>
      </c>
      <c r="DI19" s="27">
        <v>0</v>
      </c>
      <c r="DJ19" s="27" t="s">
        <v>307</v>
      </c>
      <c r="DK19" s="27" t="s">
        <v>307</v>
      </c>
      <c r="DL19" s="27" t="s">
        <v>307</v>
      </c>
      <c r="DM19" s="27" t="s">
        <v>307</v>
      </c>
      <c r="DN19" s="27" t="s">
        <v>307</v>
      </c>
      <c r="DO19" s="27" t="s">
        <v>307</v>
      </c>
      <c r="DP19" s="44"/>
      <c r="DQ19" s="25"/>
      <c r="DR19" s="35" t="s">
        <v>306</v>
      </c>
      <c r="DS19" s="27" t="s">
        <v>307</v>
      </c>
      <c r="DT19" s="27" t="s">
        <v>307</v>
      </c>
      <c r="DU19" s="27" t="s">
        <v>307</v>
      </c>
      <c r="DV19" s="27" t="s">
        <v>307</v>
      </c>
      <c r="DW19" s="27" t="s">
        <v>307</v>
      </c>
      <c r="DX19" s="27" t="s">
        <v>307</v>
      </c>
      <c r="DY19" s="27" t="s">
        <v>307</v>
      </c>
      <c r="DZ19" s="27" t="s">
        <v>307</v>
      </c>
      <c r="EA19" s="27">
        <v>0</v>
      </c>
      <c r="EB19" s="27">
        <v>0</v>
      </c>
      <c r="EC19" s="27">
        <v>0</v>
      </c>
      <c r="ED19" s="27">
        <v>0</v>
      </c>
      <c r="EE19" s="27">
        <v>0</v>
      </c>
      <c r="EF19" s="27">
        <v>0</v>
      </c>
      <c r="EG19" s="27">
        <v>0</v>
      </c>
      <c r="EH19" s="27" t="s">
        <v>307</v>
      </c>
      <c r="EI19" s="27" t="s">
        <v>307</v>
      </c>
      <c r="EJ19" s="27" t="s">
        <v>307</v>
      </c>
      <c r="EK19" s="27" t="s">
        <v>307</v>
      </c>
      <c r="EL19" s="27" t="s">
        <v>307</v>
      </c>
      <c r="EM19" s="27" t="s">
        <v>307</v>
      </c>
      <c r="EN19" s="44"/>
      <c r="EO19" s="25"/>
      <c r="EP19" s="35" t="s">
        <v>306</v>
      </c>
      <c r="EQ19" s="27" t="s">
        <v>307</v>
      </c>
      <c r="ER19" s="27" t="s">
        <v>307</v>
      </c>
      <c r="ES19" s="27" t="s">
        <v>307</v>
      </c>
      <c r="ET19" s="27" t="s">
        <v>307</v>
      </c>
      <c r="EU19" s="27" t="s">
        <v>307</v>
      </c>
      <c r="EV19" s="27" t="s">
        <v>307</v>
      </c>
      <c r="EW19" s="27" t="s">
        <v>307</v>
      </c>
      <c r="EX19" s="27" t="s">
        <v>307</v>
      </c>
      <c r="EY19" s="27" t="s">
        <v>307</v>
      </c>
      <c r="EZ19" s="27" t="s">
        <v>307</v>
      </c>
      <c r="FA19" s="27" t="s">
        <v>307</v>
      </c>
      <c r="FB19" s="27">
        <v>0</v>
      </c>
      <c r="FC19" s="27">
        <v>0</v>
      </c>
      <c r="FD19" s="27">
        <v>0</v>
      </c>
      <c r="FE19" s="27">
        <v>0</v>
      </c>
      <c r="FF19" s="27" t="s">
        <v>307</v>
      </c>
      <c r="FG19" s="27" t="s">
        <v>307</v>
      </c>
      <c r="FH19" s="27" t="s">
        <v>307</v>
      </c>
      <c r="FI19" s="27" t="s">
        <v>307</v>
      </c>
      <c r="FJ19" s="27" t="s">
        <v>307</v>
      </c>
      <c r="FK19" s="27" t="s">
        <v>307</v>
      </c>
      <c r="FM19" s="1"/>
      <c r="FN19" s="12" t="s">
        <v>304</v>
      </c>
      <c r="FO19" s="3" t="s">
        <v>305</v>
      </c>
      <c r="FP19" s="3" t="s">
        <v>305</v>
      </c>
      <c r="FQ19" s="3" t="s">
        <v>305</v>
      </c>
      <c r="FR19" s="3" t="s">
        <v>305</v>
      </c>
      <c r="FS19" s="3" t="s">
        <v>305</v>
      </c>
      <c r="FT19" s="3" t="s">
        <v>305</v>
      </c>
      <c r="FU19" s="3" t="s">
        <v>305</v>
      </c>
      <c r="FV19" s="3" t="s">
        <v>305</v>
      </c>
      <c r="FW19" s="3" t="s">
        <v>305</v>
      </c>
      <c r="FX19" s="3" t="s">
        <v>305</v>
      </c>
      <c r="FY19" s="3" t="s">
        <v>305</v>
      </c>
      <c r="FZ19" s="3">
        <v>0</v>
      </c>
      <c r="GA19" s="3">
        <v>0</v>
      </c>
      <c r="GB19" s="3">
        <v>0</v>
      </c>
      <c r="GC19" s="3">
        <v>0</v>
      </c>
      <c r="GD19" s="3" t="s">
        <v>305</v>
      </c>
      <c r="GE19" s="3" t="s">
        <v>305</v>
      </c>
      <c r="GF19" s="3" t="s">
        <v>305</v>
      </c>
      <c r="GG19" s="3" t="s">
        <v>305</v>
      </c>
      <c r="GH19" s="3" t="s">
        <v>305</v>
      </c>
      <c r="GI19" s="3" t="s">
        <v>305</v>
      </c>
      <c r="GK19" s="1"/>
      <c r="GL19" s="12" t="s">
        <v>304</v>
      </c>
      <c r="GM19" s="3" t="s">
        <v>305</v>
      </c>
      <c r="GN19" s="3" t="s">
        <v>305</v>
      </c>
      <c r="GO19" s="3" t="s">
        <v>305</v>
      </c>
      <c r="GP19" s="3" t="s">
        <v>305</v>
      </c>
      <c r="GQ19" s="3" t="s">
        <v>305</v>
      </c>
      <c r="GR19" s="3" t="s">
        <v>305</v>
      </c>
      <c r="GS19" s="3" t="s">
        <v>305</v>
      </c>
      <c r="GT19" s="3" t="s">
        <v>305</v>
      </c>
      <c r="GU19" s="3" t="s">
        <v>305</v>
      </c>
      <c r="GV19" s="3" t="s">
        <v>305</v>
      </c>
      <c r="GW19" s="3">
        <v>0</v>
      </c>
      <c r="GX19" s="3">
        <v>0</v>
      </c>
      <c r="GY19" s="3">
        <v>0</v>
      </c>
      <c r="GZ19" s="3">
        <v>0</v>
      </c>
      <c r="HA19" s="3">
        <v>0</v>
      </c>
      <c r="HB19" s="3" t="s">
        <v>305</v>
      </c>
      <c r="HC19" s="3" t="s">
        <v>305</v>
      </c>
      <c r="HD19" s="3" t="s">
        <v>305</v>
      </c>
      <c r="HE19" s="3" t="s">
        <v>305</v>
      </c>
      <c r="HF19" s="3" t="s">
        <v>305</v>
      </c>
      <c r="HG19" s="3" t="s">
        <v>305</v>
      </c>
    </row>
    <row r="20" ht="15" spans="1:215">
      <c r="A20" s="1"/>
      <c r="B20" s="22" t="s">
        <v>308</v>
      </c>
      <c r="C20" s="1">
        <v>0</v>
      </c>
      <c r="D20" s="3" t="s">
        <v>305</v>
      </c>
      <c r="E20" s="3" t="s">
        <v>305</v>
      </c>
      <c r="F20" s="3" t="s">
        <v>305</v>
      </c>
      <c r="G20" s="3" t="s">
        <v>305</v>
      </c>
      <c r="H20" s="3" t="s">
        <v>305</v>
      </c>
      <c r="I20" s="3" t="s">
        <v>305</v>
      </c>
      <c r="J20" s="3" t="s">
        <v>305</v>
      </c>
      <c r="K20" s="3" t="s">
        <v>305</v>
      </c>
      <c r="L20" s="3" t="s">
        <v>305</v>
      </c>
      <c r="M20" s="3" t="s">
        <v>305</v>
      </c>
      <c r="N20" s="3" t="s">
        <v>305</v>
      </c>
      <c r="O20" s="3" t="s">
        <v>305</v>
      </c>
      <c r="P20" s="3" t="s">
        <v>305</v>
      </c>
      <c r="Q20" s="3" t="s">
        <v>305</v>
      </c>
      <c r="R20" s="3" t="s">
        <v>305</v>
      </c>
      <c r="S20" s="3" t="s">
        <v>305</v>
      </c>
      <c r="T20" s="3" t="s">
        <v>305</v>
      </c>
      <c r="U20" s="3" t="s">
        <v>305</v>
      </c>
      <c r="V20" s="3" t="s">
        <v>305</v>
      </c>
      <c r="W20" s="3" t="s">
        <v>305</v>
      </c>
      <c r="Y20" s="1"/>
      <c r="Z20" s="22" t="s">
        <v>308</v>
      </c>
      <c r="AA20" s="1">
        <v>0</v>
      </c>
      <c r="AB20" s="3" t="s">
        <v>305</v>
      </c>
      <c r="AC20" s="3" t="s">
        <v>305</v>
      </c>
      <c r="AD20" s="3" t="s">
        <v>305</v>
      </c>
      <c r="AE20" s="3" t="s">
        <v>305</v>
      </c>
      <c r="AF20" s="3" t="s">
        <v>305</v>
      </c>
      <c r="AG20" s="3" t="s">
        <v>305</v>
      </c>
      <c r="AH20" s="3" t="s">
        <v>305</v>
      </c>
      <c r="AI20" s="3" t="s">
        <v>305</v>
      </c>
      <c r="AJ20" s="3" t="s">
        <v>305</v>
      </c>
      <c r="AK20" s="3" t="s">
        <v>305</v>
      </c>
      <c r="AL20" s="3" t="s">
        <v>305</v>
      </c>
      <c r="AM20" s="3" t="s">
        <v>305</v>
      </c>
      <c r="AN20" s="3" t="s">
        <v>305</v>
      </c>
      <c r="AO20" s="3" t="s">
        <v>305</v>
      </c>
      <c r="AP20" s="3" t="s">
        <v>305</v>
      </c>
      <c r="AQ20" s="3" t="s">
        <v>305</v>
      </c>
      <c r="AR20" s="3" t="s">
        <v>305</v>
      </c>
      <c r="AS20" s="3" t="s">
        <v>305</v>
      </c>
      <c r="AT20" s="3" t="s">
        <v>305</v>
      </c>
      <c r="AU20" s="3" t="s">
        <v>305</v>
      </c>
      <c r="AW20" s="25"/>
      <c r="AX20" s="35" t="s">
        <v>309</v>
      </c>
      <c r="AY20" s="25">
        <v>0</v>
      </c>
      <c r="AZ20" s="27" t="s">
        <v>307</v>
      </c>
      <c r="BA20" s="27" t="s">
        <v>307</v>
      </c>
      <c r="BB20" s="27" t="s">
        <v>307</v>
      </c>
      <c r="BC20" s="27" t="s">
        <v>307</v>
      </c>
      <c r="BD20" s="27" t="s">
        <v>307</v>
      </c>
      <c r="BE20" s="27" t="s">
        <v>307</v>
      </c>
      <c r="BF20" s="27" t="s">
        <v>307</v>
      </c>
      <c r="BG20" s="27" t="s">
        <v>307</v>
      </c>
      <c r="BH20" s="27" t="s">
        <v>307</v>
      </c>
      <c r="BI20" s="27" t="s">
        <v>307</v>
      </c>
      <c r="BJ20" s="27" t="s">
        <v>307</v>
      </c>
      <c r="BK20" s="27" t="s">
        <v>307</v>
      </c>
      <c r="BL20" s="27" t="s">
        <v>307</v>
      </c>
      <c r="BM20" s="27" t="s">
        <v>307</v>
      </c>
      <c r="BN20" s="27" t="s">
        <v>307</v>
      </c>
      <c r="BO20" s="27" t="s">
        <v>307</v>
      </c>
      <c r="BP20" s="27" t="s">
        <v>307</v>
      </c>
      <c r="BQ20" s="27" t="s">
        <v>307</v>
      </c>
      <c r="BR20" s="27" t="s">
        <v>307</v>
      </c>
      <c r="BS20" s="27" t="s">
        <v>307</v>
      </c>
      <c r="BT20" s="44"/>
      <c r="BU20" s="25"/>
      <c r="BV20" s="35" t="s">
        <v>309</v>
      </c>
      <c r="BW20" s="25">
        <v>0</v>
      </c>
      <c r="BX20" s="27" t="s">
        <v>307</v>
      </c>
      <c r="BY20" s="27" t="s">
        <v>307</v>
      </c>
      <c r="BZ20" s="27" t="s">
        <v>307</v>
      </c>
      <c r="CA20" s="27" t="s">
        <v>307</v>
      </c>
      <c r="CB20" s="27" t="s">
        <v>307</v>
      </c>
      <c r="CC20" s="27" t="s">
        <v>307</v>
      </c>
      <c r="CD20" s="27" t="s">
        <v>307</v>
      </c>
      <c r="CE20" s="27" t="s">
        <v>307</v>
      </c>
      <c r="CF20" s="27" t="s">
        <v>307</v>
      </c>
      <c r="CG20" s="27" t="s">
        <v>307</v>
      </c>
      <c r="CH20" s="27" t="s">
        <v>307</v>
      </c>
      <c r="CI20" s="27" t="s">
        <v>307</v>
      </c>
      <c r="CJ20" s="27" t="s">
        <v>307</v>
      </c>
      <c r="CK20" s="27" t="s">
        <v>307</v>
      </c>
      <c r="CL20" s="27" t="s">
        <v>307</v>
      </c>
      <c r="CM20" s="27" t="s">
        <v>307</v>
      </c>
      <c r="CN20" s="27" t="s">
        <v>307</v>
      </c>
      <c r="CO20" s="27" t="s">
        <v>307</v>
      </c>
      <c r="CP20" s="27" t="s">
        <v>307</v>
      </c>
      <c r="CQ20" s="27" t="s">
        <v>307</v>
      </c>
      <c r="CR20" s="44"/>
      <c r="CS20" s="25"/>
      <c r="CT20" s="35" t="s">
        <v>309</v>
      </c>
      <c r="CU20" s="25">
        <v>0</v>
      </c>
      <c r="CV20" s="27" t="s">
        <v>307</v>
      </c>
      <c r="CW20" s="27" t="s">
        <v>307</v>
      </c>
      <c r="CX20" s="27" t="s">
        <v>307</v>
      </c>
      <c r="CY20" s="27" t="s">
        <v>307</v>
      </c>
      <c r="CZ20" s="27" t="s">
        <v>307</v>
      </c>
      <c r="DA20" s="27" t="s">
        <v>307</v>
      </c>
      <c r="DB20" s="27" t="s">
        <v>307</v>
      </c>
      <c r="DC20" s="27" t="s">
        <v>307</v>
      </c>
      <c r="DD20" s="27" t="s">
        <v>307</v>
      </c>
      <c r="DE20" s="27" t="s">
        <v>307</v>
      </c>
      <c r="DF20" s="27" t="s">
        <v>307</v>
      </c>
      <c r="DG20" s="27" t="s">
        <v>307</v>
      </c>
      <c r="DH20" s="27" t="s">
        <v>307</v>
      </c>
      <c r="DI20" s="27" t="s">
        <v>307</v>
      </c>
      <c r="DJ20" s="27" t="s">
        <v>307</v>
      </c>
      <c r="DK20" s="27" t="s">
        <v>307</v>
      </c>
      <c r="DL20" s="27" t="s">
        <v>307</v>
      </c>
      <c r="DM20" s="27" t="s">
        <v>307</v>
      </c>
      <c r="DN20" s="27" t="s">
        <v>307</v>
      </c>
      <c r="DO20" s="27" t="s">
        <v>307</v>
      </c>
      <c r="DP20" s="44"/>
      <c r="DQ20" s="25"/>
      <c r="DR20" s="35" t="s">
        <v>309</v>
      </c>
      <c r="DS20" s="25">
        <v>0</v>
      </c>
      <c r="DT20" s="27" t="s">
        <v>307</v>
      </c>
      <c r="DU20" s="27" t="s">
        <v>307</v>
      </c>
      <c r="DV20" s="27" t="s">
        <v>307</v>
      </c>
      <c r="DW20" s="27" t="s">
        <v>307</v>
      </c>
      <c r="DX20" s="27" t="s">
        <v>307</v>
      </c>
      <c r="DY20" s="27" t="s">
        <v>307</v>
      </c>
      <c r="DZ20" s="27" t="s">
        <v>307</v>
      </c>
      <c r="EA20" s="27" t="s">
        <v>307</v>
      </c>
      <c r="EB20" s="27" t="s">
        <v>307</v>
      </c>
      <c r="EC20" s="27" t="s">
        <v>307</v>
      </c>
      <c r="ED20" s="27" t="s">
        <v>307</v>
      </c>
      <c r="EE20" s="27" t="s">
        <v>307</v>
      </c>
      <c r="EF20" s="27" t="s">
        <v>307</v>
      </c>
      <c r="EG20" s="27" t="s">
        <v>307</v>
      </c>
      <c r="EH20" s="27" t="s">
        <v>307</v>
      </c>
      <c r="EI20" s="27" t="s">
        <v>307</v>
      </c>
      <c r="EJ20" s="27" t="s">
        <v>307</v>
      </c>
      <c r="EK20" s="27" t="s">
        <v>307</v>
      </c>
      <c r="EL20" s="27" t="s">
        <v>307</v>
      </c>
      <c r="EM20" s="27" t="s">
        <v>307</v>
      </c>
      <c r="EN20" s="44"/>
      <c r="EO20" s="25"/>
      <c r="EP20" s="35" t="s">
        <v>309</v>
      </c>
      <c r="EQ20" s="25">
        <v>0</v>
      </c>
      <c r="ER20" s="27" t="s">
        <v>307</v>
      </c>
      <c r="ES20" s="27" t="s">
        <v>307</v>
      </c>
      <c r="ET20" s="27" t="s">
        <v>307</v>
      </c>
      <c r="EU20" s="27" t="s">
        <v>307</v>
      </c>
      <c r="EV20" s="27" t="s">
        <v>307</v>
      </c>
      <c r="EW20" s="27" t="s">
        <v>307</v>
      </c>
      <c r="EX20" s="27" t="s">
        <v>307</v>
      </c>
      <c r="EY20" s="27" t="s">
        <v>307</v>
      </c>
      <c r="EZ20" s="27" t="s">
        <v>307</v>
      </c>
      <c r="FA20" s="27" t="s">
        <v>307</v>
      </c>
      <c r="FB20" s="27" t="s">
        <v>307</v>
      </c>
      <c r="FC20" s="27" t="s">
        <v>307</v>
      </c>
      <c r="FD20" s="27" t="s">
        <v>307</v>
      </c>
      <c r="FE20" s="27" t="s">
        <v>307</v>
      </c>
      <c r="FF20" s="27" t="s">
        <v>307</v>
      </c>
      <c r="FG20" s="27" t="s">
        <v>307</v>
      </c>
      <c r="FH20" s="27" t="s">
        <v>307</v>
      </c>
      <c r="FI20" s="27" t="s">
        <v>307</v>
      </c>
      <c r="FJ20" s="27" t="s">
        <v>307</v>
      </c>
      <c r="FK20" s="27" t="s">
        <v>307</v>
      </c>
      <c r="FM20" s="1"/>
      <c r="FN20" s="12" t="s">
        <v>308</v>
      </c>
      <c r="FO20" s="1">
        <v>0</v>
      </c>
      <c r="FP20" s="3" t="s">
        <v>305</v>
      </c>
      <c r="FQ20" s="3" t="s">
        <v>305</v>
      </c>
      <c r="FR20" s="3" t="s">
        <v>305</v>
      </c>
      <c r="FS20" s="3" t="s">
        <v>305</v>
      </c>
      <c r="FT20" s="3" t="s">
        <v>305</v>
      </c>
      <c r="FU20" s="3" t="s">
        <v>305</v>
      </c>
      <c r="FV20" s="3" t="s">
        <v>305</v>
      </c>
      <c r="FW20" s="3" t="s">
        <v>305</v>
      </c>
      <c r="FX20" s="3" t="s">
        <v>305</v>
      </c>
      <c r="FY20" s="3" t="s">
        <v>305</v>
      </c>
      <c r="FZ20" s="3" t="s">
        <v>305</v>
      </c>
      <c r="GA20" s="3" t="s">
        <v>305</v>
      </c>
      <c r="GB20" s="3" t="s">
        <v>305</v>
      </c>
      <c r="GC20" s="3" t="s">
        <v>305</v>
      </c>
      <c r="GD20" s="3" t="s">
        <v>305</v>
      </c>
      <c r="GE20" s="3" t="s">
        <v>305</v>
      </c>
      <c r="GF20" s="3" t="s">
        <v>305</v>
      </c>
      <c r="GG20" s="3" t="s">
        <v>305</v>
      </c>
      <c r="GH20" s="3" t="s">
        <v>305</v>
      </c>
      <c r="GI20" s="3" t="s">
        <v>305</v>
      </c>
      <c r="GK20" s="1"/>
      <c r="GL20" s="12" t="s">
        <v>308</v>
      </c>
      <c r="GM20" s="1">
        <v>0</v>
      </c>
      <c r="GN20" s="3" t="s">
        <v>305</v>
      </c>
      <c r="GO20" s="3" t="s">
        <v>305</v>
      </c>
      <c r="GP20" s="3" t="s">
        <v>305</v>
      </c>
      <c r="GQ20" s="3" t="s">
        <v>305</v>
      </c>
      <c r="GR20" s="3" t="s">
        <v>305</v>
      </c>
      <c r="GS20" s="3" t="s">
        <v>305</v>
      </c>
      <c r="GT20" s="3" t="s">
        <v>305</v>
      </c>
      <c r="GU20" s="3" t="s">
        <v>305</v>
      </c>
      <c r="GV20" s="3" t="s">
        <v>305</v>
      </c>
      <c r="GW20" s="3" t="s">
        <v>305</v>
      </c>
      <c r="GX20" s="3" t="s">
        <v>305</v>
      </c>
      <c r="GY20" s="3" t="s">
        <v>305</v>
      </c>
      <c r="GZ20" s="3" t="s">
        <v>305</v>
      </c>
      <c r="HA20" s="3" t="s">
        <v>305</v>
      </c>
      <c r="HB20" s="3" t="s">
        <v>305</v>
      </c>
      <c r="HC20" s="3" t="s">
        <v>305</v>
      </c>
      <c r="HD20" s="3" t="s">
        <v>305</v>
      </c>
      <c r="HE20" s="3" t="s">
        <v>305</v>
      </c>
      <c r="HF20" s="3" t="s">
        <v>305</v>
      </c>
      <c r="HG20" s="3" t="s">
        <v>305</v>
      </c>
    </row>
    <row r="21" ht="15" spans="1:215">
      <c r="A21" s="1"/>
      <c r="B21" s="22" t="s">
        <v>310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c r="Y21" s="1"/>
      <c r="Z21" s="22" t="s">
        <v>310</v>
      </c>
      <c r="AA21" s="1">
        <v>0</v>
      </c>
      <c r="AB21" s="1">
        <v>0</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W21" s="25"/>
      <c r="AX21" s="35" t="s">
        <v>311</v>
      </c>
      <c r="AY21" s="25">
        <v>0</v>
      </c>
      <c r="AZ21" s="25">
        <v>0</v>
      </c>
      <c r="BA21" s="25">
        <v>0</v>
      </c>
      <c r="BB21" s="25">
        <v>0</v>
      </c>
      <c r="BC21" s="25">
        <v>0</v>
      </c>
      <c r="BD21" s="25">
        <v>0</v>
      </c>
      <c r="BE21" s="25">
        <v>0</v>
      </c>
      <c r="BF21" s="25">
        <v>0</v>
      </c>
      <c r="BG21" s="25">
        <v>0</v>
      </c>
      <c r="BH21" s="25">
        <v>0</v>
      </c>
      <c r="BI21" s="25">
        <v>0</v>
      </c>
      <c r="BJ21" s="25">
        <v>0</v>
      </c>
      <c r="BK21" s="25">
        <v>0</v>
      </c>
      <c r="BL21" s="25">
        <v>0</v>
      </c>
      <c r="BM21" s="25">
        <v>0</v>
      </c>
      <c r="BN21" s="25">
        <v>0</v>
      </c>
      <c r="BO21" s="25">
        <v>0</v>
      </c>
      <c r="BP21" s="25">
        <v>0</v>
      </c>
      <c r="BQ21" s="25">
        <v>0</v>
      </c>
      <c r="BR21" s="25">
        <v>0</v>
      </c>
      <c r="BS21" s="25">
        <v>0</v>
      </c>
      <c r="BT21" s="44"/>
      <c r="BU21" s="25"/>
      <c r="BV21" s="35" t="s">
        <v>311</v>
      </c>
      <c r="BW21" s="25">
        <v>0</v>
      </c>
      <c r="BX21" s="25">
        <v>0</v>
      </c>
      <c r="BY21" s="25">
        <v>0.1</v>
      </c>
      <c r="BZ21" s="25">
        <v>0.2</v>
      </c>
      <c r="CA21" s="25">
        <v>0.2</v>
      </c>
      <c r="CB21" s="25">
        <v>0.4</v>
      </c>
      <c r="CC21" s="25">
        <v>0</v>
      </c>
      <c r="CD21" s="25">
        <v>0</v>
      </c>
      <c r="CE21" s="25">
        <v>0</v>
      </c>
      <c r="CF21" s="25">
        <v>0</v>
      </c>
      <c r="CG21" s="25">
        <v>0</v>
      </c>
      <c r="CH21" s="25">
        <v>0</v>
      </c>
      <c r="CI21" s="25">
        <v>0</v>
      </c>
      <c r="CJ21" s="25">
        <v>0</v>
      </c>
      <c r="CK21" s="25">
        <v>0</v>
      </c>
      <c r="CL21" s="25">
        <v>0</v>
      </c>
      <c r="CM21" s="25">
        <v>0</v>
      </c>
      <c r="CN21" s="25">
        <v>0</v>
      </c>
      <c r="CO21" s="25">
        <v>0</v>
      </c>
      <c r="CP21" s="25">
        <v>0</v>
      </c>
      <c r="CQ21" s="25">
        <v>0</v>
      </c>
      <c r="CR21" s="44"/>
      <c r="CS21" s="25"/>
      <c r="CT21" s="35" t="s">
        <v>311</v>
      </c>
      <c r="CU21" s="25">
        <v>0</v>
      </c>
      <c r="CV21" s="25">
        <v>0.1</v>
      </c>
      <c r="CW21" s="25">
        <v>0.2</v>
      </c>
      <c r="CX21" s="25">
        <v>0.2</v>
      </c>
      <c r="CY21" s="25">
        <v>0.5</v>
      </c>
      <c r="CZ21" s="25">
        <v>1.3</v>
      </c>
      <c r="DA21" s="25">
        <v>0</v>
      </c>
      <c r="DB21" s="25">
        <v>0</v>
      </c>
      <c r="DC21" s="25">
        <v>0</v>
      </c>
      <c r="DD21" s="25">
        <v>0</v>
      </c>
      <c r="DE21" s="25">
        <v>0</v>
      </c>
      <c r="DF21" s="25">
        <v>0</v>
      </c>
      <c r="DG21" s="25">
        <v>0</v>
      </c>
      <c r="DH21" s="25">
        <v>0</v>
      </c>
      <c r="DI21" s="25">
        <v>0</v>
      </c>
      <c r="DJ21" s="25">
        <v>0</v>
      </c>
      <c r="DK21" s="25">
        <v>0</v>
      </c>
      <c r="DL21" s="25">
        <v>0</v>
      </c>
      <c r="DM21" s="25">
        <v>0</v>
      </c>
      <c r="DN21" s="25">
        <v>0</v>
      </c>
      <c r="DO21" s="25">
        <v>0</v>
      </c>
      <c r="DP21" s="44"/>
      <c r="DQ21" s="25"/>
      <c r="DR21" s="35" t="s">
        <v>311</v>
      </c>
      <c r="DS21" s="25">
        <v>0</v>
      </c>
      <c r="DT21" s="25">
        <v>0</v>
      </c>
      <c r="DU21" s="25">
        <v>0</v>
      </c>
      <c r="DV21" s="25">
        <v>0</v>
      </c>
      <c r="DW21" s="25">
        <v>0</v>
      </c>
      <c r="DX21" s="25">
        <v>0.1</v>
      </c>
      <c r="DY21" s="25">
        <v>0</v>
      </c>
      <c r="DZ21" s="25">
        <v>0</v>
      </c>
      <c r="EA21" s="25">
        <v>0</v>
      </c>
      <c r="EB21" s="25">
        <v>0</v>
      </c>
      <c r="EC21" s="25">
        <v>0</v>
      </c>
      <c r="ED21" s="25">
        <v>0</v>
      </c>
      <c r="EE21" s="25">
        <v>0</v>
      </c>
      <c r="EF21" s="25">
        <v>0</v>
      </c>
      <c r="EG21" s="25">
        <v>0</v>
      </c>
      <c r="EH21" s="25">
        <v>0</v>
      </c>
      <c r="EI21" s="25">
        <v>0</v>
      </c>
      <c r="EJ21" s="25">
        <v>0</v>
      </c>
      <c r="EK21" s="25">
        <v>0</v>
      </c>
      <c r="EL21" s="25">
        <v>0</v>
      </c>
      <c r="EM21" s="25">
        <v>0</v>
      </c>
      <c r="EN21" s="44"/>
      <c r="EO21" s="25"/>
      <c r="EP21" s="35" t="s">
        <v>311</v>
      </c>
      <c r="EQ21" s="25">
        <v>0</v>
      </c>
      <c r="ER21" s="25">
        <v>0</v>
      </c>
      <c r="ES21" s="25">
        <v>0</v>
      </c>
      <c r="ET21" s="25">
        <v>0</v>
      </c>
      <c r="EU21" s="25">
        <v>0</v>
      </c>
      <c r="EV21" s="25">
        <v>0</v>
      </c>
      <c r="EW21" s="25">
        <v>0</v>
      </c>
      <c r="EX21" s="25">
        <v>0</v>
      </c>
      <c r="EY21" s="25">
        <v>0</v>
      </c>
      <c r="EZ21" s="25">
        <v>0</v>
      </c>
      <c r="FA21" s="25">
        <v>0</v>
      </c>
      <c r="FB21" s="25">
        <v>0</v>
      </c>
      <c r="FC21" s="25">
        <v>0</v>
      </c>
      <c r="FD21" s="25">
        <v>0</v>
      </c>
      <c r="FE21" s="25">
        <v>0</v>
      </c>
      <c r="FF21" s="25">
        <v>0</v>
      </c>
      <c r="FG21" s="25">
        <v>0</v>
      </c>
      <c r="FH21" s="25">
        <v>0</v>
      </c>
      <c r="FI21" s="25">
        <v>0</v>
      </c>
      <c r="FJ21" s="25">
        <v>0</v>
      </c>
      <c r="FK21" s="25">
        <v>0</v>
      </c>
      <c r="FM21" s="1"/>
      <c r="FN21" s="12" t="s">
        <v>310</v>
      </c>
      <c r="FO21" s="1">
        <v>0</v>
      </c>
      <c r="FP21" s="1">
        <v>0.1</v>
      </c>
      <c r="FQ21" s="1">
        <v>0.2</v>
      </c>
      <c r="FR21" s="1">
        <v>0.2</v>
      </c>
      <c r="FS21" s="1">
        <v>0.3</v>
      </c>
      <c r="FT21" s="1">
        <v>0.7</v>
      </c>
      <c r="FU21" s="1">
        <v>0</v>
      </c>
      <c r="FV21" s="1">
        <v>0</v>
      </c>
      <c r="FW21" s="1">
        <v>0</v>
      </c>
      <c r="FX21" s="1">
        <v>0</v>
      </c>
      <c r="FY21" s="1">
        <v>0</v>
      </c>
      <c r="FZ21" s="1">
        <v>0</v>
      </c>
      <c r="GA21" s="1">
        <v>0</v>
      </c>
      <c r="GB21" s="1">
        <v>0</v>
      </c>
      <c r="GC21" s="1">
        <v>0</v>
      </c>
      <c r="GD21" s="1">
        <v>0</v>
      </c>
      <c r="GE21" s="1">
        <v>0</v>
      </c>
      <c r="GF21" s="1">
        <v>0</v>
      </c>
      <c r="GG21" s="1">
        <v>0</v>
      </c>
      <c r="GH21" s="1">
        <v>0</v>
      </c>
      <c r="GI21" s="1">
        <v>0</v>
      </c>
      <c r="GK21" s="1"/>
      <c r="GL21" s="12" t="s">
        <v>310</v>
      </c>
      <c r="GM21" s="1">
        <v>0</v>
      </c>
      <c r="GN21" s="1">
        <v>0.1</v>
      </c>
      <c r="GO21" s="1">
        <v>0.2</v>
      </c>
      <c r="GP21" s="1">
        <v>0.2</v>
      </c>
      <c r="GQ21" s="1">
        <v>0.3</v>
      </c>
      <c r="GR21" s="1">
        <v>0.9</v>
      </c>
      <c r="GS21" s="1">
        <v>0</v>
      </c>
      <c r="GT21" s="1">
        <v>0</v>
      </c>
      <c r="GU21" s="1">
        <v>0</v>
      </c>
      <c r="GV21" s="1">
        <v>0</v>
      </c>
      <c r="GW21" s="1">
        <v>0</v>
      </c>
      <c r="GX21" s="1">
        <v>0</v>
      </c>
      <c r="GY21" s="1">
        <v>0</v>
      </c>
      <c r="GZ21" s="1">
        <v>0</v>
      </c>
      <c r="HA21" s="1">
        <v>0</v>
      </c>
      <c r="HB21" s="1">
        <v>0</v>
      </c>
      <c r="HC21" s="1">
        <v>0</v>
      </c>
      <c r="HD21" s="1">
        <v>0</v>
      </c>
      <c r="HE21" s="1">
        <v>0</v>
      </c>
      <c r="HF21" s="1">
        <v>0</v>
      </c>
      <c r="HG21" s="1">
        <v>0</v>
      </c>
    </row>
    <row r="22" ht="15" spans="1:215">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44"/>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44"/>
      <c r="EO22" s="25"/>
      <c r="EP22" s="25"/>
      <c r="EQ22" s="25"/>
      <c r="ER22" s="25"/>
      <c r="ES22" s="25"/>
      <c r="ET22" s="25"/>
      <c r="EU22" s="25"/>
      <c r="EV22" s="25"/>
      <c r="EW22" s="25"/>
      <c r="EX22" s="25"/>
      <c r="EY22" s="25"/>
      <c r="EZ22" s="25"/>
      <c r="FA22" s="25"/>
      <c r="FB22" s="25"/>
      <c r="FC22" s="25"/>
      <c r="FD22" s="25"/>
      <c r="FE22" s="25"/>
      <c r="FF22" s="25"/>
      <c r="FG22" s="25"/>
      <c r="FH22" s="25"/>
      <c r="FI22" s="25"/>
      <c r="FJ22" s="25"/>
      <c r="FK22" s="25"/>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row>
    <row r="23" ht="15" spans="1:215">
      <c r="A23" s="1"/>
      <c r="B23" s="21" t="s">
        <v>197</v>
      </c>
      <c r="C23" s="1"/>
      <c r="D23" s="1"/>
      <c r="E23" s="1"/>
      <c r="F23" s="1"/>
      <c r="G23" s="1"/>
      <c r="H23" s="1"/>
      <c r="I23" s="1"/>
      <c r="J23" s="1"/>
      <c r="K23" s="1"/>
      <c r="L23" s="1"/>
      <c r="M23" s="1"/>
      <c r="N23" s="1"/>
      <c r="O23" s="1"/>
      <c r="P23" s="1"/>
      <c r="Q23" s="1"/>
      <c r="R23" s="1"/>
      <c r="S23" s="1"/>
      <c r="T23" s="1"/>
      <c r="U23" s="1"/>
      <c r="V23" s="1"/>
      <c r="W23" s="1"/>
      <c r="Y23" s="1"/>
      <c r="Z23" s="21" t="s">
        <v>197</v>
      </c>
      <c r="AA23" s="1"/>
      <c r="AB23" s="1"/>
      <c r="AC23" s="1"/>
      <c r="AD23" s="1"/>
      <c r="AE23" s="1"/>
      <c r="AF23" s="1"/>
      <c r="AG23" s="1"/>
      <c r="AH23" s="1"/>
      <c r="AI23" s="1"/>
      <c r="AJ23" s="1"/>
      <c r="AK23" s="1"/>
      <c r="AL23" s="1"/>
      <c r="AM23" s="1"/>
      <c r="AN23" s="1"/>
      <c r="AO23" s="1"/>
      <c r="AP23" s="1"/>
      <c r="AQ23" s="1"/>
      <c r="AR23" s="1"/>
      <c r="AS23" s="1"/>
      <c r="AT23" s="1"/>
      <c r="AU23" s="1"/>
      <c r="AW23" s="25"/>
      <c r="AX23" s="34" t="s">
        <v>312</v>
      </c>
      <c r="AY23" s="25"/>
      <c r="AZ23" s="25"/>
      <c r="BA23" s="25"/>
      <c r="BB23" s="25"/>
      <c r="BC23" s="25"/>
      <c r="BD23" s="25"/>
      <c r="BE23" s="25"/>
      <c r="BF23" s="25"/>
      <c r="BG23" s="25"/>
      <c r="BH23" s="25"/>
      <c r="BI23" s="25"/>
      <c r="BJ23" s="25"/>
      <c r="BK23" s="25"/>
      <c r="BL23" s="25"/>
      <c r="BM23" s="25"/>
      <c r="BN23" s="25"/>
      <c r="BO23" s="25"/>
      <c r="BP23" s="25"/>
      <c r="BQ23" s="25"/>
      <c r="BR23" s="25"/>
      <c r="BS23" s="25"/>
      <c r="BT23" s="44"/>
      <c r="BU23" s="25"/>
      <c r="BV23" s="34" t="s">
        <v>312</v>
      </c>
      <c r="BW23" s="25"/>
      <c r="BX23" s="25"/>
      <c r="BY23" s="25"/>
      <c r="BZ23" s="25"/>
      <c r="CA23" s="25"/>
      <c r="CB23" s="25"/>
      <c r="CC23" s="25"/>
      <c r="CD23" s="25"/>
      <c r="CE23" s="25"/>
      <c r="CF23" s="25"/>
      <c r="CG23" s="25"/>
      <c r="CH23" s="25"/>
      <c r="CI23" s="25"/>
      <c r="CJ23" s="25"/>
      <c r="CK23" s="25"/>
      <c r="CL23" s="25"/>
      <c r="CM23" s="25"/>
      <c r="CN23" s="25"/>
      <c r="CO23" s="25"/>
      <c r="CP23" s="25"/>
      <c r="CQ23" s="25"/>
      <c r="CR23" s="44"/>
      <c r="CS23" s="25"/>
      <c r="CT23" s="34" t="s">
        <v>312</v>
      </c>
      <c r="CU23" s="25"/>
      <c r="CV23" s="25"/>
      <c r="CW23" s="25"/>
      <c r="CX23" s="25"/>
      <c r="CY23" s="25"/>
      <c r="CZ23" s="25"/>
      <c r="DA23" s="25"/>
      <c r="DB23" s="25"/>
      <c r="DC23" s="25"/>
      <c r="DD23" s="25"/>
      <c r="DE23" s="25"/>
      <c r="DF23" s="25"/>
      <c r="DG23" s="25"/>
      <c r="DH23" s="25"/>
      <c r="DI23" s="25"/>
      <c r="DJ23" s="25"/>
      <c r="DK23" s="25"/>
      <c r="DL23" s="25"/>
      <c r="DM23" s="25"/>
      <c r="DN23" s="25"/>
      <c r="DO23" s="25"/>
      <c r="DP23" s="44"/>
      <c r="DQ23" s="25"/>
      <c r="DR23" s="34" t="s">
        <v>312</v>
      </c>
      <c r="DS23" s="25"/>
      <c r="DT23" s="25"/>
      <c r="DU23" s="25"/>
      <c r="DV23" s="25"/>
      <c r="DW23" s="25"/>
      <c r="DX23" s="25"/>
      <c r="DY23" s="25"/>
      <c r="DZ23" s="25"/>
      <c r="EA23" s="25"/>
      <c r="EB23" s="25"/>
      <c r="EC23" s="25"/>
      <c r="ED23" s="25"/>
      <c r="EE23" s="25"/>
      <c r="EF23" s="25"/>
      <c r="EG23" s="25"/>
      <c r="EH23" s="25"/>
      <c r="EI23" s="25"/>
      <c r="EJ23" s="25"/>
      <c r="EK23" s="25"/>
      <c r="EL23" s="25"/>
      <c r="EM23" s="25"/>
      <c r="EN23" s="44"/>
      <c r="EO23" s="25"/>
      <c r="EP23" s="34" t="s">
        <v>312</v>
      </c>
      <c r="EQ23" s="25"/>
      <c r="ER23" s="25"/>
      <c r="ES23" s="25"/>
      <c r="ET23" s="25"/>
      <c r="EU23" s="25"/>
      <c r="EV23" s="25"/>
      <c r="EW23" s="25"/>
      <c r="EX23" s="25"/>
      <c r="EY23" s="25"/>
      <c r="EZ23" s="25"/>
      <c r="FA23" s="25"/>
      <c r="FB23" s="25"/>
      <c r="FC23" s="25"/>
      <c r="FD23" s="25"/>
      <c r="FE23" s="25"/>
      <c r="FF23" s="25"/>
      <c r="FG23" s="25"/>
      <c r="FH23" s="25"/>
      <c r="FI23" s="25"/>
      <c r="FJ23" s="25"/>
      <c r="FK23" s="25"/>
      <c r="FM23" s="1"/>
      <c r="FN23" s="21" t="s">
        <v>197</v>
      </c>
      <c r="FO23" s="1"/>
      <c r="FP23" s="1"/>
      <c r="FQ23" s="1"/>
      <c r="FR23" s="1"/>
      <c r="FS23" s="1"/>
      <c r="FT23" s="1"/>
      <c r="FU23" s="1"/>
      <c r="FV23" s="1"/>
      <c r="FW23" s="1"/>
      <c r="FX23" s="1"/>
      <c r="FY23" s="1"/>
      <c r="FZ23" s="1"/>
      <c r="GA23" s="1"/>
      <c r="GB23" s="1"/>
      <c r="GC23" s="1"/>
      <c r="GD23" s="1"/>
      <c r="GE23" s="1"/>
      <c r="GF23" s="1"/>
      <c r="GG23" s="1"/>
      <c r="GH23" s="1"/>
      <c r="GI23" s="1"/>
      <c r="GK23" s="1"/>
      <c r="GL23" s="21" t="s">
        <v>197</v>
      </c>
      <c r="GM23" s="1"/>
      <c r="GN23" s="1"/>
      <c r="GO23" s="1"/>
      <c r="GP23" s="1"/>
      <c r="GQ23" s="1"/>
      <c r="GR23" s="1"/>
      <c r="GS23" s="1"/>
      <c r="GT23" s="1"/>
      <c r="GU23" s="1"/>
      <c r="GV23" s="1"/>
      <c r="GW23" s="1"/>
      <c r="GX23" s="1"/>
      <c r="GY23" s="1"/>
      <c r="GZ23" s="1"/>
      <c r="HA23" s="1"/>
      <c r="HB23" s="1"/>
      <c r="HC23" s="1"/>
      <c r="HD23" s="1"/>
      <c r="HE23" s="1"/>
      <c r="HF23" s="1"/>
      <c r="HG23" s="1"/>
    </row>
    <row r="24" ht="15" spans="1:215">
      <c r="A24" s="1"/>
      <c r="B24" s="22" t="s">
        <v>510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Y24" s="1"/>
      <c r="Z24" s="22" t="s">
        <v>510</v>
      </c>
      <c r="AA24" s="1">
        <v>0</v>
      </c>
      <c r="AB24" s="1">
        <v>1.9</v>
      </c>
      <c r="AC24" s="1">
        <v>1.5</v>
      </c>
      <c r="AD24" s="1">
        <v>1.8</v>
      </c>
      <c r="AE24" s="1">
        <v>1.9</v>
      </c>
      <c r="AF24" s="1">
        <v>2.6</v>
      </c>
      <c r="AG24" s="1">
        <v>3.2</v>
      </c>
      <c r="AH24" s="1">
        <v>0</v>
      </c>
      <c r="AI24" s="1">
        <v>0</v>
      </c>
      <c r="AJ24" s="1">
        <v>0</v>
      </c>
      <c r="AK24" s="1">
        <v>0</v>
      </c>
      <c r="AL24" s="1">
        <v>0</v>
      </c>
      <c r="AM24" s="1">
        <v>0</v>
      </c>
      <c r="AN24" s="1">
        <v>0</v>
      </c>
      <c r="AO24" s="1">
        <v>0</v>
      </c>
      <c r="AP24" s="1">
        <v>0</v>
      </c>
      <c r="AQ24" s="1">
        <v>0</v>
      </c>
      <c r="AR24" s="1">
        <v>0</v>
      </c>
      <c r="AS24" s="1">
        <v>0</v>
      </c>
      <c r="AT24" s="1">
        <v>0</v>
      </c>
      <c r="AU24" s="1">
        <v>0</v>
      </c>
      <c r="AW24" s="25"/>
      <c r="AX24" s="35" t="s">
        <v>511</v>
      </c>
      <c r="AY24" s="25">
        <v>0</v>
      </c>
      <c r="AZ24" s="25">
        <v>0</v>
      </c>
      <c r="BA24" s="25">
        <v>0</v>
      </c>
      <c r="BB24" s="25">
        <v>0</v>
      </c>
      <c r="BC24" s="25">
        <v>0</v>
      </c>
      <c r="BD24" s="25">
        <v>0</v>
      </c>
      <c r="BE24" s="25">
        <v>0</v>
      </c>
      <c r="BF24" s="25">
        <v>0</v>
      </c>
      <c r="BG24" s="25">
        <v>0</v>
      </c>
      <c r="BH24" s="25">
        <v>0</v>
      </c>
      <c r="BI24" s="25">
        <v>0</v>
      </c>
      <c r="BJ24" s="25">
        <v>0</v>
      </c>
      <c r="BK24" s="25">
        <v>0</v>
      </c>
      <c r="BL24" s="25">
        <v>0</v>
      </c>
      <c r="BM24" s="25">
        <v>0</v>
      </c>
      <c r="BN24" s="25">
        <v>0</v>
      </c>
      <c r="BO24" s="25">
        <v>0</v>
      </c>
      <c r="BP24" s="25">
        <v>0</v>
      </c>
      <c r="BQ24" s="25">
        <v>0</v>
      </c>
      <c r="BR24" s="25">
        <v>0</v>
      </c>
      <c r="BS24" s="25">
        <v>0</v>
      </c>
      <c r="BT24" s="44"/>
      <c r="BU24" s="25"/>
      <c r="BV24" s="35" t="s">
        <v>511</v>
      </c>
      <c r="BW24" s="25">
        <v>24.9</v>
      </c>
      <c r="BX24" s="25">
        <v>27.7</v>
      </c>
      <c r="BY24" s="25">
        <v>24.3</v>
      </c>
      <c r="BZ24" s="25">
        <v>20.8</v>
      </c>
      <c r="CA24" s="25">
        <v>21.2</v>
      </c>
      <c r="CB24" s="25">
        <v>20.6</v>
      </c>
      <c r="CC24" s="25">
        <v>19.8</v>
      </c>
      <c r="CD24" s="25">
        <v>18.9</v>
      </c>
      <c r="CE24" s="25">
        <v>19.1</v>
      </c>
      <c r="CF24" s="25">
        <v>19.8</v>
      </c>
      <c r="CG24" s="25">
        <v>17.9</v>
      </c>
      <c r="CH24" s="25">
        <v>17.7</v>
      </c>
      <c r="CI24" s="25">
        <v>20.3</v>
      </c>
      <c r="CJ24" s="25">
        <v>21.8</v>
      </c>
      <c r="CK24" s="25">
        <v>23.4</v>
      </c>
      <c r="CL24" s="25">
        <v>22.1</v>
      </c>
      <c r="CM24" s="25">
        <v>23</v>
      </c>
      <c r="CN24" s="25">
        <v>21.8</v>
      </c>
      <c r="CO24" s="25">
        <v>22.5</v>
      </c>
      <c r="CP24" s="25">
        <v>23.7</v>
      </c>
      <c r="CQ24" s="25">
        <v>30.6</v>
      </c>
      <c r="CR24" s="44"/>
      <c r="CS24" s="25"/>
      <c r="CT24" s="35" t="s">
        <v>511</v>
      </c>
      <c r="CU24" s="25">
        <v>14.4</v>
      </c>
      <c r="CV24" s="25">
        <v>15.4</v>
      </c>
      <c r="CW24" s="25">
        <v>13.6</v>
      </c>
      <c r="CX24" s="25">
        <v>12.6</v>
      </c>
      <c r="CY24" s="25">
        <v>12.5</v>
      </c>
      <c r="CZ24" s="25">
        <v>11.4</v>
      </c>
      <c r="DA24" s="25">
        <v>15.8</v>
      </c>
      <c r="DB24" s="25">
        <v>11.1</v>
      </c>
      <c r="DC24" s="25">
        <v>14</v>
      </c>
      <c r="DD24" s="25">
        <v>9.5</v>
      </c>
      <c r="DE24" s="25">
        <v>8.8</v>
      </c>
      <c r="DF24" s="25">
        <v>8.4</v>
      </c>
      <c r="DG24" s="25">
        <v>8.6</v>
      </c>
      <c r="DH24" s="25">
        <v>8.4</v>
      </c>
      <c r="DI24" s="25">
        <v>11.3</v>
      </c>
      <c r="DJ24" s="25">
        <v>11.7</v>
      </c>
      <c r="DK24" s="25">
        <v>13.9</v>
      </c>
      <c r="DL24" s="25">
        <v>12.7</v>
      </c>
      <c r="DM24" s="25">
        <v>12.1</v>
      </c>
      <c r="DN24" s="25">
        <v>12</v>
      </c>
      <c r="DO24" s="25">
        <v>15.5</v>
      </c>
      <c r="DP24" s="44"/>
      <c r="DQ24" s="25"/>
      <c r="DR24" s="35" t="s">
        <v>511</v>
      </c>
      <c r="DS24" s="25">
        <v>0</v>
      </c>
      <c r="DT24" s="25">
        <v>0</v>
      </c>
      <c r="DU24" s="25">
        <v>0.2</v>
      </c>
      <c r="DV24" s="25">
        <v>0.4</v>
      </c>
      <c r="DW24" s="25">
        <v>0.1</v>
      </c>
      <c r="DX24" s="25">
        <v>0</v>
      </c>
      <c r="DY24" s="25">
        <v>0</v>
      </c>
      <c r="DZ24" s="25">
        <v>0</v>
      </c>
      <c r="EA24" s="25">
        <v>0</v>
      </c>
      <c r="EB24" s="25">
        <v>0</v>
      </c>
      <c r="EC24" s="25">
        <v>0</v>
      </c>
      <c r="ED24" s="25">
        <v>0</v>
      </c>
      <c r="EE24" s="25">
        <v>0</v>
      </c>
      <c r="EF24" s="25">
        <v>0</v>
      </c>
      <c r="EG24" s="25">
        <v>0</v>
      </c>
      <c r="EH24" s="25">
        <v>0</v>
      </c>
      <c r="EI24" s="25">
        <v>0</v>
      </c>
      <c r="EJ24" s="25">
        <v>0</v>
      </c>
      <c r="EK24" s="25">
        <v>0</v>
      </c>
      <c r="EL24" s="25">
        <v>0</v>
      </c>
      <c r="EM24" s="25">
        <v>0</v>
      </c>
      <c r="EN24" s="44"/>
      <c r="EO24" s="25"/>
      <c r="EP24" s="35" t="s">
        <v>511</v>
      </c>
      <c r="EQ24" s="25">
        <v>0</v>
      </c>
      <c r="ER24" s="25">
        <v>0</v>
      </c>
      <c r="ES24" s="25">
        <v>0</v>
      </c>
      <c r="ET24" s="25">
        <v>0</v>
      </c>
      <c r="EU24" s="25">
        <v>0.6</v>
      </c>
      <c r="EV24" s="25">
        <v>0.3</v>
      </c>
      <c r="EW24" s="25">
        <v>0.2</v>
      </c>
      <c r="EX24" s="25">
        <v>0.2</v>
      </c>
      <c r="EY24" s="25">
        <v>0.1</v>
      </c>
      <c r="EZ24" s="25">
        <v>0.1</v>
      </c>
      <c r="FA24" s="25">
        <v>0.1</v>
      </c>
      <c r="FB24" s="25">
        <v>0.1</v>
      </c>
      <c r="FC24" s="25">
        <v>0</v>
      </c>
      <c r="FD24" s="25">
        <v>0</v>
      </c>
      <c r="FE24" s="25">
        <v>0</v>
      </c>
      <c r="FF24" s="25">
        <v>0</v>
      </c>
      <c r="FG24" s="25">
        <v>0</v>
      </c>
      <c r="FH24" s="25">
        <v>0</v>
      </c>
      <c r="FI24" s="25">
        <v>0</v>
      </c>
      <c r="FJ24" s="25">
        <v>0</v>
      </c>
      <c r="FK24" s="25">
        <v>0</v>
      </c>
      <c r="FM24" s="1"/>
      <c r="FN24" s="12" t="s">
        <v>510</v>
      </c>
      <c r="FO24" s="1">
        <v>5.7</v>
      </c>
      <c r="FP24" s="1">
        <v>4.6</v>
      </c>
      <c r="FQ24" s="1">
        <v>5.7</v>
      </c>
      <c r="FR24" s="1">
        <v>7.4</v>
      </c>
      <c r="FS24" s="1">
        <v>9.9</v>
      </c>
      <c r="FT24" s="1">
        <v>9</v>
      </c>
      <c r="FU24" s="1">
        <v>7.7</v>
      </c>
      <c r="FV24" s="1">
        <v>7.5</v>
      </c>
      <c r="FW24" s="1">
        <v>5.5</v>
      </c>
      <c r="FX24" s="1">
        <v>5.2</v>
      </c>
      <c r="FY24" s="1">
        <v>5.3</v>
      </c>
      <c r="FZ24" s="1">
        <v>6.9</v>
      </c>
      <c r="GA24" s="1">
        <v>5.6</v>
      </c>
      <c r="GB24" s="1">
        <v>5</v>
      </c>
      <c r="GC24" s="1">
        <v>5.2</v>
      </c>
      <c r="GD24" s="1">
        <v>5.1</v>
      </c>
      <c r="GE24" s="1">
        <v>6.1</v>
      </c>
      <c r="GF24" s="1">
        <v>6.2</v>
      </c>
      <c r="GG24" s="1">
        <v>6.1</v>
      </c>
      <c r="GH24" s="1">
        <v>5.8</v>
      </c>
      <c r="GI24" s="1">
        <v>7.3</v>
      </c>
      <c r="GK24" s="1"/>
      <c r="GL24" s="12" t="s">
        <v>510</v>
      </c>
      <c r="GM24" s="1">
        <v>8.4</v>
      </c>
      <c r="GN24" s="1">
        <v>7.4</v>
      </c>
      <c r="GO24" s="1">
        <v>8.2</v>
      </c>
      <c r="GP24" s="1">
        <v>8.8</v>
      </c>
      <c r="GQ24" s="1">
        <v>8.7</v>
      </c>
      <c r="GR24" s="1">
        <v>8.3</v>
      </c>
      <c r="GS24" s="1">
        <v>9.1</v>
      </c>
      <c r="GT24" s="1">
        <v>8.7</v>
      </c>
      <c r="GU24" s="1">
        <v>10.1</v>
      </c>
      <c r="GV24" s="1">
        <v>13.3</v>
      </c>
      <c r="GW24" s="1">
        <v>14.4</v>
      </c>
      <c r="GX24" s="1">
        <v>14.4</v>
      </c>
      <c r="GY24" s="1">
        <v>15.2</v>
      </c>
      <c r="GZ24" s="1">
        <v>12.8</v>
      </c>
      <c r="HA24" s="1">
        <v>14.9</v>
      </c>
      <c r="HB24" s="1">
        <v>13.5</v>
      </c>
      <c r="HC24" s="1">
        <v>14.7</v>
      </c>
      <c r="HD24" s="1">
        <v>13.5</v>
      </c>
      <c r="HE24" s="1">
        <v>13.1</v>
      </c>
      <c r="HF24" s="1">
        <v>13</v>
      </c>
      <c r="HG24" s="1">
        <v>15.6</v>
      </c>
    </row>
    <row r="25" ht="15" spans="1:215">
      <c r="A25" s="1"/>
      <c r="B25" s="9" t="s">
        <v>298</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9" t="s">
        <v>298</v>
      </c>
      <c r="AA25" s="1">
        <v>0</v>
      </c>
      <c r="AB25" s="1">
        <v>0</v>
      </c>
      <c r="AC25" s="1">
        <v>0</v>
      </c>
      <c r="AD25" s="1">
        <v>0</v>
      </c>
      <c r="AE25" s="1">
        <v>0</v>
      </c>
      <c r="AF25" s="1">
        <v>0</v>
      </c>
      <c r="AG25" s="1">
        <v>0</v>
      </c>
      <c r="AH25" s="1">
        <v>0</v>
      </c>
      <c r="AI25" s="1">
        <v>0</v>
      </c>
      <c r="AJ25" s="1">
        <v>0</v>
      </c>
      <c r="AK25" s="1">
        <v>0</v>
      </c>
      <c r="AL25" s="1">
        <v>0</v>
      </c>
      <c r="AM25" s="1">
        <v>0</v>
      </c>
      <c r="AN25" s="1">
        <v>0</v>
      </c>
      <c r="AO25" s="1">
        <v>9.3</v>
      </c>
      <c r="AP25" s="1">
        <v>10</v>
      </c>
      <c r="AQ25" s="1">
        <v>13.4</v>
      </c>
      <c r="AR25" s="1">
        <v>14.2</v>
      </c>
      <c r="AS25" s="1">
        <v>14</v>
      </c>
      <c r="AT25" s="1">
        <v>12.1</v>
      </c>
      <c r="AU25" s="1">
        <v>11.9</v>
      </c>
      <c r="AW25" s="25"/>
      <c r="AX25" s="45" t="s">
        <v>299</v>
      </c>
      <c r="AY25" s="25">
        <v>0</v>
      </c>
      <c r="AZ25" s="25">
        <v>0</v>
      </c>
      <c r="BA25" s="25">
        <v>0</v>
      </c>
      <c r="BB25" s="25">
        <v>0</v>
      </c>
      <c r="BC25" s="25">
        <v>0</v>
      </c>
      <c r="BD25" s="25">
        <v>0</v>
      </c>
      <c r="BE25" s="25">
        <v>0</v>
      </c>
      <c r="BF25" s="25">
        <v>0</v>
      </c>
      <c r="BG25" s="25">
        <v>0</v>
      </c>
      <c r="BH25" s="25">
        <v>0</v>
      </c>
      <c r="BI25" s="25">
        <v>0</v>
      </c>
      <c r="BJ25" s="25">
        <v>0</v>
      </c>
      <c r="BK25" s="25">
        <v>0</v>
      </c>
      <c r="BL25" s="25">
        <v>0</v>
      </c>
      <c r="BM25" s="25">
        <v>0.1</v>
      </c>
      <c r="BN25" s="25">
        <v>0.1</v>
      </c>
      <c r="BO25" s="25">
        <v>0.1</v>
      </c>
      <c r="BP25" s="25">
        <v>0</v>
      </c>
      <c r="BQ25" s="25">
        <v>0.1</v>
      </c>
      <c r="BR25" s="25">
        <v>0.1</v>
      </c>
      <c r="BS25" s="25">
        <v>0.1</v>
      </c>
      <c r="BT25" s="44"/>
      <c r="BU25" s="25"/>
      <c r="BV25" s="45" t="s">
        <v>299</v>
      </c>
      <c r="BW25" s="25">
        <v>0.3</v>
      </c>
      <c r="BX25" s="25">
        <v>0.4</v>
      </c>
      <c r="BY25" s="25">
        <v>0.4</v>
      </c>
      <c r="BZ25" s="25">
        <v>0.4</v>
      </c>
      <c r="CA25" s="25">
        <v>0.4</v>
      </c>
      <c r="CB25" s="25">
        <v>0.3</v>
      </c>
      <c r="CC25" s="25">
        <v>0.3</v>
      </c>
      <c r="CD25" s="25">
        <v>0.3</v>
      </c>
      <c r="CE25" s="25">
        <v>0.2</v>
      </c>
      <c r="CF25" s="25">
        <v>0.2</v>
      </c>
      <c r="CG25" s="25">
        <v>0.2</v>
      </c>
      <c r="CH25" s="25">
        <v>0.1</v>
      </c>
      <c r="CI25" s="25">
        <v>0.6</v>
      </c>
      <c r="CJ25" s="25">
        <v>1.1</v>
      </c>
      <c r="CK25" s="25">
        <v>10.1</v>
      </c>
      <c r="CL25" s="25">
        <v>9.4</v>
      </c>
      <c r="CM25" s="25">
        <v>9.2</v>
      </c>
      <c r="CN25" s="25">
        <v>8.3</v>
      </c>
      <c r="CO25" s="25">
        <v>6.1</v>
      </c>
      <c r="CP25" s="25">
        <v>6.5</v>
      </c>
      <c r="CQ25" s="25">
        <v>5.2</v>
      </c>
      <c r="CR25" s="44"/>
      <c r="CS25" s="25"/>
      <c r="CT25" s="45" t="s">
        <v>299</v>
      </c>
      <c r="CU25" s="25">
        <v>7.2</v>
      </c>
      <c r="CV25" s="25">
        <v>5</v>
      </c>
      <c r="CW25" s="25">
        <v>4.3</v>
      </c>
      <c r="CX25" s="25">
        <v>4.7</v>
      </c>
      <c r="CY25" s="25">
        <v>4.2</v>
      </c>
      <c r="CZ25" s="25">
        <v>3.8</v>
      </c>
      <c r="DA25" s="25">
        <v>4</v>
      </c>
      <c r="DB25" s="25">
        <v>4.7</v>
      </c>
      <c r="DC25" s="25">
        <v>4.5</v>
      </c>
      <c r="DD25" s="25">
        <v>3.2</v>
      </c>
      <c r="DE25" s="25">
        <v>2.9</v>
      </c>
      <c r="DF25" s="25">
        <v>1</v>
      </c>
      <c r="DG25" s="25">
        <v>1.7</v>
      </c>
      <c r="DH25" s="25">
        <v>1.4</v>
      </c>
      <c r="DI25" s="25">
        <v>2.4</v>
      </c>
      <c r="DJ25" s="25">
        <v>2.2</v>
      </c>
      <c r="DK25" s="25">
        <v>2.3</v>
      </c>
      <c r="DL25" s="25">
        <v>2.3</v>
      </c>
      <c r="DM25" s="25">
        <v>2.6</v>
      </c>
      <c r="DN25" s="25">
        <v>2.4</v>
      </c>
      <c r="DO25" s="25">
        <v>2.4</v>
      </c>
      <c r="DP25" s="44"/>
      <c r="DQ25" s="25"/>
      <c r="DR25" s="45" t="s">
        <v>299</v>
      </c>
      <c r="DS25" s="25">
        <v>2.8</v>
      </c>
      <c r="DT25" s="25">
        <v>3.4</v>
      </c>
      <c r="DU25" s="25">
        <v>2.7</v>
      </c>
      <c r="DV25" s="25">
        <v>2.4</v>
      </c>
      <c r="DW25" s="25">
        <v>2.5</v>
      </c>
      <c r="DX25" s="25">
        <v>2.4</v>
      </c>
      <c r="DY25" s="25">
        <v>2.4</v>
      </c>
      <c r="DZ25" s="25">
        <v>2.3</v>
      </c>
      <c r="EA25" s="25">
        <v>2</v>
      </c>
      <c r="EB25" s="25">
        <v>1.6</v>
      </c>
      <c r="EC25" s="25">
        <v>2</v>
      </c>
      <c r="ED25" s="25">
        <v>0</v>
      </c>
      <c r="EE25" s="25">
        <v>0</v>
      </c>
      <c r="EF25" s="25">
        <v>0</v>
      </c>
      <c r="EG25" s="25">
        <v>0</v>
      </c>
      <c r="EH25" s="25">
        <v>0</v>
      </c>
      <c r="EI25" s="25">
        <v>0</v>
      </c>
      <c r="EJ25" s="25">
        <v>0</v>
      </c>
      <c r="EK25" s="25">
        <v>0</v>
      </c>
      <c r="EL25" s="25">
        <v>0</v>
      </c>
      <c r="EM25" s="25">
        <v>0</v>
      </c>
      <c r="EN25" s="44"/>
      <c r="EO25" s="25"/>
      <c r="EP25" s="45" t="s">
        <v>299</v>
      </c>
      <c r="EQ25" s="25">
        <v>1.5</v>
      </c>
      <c r="ER25" s="25">
        <v>1.4</v>
      </c>
      <c r="ES25" s="25">
        <v>1.3</v>
      </c>
      <c r="ET25" s="25">
        <v>1.2</v>
      </c>
      <c r="EU25" s="25">
        <v>1.2</v>
      </c>
      <c r="EV25" s="25">
        <v>1.1</v>
      </c>
      <c r="EW25" s="25">
        <v>1</v>
      </c>
      <c r="EX25" s="25">
        <v>1</v>
      </c>
      <c r="EY25" s="25">
        <v>0.9</v>
      </c>
      <c r="EZ25" s="25">
        <v>0.7</v>
      </c>
      <c r="FA25" s="25">
        <v>0.8</v>
      </c>
      <c r="FB25" s="25">
        <v>0.4</v>
      </c>
      <c r="FC25" s="25">
        <v>0.5</v>
      </c>
      <c r="FD25" s="25">
        <v>0.5</v>
      </c>
      <c r="FE25" s="25">
        <v>0.6</v>
      </c>
      <c r="FF25" s="25">
        <v>0.5</v>
      </c>
      <c r="FG25" s="25">
        <v>0.7</v>
      </c>
      <c r="FH25" s="25">
        <v>0.7</v>
      </c>
      <c r="FI25" s="25">
        <v>0.8</v>
      </c>
      <c r="FJ25" s="25">
        <v>0.7</v>
      </c>
      <c r="FK25" s="25">
        <v>0.7</v>
      </c>
      <c r="FM25" s="1"/>
      <c r="FN25" s="9" t="s">
        <v>298</v>
      </c>
      <c r="FO25" s="1">
        <v>1.3</v>
      </c>
      <c r="FP25" s="1">
        <v>0.7</v>
      </c>
      <c r="FQ25" s="1">
        <v>0.6</v>
      </c>
      <c r="FR25" s="1">
        <v>0.9</v>
      </c>
      <c r="FS25" s="1">
        <v>0.9</v>
      </c>
      <c r="FT25" s="1">
        <v>0.8</v>
      </c>
      <c r="FU25" s="1">
        <v>0.9</v>
      </c>
      <c r="FV25" s="1">
        <v>0.8</v>
      </c>
      <c r="FW25" s="1">
        <v>0.8</v>
      </c>
      <c r="FX25" s="1">
        <v>0.6</v>
      </c>
      <c r="FY25" s="1">
        <v>0.6</v>
      </c>
      <c r="FZ25" s="1">
        <v>1.5</v>
      </c>
      <c r="GA25" s="1">
        <v>2.7</v>
      </c>
      <c r="GB25" s="1">
        <v>2.5</v>
      </c>
      <c r="GC25" s="1">
        <v>9.4</v>
      </c>
      <c r="GD25" s="1">
        <v>7.7</v>
      </c>
      <c r="GE25" s="1">
        <v>9.7</v>
      </c>
      <c r="GF25" s="1">
        <v>10.3</v>
      </c>
      <c r="GG25" s="1">
        <v>9.2</v>
      </c>
      <c r="GH25" s="1">
        <v>8.4</v>
      </c>
      <c r="GI25" s="1">
        <v>8.1</v>
      </c>
      <c r="GK25" s="1"/>
      <c r="GL25" s="9" t="s">
        <v>298</v>
      </c>
      <c r="GM25" s="1">
        <v>5.4</v>
      </c>
      <c r="GN25" s="1">
        <v>1.6</v>
      </c>
      <c r="GO25" s="1">
        <v>0.9</v>
      </c>
      <c r="GP25" s="1">
        <v>1</v>
      </c>
      <c r="GQ25" s="1">
        <v>1</v>
      </c>
      <c r="GR25" s="1">
        <v>0.9</v>
      </c>
      <c r="GS25" s="1">
        <v>1.1</v>
      </c>
      <c r="GT25" s="1">
        <v>1</v>
      </c>
      <c r="GU25" s="1">
        <v>0.9</v>
      </c>
      <c r="GV25" s="1">
        <v>1.5</v>
      </c>
      <c r="GW25" s="1">
        <v>2.1</v>
      </c>
      <c r="GX25" s="1">
        <v>2</v>
      </c>
      <c r="GY25" s="1">
        <v>4.1</v>
      </c>
      <c r="GZ25" s="1">
        <v>3.1</v>
      </c>
      <c r="HA25" s="1">
        <v>3.6</v>
      </c>
      <c r="HB25" s="1">
        <v>3.9</v>
      </c>
      <c r="HC25" s="1">
        <v>4</v>
      </c>
      <c r="HD25" s="1">
        <v>4.2</v>
      </c>
      <c r="HE25" s="1">
        <v>3.9</v>
      </c>
      <c r="HF25" s="1">
        <v>4</v>
      </c>
      <c r="HG25" s="1">
        <v>4</v>
      </c>
    </row>
    <row r="26" ht="15" spans="1:215">
      <c r="A26" s="1"/>
      <c r="B26" s="22" t="s">
        <v>300</v>
      </c>
      <c r="C26" s="1">
        <v>0.1</v>
      </c>
      <c r="D26" s="1">
        <v>0.2</v>
      </c>
      <c r="E26" s="1">
        <v>0.3</v>
      </c>
      <c r="F26" s="1">
        <v>0.3</v>
      </c>
      <c r="G26" s="1">
        <v>0.2</v>
      </c>
      <c r="H26" s="1">
        <v>0.2</v>
      </c>
      <c r="I26" s="1">
        <v>0.1</v>
      </c>
      <c r="J26" s="1">
        <v>0.1</v>
      </c>
      <c r="K26" s="1">
        <v>0.2</v>
      </c>
      <c r="L26" s="1">
        <v>0.2</v>
      </c>
      <c r="M26" s="1">
        <v>0.2</v>
      </c>
      <c r="N26" s="1">
        <v>0.2</v>
      </c>
      <c r="O26" s="1">
        <v>0.2</v>
      </c>
      <c r="P26" s="1">
        <v>0.5</v>
      </c>
      <c r="Q26" s="1">
        <v>0.5</v>
      </c>
      <c r="R26" s="1">
        <v>0.5</v>
      </c>
      <c r="S26" s="1">
        <v>0.7</v>
      </c>
      <c r="T26" s="1">
        <v>1.1</v>
      </c>
      <c r="U26" s="1">
        <v>1.4</v>
      </c>
      <c r="V26" s="1">
        <v>1.6</v>
      </c>
      <c r="W26" s="1">
        <v>2.1</v>
      </c>
      <c r="Y26" s="1"/>
      <c r="Z26" s="22" t="s">
        <v>300</v>
      </c>
      <c r="AA26" s="1">
        <v>0.2</v>
      </c>
      <c r="AB26" s="1">
        <v>0.3</v>
      </c>
      <c r="AC26" s="1">
        <v>0.3</v>
      </c>
      <c r="AD26" s="1">
        <v>0.3</v>
      </c>
      <c r="AE26" s="1">
        <v>0.2</v>
      </c>
      <c r="AF26" s="1">
        <v>0.2</v>
      </c>
      <c r="AG26" s="1">
        <v>0.1</v>
      </c>
      <c r="AH26" s="1">
        <v>0.1</v>
      </c>
      <c r="AI26" s="1">
        <v>0.2</v>
      </c>
      <c r="AJ26" s="1">
        <v>0.1</v>
      </c>
      <c r="AK26" s="1">
        <v>0.2</v>
      </c>
      <c r="AL26" s="1">
        <v>0.2</v>
      </c>
      <c r="AM26" s="1">
        <v>0.2</v>
      </c>
      <c r="AN26" s="1">
        <v>0.4</v>
      </c>
      <c r="AO26" s="1">
        <v>0.5</v>
      </c>
      <c r="AP26" s="1">
        <v>0.6</v>
      </c>
      <c r="AQ26" s="1">
        <v>1</v>
      </c>
      <c r="AR26" s="1">
        <v>1.5</v>
      </c>
      <c r="AS26" s="1">
        <v>1.8</v>
      </c>
      <c r="AT26" s="1">
        <v>1.9</v>
      </c>
      <c r="AU26" s="1">
        <v>2.5</v>
      </c>
      <c r="AW26" s="25"/>
      <c r="AX26" s="35" t="s">
        <v>301</v>
      </c>
      <c r="AY26" s="25">
        <v>0.1</v>
      </c>
      <c r="AZ26" s="25">
        <v>0.2</v>
      </c>
      <c r="BA26" s="25">
        <v>0.2</v>
      </c>
      <c r="BB26" s="25">
        <v>0.2</v>
      </c>
      <c r="BC26" s="25">
        <v>0.1</v>
      </c>
      <c r="BD26" s="25">
        <v>0.1</v>
      </c>
      <c r="BE26" s="25">
        <v>0</v>
      </c>
      <c r="BF26" s="25">
        <v>0.1</v>
      </c>
      <c r="BG26" s="25">
        <v>0.1</v>
      </c>
      <c r="BH26" s="25">
        <v>0.1</v>
      </c>
      <c r="BI26" s="25">
        <v>0.1</v>
      </c>
      <c r="BJ26" s="25">
        <v>0.1</v>
      </c>
      <c r="BK26" s="25">
        <v>0.1</v>
      </c>
      <c r="BL26" s="25">
        <v>0.3</v>
      </c>
      <c r="BM26" s="25">
        <v>0.4</v>
      </c>
      <c r="BN26" s="25">
        <v>0.6</v>
      </c>
      <c r="BO26" s="25">
        <v>0.8</v>
      </c>
      <c r="BP26" s="25">
        <v>1.3</v>
      </c>
      <c r="BQ26" s="25">
        <v>1.7</v>
      </c>
      <c r="BR26" s="25">
        <v>1.9</v>
      </c>
      <c r="BS26" s="25">
        <v>2.5</v>
      </c>
      <c r="BT26" s="44"/>
      <c r="BU26" s="25"/>
      <c r="BV26" s="35" t="s">
        <v>301</v>
      </c>
      <c r="BW26" s="25">
        <v>0.2</v>
      </c>
      <c r="BX26" s="25">
        <v>0.4</v>
      </c>
      <c r="BY26" s="25">
        <v>0.5</v>
      </c>
      <c r="BZ26" s="25">
        <v>0.5</v>
      </c>
      <c r="CA26" s="25">
        <v>0.3</v>
      </c>
      <c r="CB26" s="25">
        <v>0.2</v>
      </c>
      <c r="CC26" s="25">
        <v>0.1</v>
      </c>
      <c r="CD26" s="25">
        <v>0.1</v>
      </c>
      <c r="CE26" s="25">
        <v>0.1</v>
      </c>
      <c r="CF26" s="25">
        <v>0.1</v>
      </c>
      <c r="CG26" s="25">
        <v>0.1</v>
      </c>
      <c r="CH26" s="25">
        <v>0.2</v>
      </c>
      <c r="CI26" s="25">
        <v>0.2</v>
      </c>
      <c r="CJ26" s="25">
        <v>0.4</v>
      </c>
      <c r="CK26" s="25">
        <v>0.5</v>
      </c>
      <c r="CL26" s="25">
        <v>0.6</v>
      </c>
      <c r="CM26" s="25">
        <v>0.7</v>
      </c>
      <c r="CN26" s="25">
        <v>1.1</v>
      </c>
      <c r="CO26" s="25">
        <v>1.5</v>
      </c>
      <c r="CP26" s="25">
        <v>1.6</v>
      </c>
      <c r="CQ26" s="25">
        <v>2</v>
      </c>
      <c r="CR26" s="44"/>
      <c r="CS26" s="25"/>
      <c r="CT26" s="35" t="s">
        <v>301</v>
      </c>
      <c r="CU26" s="25">
        <v>0.2</v>
      </c>
      <c r="CV26" s="25">
        <v>0.3</v>
      </c>
      <c r="CW26" s="25">
        <v>0.4</v>
      </c>
      <c r="CX26" s="25">
        <v>0.4</v>
      </c>
      <c r="CY26" s="25">
        <v>0.2</v>
      </c>
      <c r="CZ26" s="25">
        <v>0.1</v>
      </c>
      <c r="DA26" s="25">
        <v>0.1</v>
      </c>
      <c r="DB26" s="25">
        <v>0.1</v>
      </c>
      <c r="DC26" s="25">
        <v>0.2</v>
      </c>
      <c r="DD26" s="25">
        <v>0.1</v>
      </c>
      <c r="DE26" s="25">
        <v>0.2</v>
      </c>
      <c r="DF26" s="25">
        <v>0.2</v>
      </c>
      <c r="DG26" s="25">
        <v>0.1</v>
      </c>
      <c r="DH26" s="25">
        <v>0.5</v>
      </c>
      <c r="DI26" s="25">
        <v>0.6</v>
      </c>
      <c r="DJ26" s="25">
        <v>0.7</v>
      </c>
      <c r="DK26" s="25">
        <v>1</v>
      </c>
      <c r="DL26" s="25">
        <v>1.5</v>
      </c>
      <c r="DM26" s="25">
        <v>1.7</v>
      </c>
      <c r="DN26" s="25">
        <v>1.9</v>
      </c>
      <c r="DO26" s="25">
        <v>2.5</v>
      </c>
      <c r="DP26" s="44"/>
      <c r="DQ26" s="25"/>
      <c r="DR26" s="35" t="s">
        <v>301</v>
      </c>
      <c r="DS26" s="25">
        <v>0.3</v>
      </c>
      <c r="DT26" s="25">
        <v>0.7</v>
      </c>
      <c r="DU26" s="25">
        <v>0.7</v>
      </c>
      <c r="DV26" s="25">
        <v>0.7</v>
      </c>
      <c r="DW26" s="25">
        <v>0.4</v>
      </c>
      <c r="DX26" s="25">
        <v>0.2</v>
      </c>
      <c r="DY26" s="25">
        <v>0.1</v>
      </c>
      <c r="DZ26" s="25">
        <v>0.2</v>
      </c>
      <c r="EA26" s="25">
        <v>0.2</v>
      </c>
      <c r="EB26" s="25">
        <v>0.2</v>
      </c>
      <c r="EC26" s="25">
        <v>0.2</v>
      </c>
      <c r="ED26" s="25">
        <v>0.3</v>
      </c>
      <c r="EE26" s="25">
        <v>0.3</v>
      </c>
      <c r="EF26" s="25">
        <v>1.1</v>
      </c>
      <c r="EG26" s="25">
        <v>1.4</v>
      </c>
      <c r="EH26" s="25">
        <v>1.8</v>
      </c>
      <c r="EI26" s="25">
        <v>2.3</v>
      </c>
      <c r="EJ26" s="25">
        <v>3.2</v>
      </c>
      <c r="EK26" s="25">
        <v>4.5</v>
      </c>
      <c r="EL26" s="25">
        <v>4.8</v>
      </c>
      <c r="EM26" s="25">
        <v>6.6</v>
      </c>
      <c r="EN26" s="44"/>
      <c r="EO26" s="25"/>
      <c r="EP26" s="35" t="s">
        <v>301</v>
      </c>
      <c r="EQ26" s="25">
        <v>0.2</v>
      </c>
      <c r="ER26" s="25">
        <v>0.4</v>
      </c>
      <c r="ES26" s="25">
        <v>0.4</v>
      </c>
      <c r="ET26" s="25">
        <v>0.4</v>
      </c>
      <c r="EU26" s="25">
        <v>0.2</v>
      </c>
      <c r="EV26" s="25">
        <v>0.1</v>
      </c>
      <c r="EW26" s="25">
        <v>0.1</v>
      </c>
      <c r="EX26" s="25">
        <v>0.1</v>
      </c>
      <c r="EY26" s="25">
        <v>0.2</v>
      </c>
      <c r="EZ26" s="25">
        <v>0.1</v>
      </c>
      <c r="FA26" s="25">
        <v>0.2</v>
      </c>
      <c r="FB26" s="25">
        <v>0.2</v>
      </c>
      <c r="FC26" s="25">
        <v>0.2</v>
      </c>
      <c r="FD26" s="25">
        <v>0.5</v>
      </c>
      <c r="FE26" s="25">
        <v>0.6</v>
      </c>
      <c r="FF26" s="25">
        <v>0.8</v>
      </c>
      <c r="FG26" s="25">
        <v>1.2</v>
      </c>
      <c r="FH26" s="25">
        <v>1.8</v>
      </c>
      <c r="FI26" s="25">
        <v>2.1</v>
      </c>
      <c r="FJ26" s="25">
        <v>2.3</v>
      </c>
      <c r="FK26" s="25">
        <v>3.2</v>
      </c>
      <c r="FM26" s="1"/>
      <c r="FN26" s="12" t="s">
        <v>300</v>
      </c>
      <c r="FO26" s="1">
        <v>0.2</v>
      </c>
      <c r="FP26" s="1">
        <v>0.3</v>
      </c>
      <c r="FQ26" s="1">
        <v>0.3</v>
      </c>
      <c r="FR26" s="1">
        <v>0.3</v>
      </c>
      <c r="FS26" s="1">
        <v>0.2</v>
      </c>
      <c r="FT26" s="1">
        <v>0.1</v>
      </c>
      <c r="FU26" s="1">
        <v>0.1</v>
      </c>
      <c r="FV26" s="1">
        <v>0.1</v>
      </c>
      <c r="FW26" s="1">
        <v>0.1</v>
      </c>
      <c r="FX26" s="1">
        <v>0.1</v>
      </c>
      <c r="FY26" s="1">
        <v>0.1</v>
      </c>
      <c r="FZ26" s="1">
        <v>0.1</v>
      </c>
      <c r="GA26" s="1">
        <v>0.1</v>
      </c>
      <c r="GB26" s="1">
        <v>0.3</v>
      </c>
      <c r="GC26" s="1">
        <v>0.4</v>
      </c>
      <c r="GD26" s="1">
        <v>0.5</v>
      </c>
      <c r="GE26" s="1">
        <v>0.7</v>
      </c>
      <c r="GF26" s="1">
        <v>1.1</v>
      </c>
      <c r="GG26" s="1">
        <v>1.3</v>
      </c>
      <c r="GH26" s="1">
        <v>1.4</v>
      </c>
      <c r="GI26" s="1">
        <v>1.7</v>
      </c>
      <c r="GK26" s="1"/>
      <c r="GL26" s="12" t="s">
        <v>300</v>
      </c>
      <c r="GM26" s="1">
        <v>0.1</v>
      </c>
      <c r="GN26" s="1">
        <v>0.2</v>
      </c>
      <c r="GO26" s="1">
        <v>0.2</v>
      </c>
      <c r="GP26" s="1">
        <v>0.2</v>
      </c>
      <c r="GQ26" s="1">
        <v>0.2</v>
      </c>
      <c r="GR26" s="1">
        <v>0.1</v>
      </c>
      <c r="GS26" s="1">
        <v>0.1</v>
      </c>
      <c r="GT26" s="1">
        <v>0.1</v>
      </c>
      <c r="GU26" s="1">
        <v>0.1</v>
      </c>
      <c r="GV26" s="1">
        <v>0.1</v>
      </c>
      <c r="GW26" s="1">
        <v>0.1</v>
      </c>
      <c r="GX26" s="1">
        <v>0.1</v>
      </c>
      <c r="GY26" s="1">
        <v>0.1</v>
      </c>
      <c r="GZ26" s="1">
        <v>0.3</v>
      </c>
      <c r="HA26" s="1">
        <v>0.4</v>
      </c>
      <c r="HB26" s="1">
        <v>0.5</v>
      </c>
      <c r="HC26" s="1">
        <v>0.7</v>
      </c>
      <c r="HD26" s="1">
        <v>1</v>
      </c>
      <c r="HE26" s="1">
        <v>1.3</v>
      </c>
      <c r="HF26" s="1">
        <v>1.2</v>
      </c>
      <c r="HG26" s="1">
        <v>1.7</v>
      </c>
    </row>
    <row r="27" ht="15" spans="1:215">
      <c r="A27" s="1"/>
      <c r="B27" s="22" t="s">
        <v>302</v>
      </c>
      <c r="C27" s="1">
        <v>99.9</v>
      </c>
      <c r="D27" s="1">
        <v>99.4</v>
      </c>
      <c r="E27" s="1">
        <v>99.7</v>
      </c>
      <c r="F27" s="1">
        <v>99.7</v>
      </c>
      <c r="G27" s="1">
        <v>99.8</v>
      </c>
      <c r="H27" s="1">
        <v>99.8</v>
      </c>
      <c r="I27" s="1">
        <v>99.9</v>
      </c>
      <c r="J27" s="1">
        <v>99.9</v>
      </c>
      <c r="K27" s="1">
        <v>99.8</v>
      </c>
      <c r="L27" s="1">
        <v>99.8</v>
      </c>
      <c r="M27" s="1">
        <v>99.8</v>
      </c>
      <c r="N27" s="1">
        <v>99.8</v>
      </c>
      <c r="O27" s="1">
        <v>99.8</v>
      </c>
      <c r="P27" s="1">
        <v>99.5</v>
      </c>
      <c r="Q27" s="1">
        <v>99.5</v>
      </c>
      <c r="R27" s="1">
        <v>99.5</v>
      </c>
      <c r="S27" s="1">
        <v>99.3</v>
      </c>
      <c r="T27" s="1">
        <v>98.9</v>
      </c>
      <c r="U27" s="1">
        <v>98.6</v>
      </c>
      <c r="V27" s="1">
        <v>98.4</v>
      </c>
      <c r="W27" s="1">
        <v>97.9</v>
      </c>
      <c r="Y27" s="1"/>
      <c r="Z27" s="22" t="s">
        <v>302</v>
      </c>
      <c r="AA27" s="1">
        <v>99.8</v>
      </c>
      <c r="AB27" s="1">
        <v>97.5</v>
      </c>
      <c r="AC27" s="1">
        <v>97.7</v>
      </c>
      <c r="AD27" s="1">
        <v>97.6</v>
      </c>
      <c r="AE27" s="1">
        <v>97.2</v>
      </c>
      <c r="AF27" s="1">
        <v>94.5</v>
      </c>
      <c r="AG27" s="1">
        <v>96.7</v>
      </c>
      <c r="AH27" s="1">
        <v>99.9</v>
      </c>
      <c r="AI27" s="1">
        <v>99.8</v>
      </c>
      <c r="AJ27" s="1">
        <v>99.9</v>
      </c>
      <c r="AK27" s="1">
        <v>99.8</v>
      </c>
      <c r="AL27" s="1">
        <v>99.8</v>
      </c>
      <c r="AM27" s="1">
        <v>99.8</v>
      </c>
      <c r="AN27" s="1">
        <v>99.6</v>
      </c>
      <c r="AO27" s="1">
        <v>90.2</v>
      </c>
      <c r="AP27" s="1">
        <v>89.3</v>
      </c>
      <c r="AQ27" s="1">
        <v>85.6</v>
      </c>
      <c r="AR27" s="1">
        <v>84.4</v>
      </c>
      <c r="AS27" s="1">
        <v>84.2</v>
      </c>
      <c r="AT27" s="1">
        <v>86</v>
      </c>
      <c r="AU27" s="1">
        <v>85.6</v>
      </c>
      <c r="AW27" s="25"/>
      <c r="AX27" s="35" t="s">
        <v>303</v>
      </c>
      <c r="AY27" s="25">
        <v>99.9</v>
      </c>
      <c r="AZ27" s="25">
        <v>99.6</v>
      </c>
      <c r="BA27" s="25">
        <v>99.7</v>
      </c>
      <c r="BB27" s="25">
        <v>99.7</v>
      </c>
      <c r="BC27" s="25">
        <v>99.6</v>
      </c>
      <c r="BD27" s="25">
        <v>99.6</v>
      </c>
      <c r="BE27" s="25">
        <v>100</v>
      </c>
      <c r="BF27" s="25">
        <v>99.9</v>
      </c>
      <c r="BG27" s="25">
        <v>99.9</v>
      </c>
      <c r="BH27" s="25">
        <v>99.9</v>
      </c>
      <c r="BI27" s="25">
        <v>99.9</v>
      </c>
      <c r="BJ27" s="25">
        <v>99.9</v>
      </c>
      <c r="BK27" s="25">
        <v>99.9</v>
      </c>
      <c r="BL27" s="25">
        <v>99.7</v>
      </c>
      <c r="BM27" s="25">
        <v>99.5</v>
      </c>
      <c r="BN27" s="25">
        <v>99.4</v>
      </c>
      <c r="BO27" s="25">
        <v>99.1</v>
      </c>
      <c r="BP27" s="25">
        <v>98.6</v>
      </c>
      <c r="BQ27" s="25">
        <v>98.3</v>
      </c>
      <c r="BR27" s="25">
        <v>98</v>
      </c>
      <c r="BS27" s="25">
        <v>97.5</v>
      </c>
      <c r="BT27" s="44"/>
      <c r="BU27" s="25"/>
      <c r="BV27" s="35" t="s">
        <v>303</v>
      </c>
      <c r="BW27" s="25">
        <v>74.6</v>
      </c>
      <c r="BX27" s="25">
        <v>70.3</v>
      </c>
      <c r="BY27" s="25">
        <v>71.9</v>
      </c>
      <c r="BZ27" s="25">
        <v>75</v>
      </c>
      <c r="CA27" s="25">
        <v>74.2</v>
      </c>
      <c r="CB27" s="25">
        <v>71.2</v>
      </c>
      <c r="CC27" s="25">
        <v>79.8</v>
      </c>
      <c r="CD27" s="25">
        <v>80.7</v>
      </c>
      <c r="CE27" s="25">
        <v>80.5</v>
      </c>
      <c r="CF27" s="25">
        <v>79.8</v>
      </c>
      <c r="CG27" s="25">
        <v>81.7</v>
      </c>
      <c r="CH27" s="25">
        <v>82</v>
      </c>
      <c r="CI27" s="25">
        <v>78.9</v>
      </c>
      <c r="CJ27" s="25">
        <v>76.6</v>
      </c>
      <c r="CK27" s="25">
        <v>66</v>
      </c>
      <c r="CL27" s="25">
        <v>67.9</v>
      </c>
      <c r="CM27" s="25">
        <v>67.1</v>
      </c>
      <c r="CN27" s="25">
        <v>68.7</v>
      </c>
      <c r="CO27" s="25">
        <v>69.9</v>
      </c>
      <c r="CP27" s="25">
        <v>68.2</v>
      </c>
      <c r="CQ27" s="25">
        <v>62.2</v>
      </c>
      <c r="CR27" s="44"/>
      <c r="CS27" s="25"/>
      <c r="CT27" s="35" t="s">
        <v>303</v>
      </c>
      <c r="CU27" s="25">
        <v>78.2</v>
      </c>
      <c r="CV27" s="25">
        <v>77.8</v>
      </c>
      <c r="CW27" s="25">
        <v>79.9</v>
      </c>
      <c r="CX27" s="25">
        <v>80.2</v>
      </c>
      <c r="CY27" s="25">
        <v>78.7</v>
      </c>
      <c r="CZ27" s="25">
        <v>74</v>
      </c>
      <c r="DA27" s="25">
        <v>80.1</v>
      </c>
      <c r="DB27" s="25">
        <v>84.1</v>
      </c>
      <c r="DC27" s="25">
        <v>81.3</v>
      </c>
      <c r="DD27" s="25">
        <v>87.1</v>
      </c>
      <c r="DE27" s="25">
        <v>88.1</v>
      </c>
      <c r="DF27" s="25">
        <v>90.4</v>
      </c>
      <c r="DG27" s="25">
        <v>89.6</v>
      </c>
      <c r="DH27" s="25">
        <v>89.8</v>
      </c>
      <c r="DI27" s="25">
        <v>85.7</v>
      </c>
      <c r="DJ27" s="25">
        <v>85.4</v>
      </c>
      <c r="DK27" s="25">
        <v>82.7</v>
      </c>
      <c r="DL27" s="25">
        <v>83.5</v>
      </c>
      <c r="DM27" s="25">
        <v>83.6</v>
      </c>
      <c r="DN27" s="25">
        <v>83.7</v>
      </c>
      <c r="DO27" s="25">
        <v>79.7</v>
      </c>
      <c r="DP27" s="44"/>
      <c r="DQ27" s="25"/>
      <c r="DR27" s="35" t="s">
        <v>303</v>
      </c>
      <c r="DS27" s="25">
        <v>96.9</v>
      </c>
      <c r="DT27" s="25">
        <v>93</v>
      </c>
      <c r="DU27" s="25">
        <v>93.1</v>
      </c>
      <c r="DV27" s="25">
        <v>93.3</v>
      </c>
      <c r="DW27" s="25">
        <v>91</v>
      </c>
      <c r="DX27" s="25">
        <v>89.3</v>
      </c>
      <c r="DY27" s="25">
        <v>97.4</v>
      </c>
      <c r="DZ27" s="25">
        <v>97.6</v>
      </c>
      <c r="EA27" s="25">
        <v>97.8</v>
      </c>
      <c r="EB27" s="25">
        <v>98.2</v>
      </c>
      <c r="EC27" s="25">
        <v>97.7</v>
      </c>
      <c r="ED27" s="25">
        <v>99.7</v>
      </c>
      <c r="EE27" s="25">
        <v>99.7</v>
      </c>
      <c r="EF27" s="25">
        <v>98.9</v>
      </c>
      <c r="EG27" s="25">
        <v>98.5</v>
      </c>
      <c r="EH27" s="25">
        <v>98.2</v>
      </c>
      <c r="EI27" s="25">
        <v>97.7</v>
      </c>
      <c r="EJ27" s="25">
        <v>96.8</v>
      </c>
      <c r="EK27" s="25">
        <v>95.5</v>
      </c>
      <c r="EL27" s="25">
        <v>95.2</v>
      </c>
      <c r="EM27" s="25">
        <v>93.4</v>
      </c>
      <c r="EN27" s="44"/>
      <c r="EO27" s="25"/>
      <c r="EP27" s="35" t="s">
        <v>303</v>
      </c>
      <c r="EQ27" s="25">
        <v>98.3</v>
      </c>
      <c r="ER27" s="25">
        <v>96.8</v>
      </c>
      <c r="ES27" s="25">
        <v>96.7</v>
      </c>
      <c r="ET27" s="25">
        <v>97.4</v>
      </c>
      <c r="EU27" s="25">
        <v>95.6</v>
      </c>
      <c r="EV27" s="25">
        <v>95.4</v>
      </c>
      <c r="EW27" s="25">
        <v>98.7</v>
      </c>
      <c r="EX27" s="25">
        <v>98.7</v>
      </c>
      <c r="EY27" s="25">
        <v>98.8</v>
      </c>
      <c r="EZ27" s="25">
        <v>99.2</v>
      </c>
      <c r="FA27" s="25">
        <v>99</v>
      </c>
      <c r="FB27" s="25">
        <v>99.3</v>
      </c>
      <c r="FC27" s="25">
        <v>99.3</v>
      </c>
      <c r="FD27" s="25">
        <v>99</v>
      </c>
      <c r="FE27" s="25">
        <v>98.7</v>
      </c>
      <c r="FF27" s="25">
        <v>98.7</v>
      </c>
      <c r="FG27" s="25">
        <v>98.1</v>
      </c>
      <c r="FH27" s="25">
        <v>97.5</v>
      </c>
      <c r="FI27" s="25">
        <v>97.1</v>
      </c>
      <c r="FJ27" s="25">
        <v>97</v>
      </c>
      <c r="FK27" s="25">
        <v>96.2</v>
      </c>
      <c r="FM27" s="1"/>
      <c r="FN27" s="12" t="s">
        <v>302</v>
      </c>
      <c r="FO27" s="1">
        <v>92.8</v>
      </c>
      <c r="FP27" s="1">
        <v>92.7</v>
      </c>
      <c r="FQ27" s="1">
        <v>90.8</v>
      </c>
      <c r="FR27" s="1">
        <v>88.5</v>
      </c>
      <c r="FS27" s="1">
        <v>82.8</v>
      </c>
      <c r="FT27" s="1">
        <v>78.6</v>
      </c>
      <c r="FU27" s="1">
        <v>91.4</v>
      </c>
      <c r="FV27" s="1">
        <v>91.6</v>
      </c>
      <c r="FW27" s="1">
        <v>93.6</v>
      </c>
      <c r="FX27" s="1">
        <v>94.1</v>
      </c>
      <c r="FY27" s="1">
        <v>94</v>
      </c>
      <c r="FZ27" s="1">
        <v>91.5</v>
      </c>
      <c r="GA27" s="1">
        <v>91.6</v>
      </c>
      <c r="GB27" s="1">
        <v>92.2</v>
      </c>
      <c r="GC27" s="1">
        <v>85</v>
      </c>
      <c r="GD27" s="1">
        <v>86.7</v>
      </c>
      <c r="GE27" s="1">
        <v>83.5</v>
      </c>
      <c r="GF27" s="1">
        <v>82.4</v>
      </c>
      <c r="GG27" s="1">
        <v>83.4</v>
      </c>
      <c r="GH27" s="1">
        <v>84.3</v>
      </c>
      <c r="GI27" s="1">
        <v>82.9</v>
      </c>
      <c r="GK27" s="1"/>
      <c r="GL27" s="12" t="s">
        <v>302</v>
      </c>
      <c r="GM27" s="1">
        <v>86.1</v>
      </c>
      <c r="GN27" s="1">
        <v>89.3</v>
      </c>
      <c r="GO27" s="1">
        <v>87.9</v>
      </c>
      <c r="GP27" s="1">
        <v>87.5</v>
      </c>
      <c r="GQ27" s="1">
        <v>84.4</v>
      </c>
      <c r="GR27" s="1">
        <v>76</v>
      </c>
      <c r="GS27" s="1">
        <v>89.7</v>
      </c>
      <c r="GT27" s="1">
        <v>90.2</v>
      </c>
      <c r="GU27" s="1">
        <v>88.9</v>
      </c>
      <c r="GV27" s="1">
        <v>85.1</v>
      </c>
      <c r="GW27" s="1">
        <v>83.4</v>
      </c>
      <c r="GX27" s="1">
        <v>83.5</v>
      </c>
      <c r="GY27" s="1">
        <v>80.6</v>
      </c>
      <c r="GZ27" s="1">
        <v>83.8</v>
      </c>
      <c r="HA27" s="1">
        <v>81.1</v>
      </c>
      <c r="HB27" s="1">
        <v>82.1</v>
      </c>
      <c r="HC27" s="1">
        <v>80.6</v>
      </c>
      <c r="HD27" s="1">
        <v>81.3</v>
      </c>
      <c r="HE27" s="1">
        <v>81.8</v>
      </c>
      <c r="HF27" s="1">
        <v>81.7</v>
      </c>
      <c r="HG27" s="1">
        <v>78.7</v>
      </c>
    </row>
    <row r="28" ht="15" spans="1:215">
      <c r="A28" s="1"/>
      <c r="B28" s="22" t="s">
        <v>304</v>
      </c>
      <c r="C28" s="3" t="s">
        <v>305</v>
      </c>
      <c r="D28" s="3" t="s">
        <v>305</v>
      </c>
      <c r="E28" s="3" t="s">
        <v>305</v>
      </c>
      <c r="F28" s="3" t="s">
        <v>305</v>
      </c>
      <c r="G28" s="3" t="s">
        <v>305</v>
      </c>
      <c r="H28" s="3" t="s">
        <v>305</v>
      </c>
      <c r="I28" s="3" t="s">
        <v>305</v>
      </c>
      <c r="J28" s="3" t="s">
        <v>305</v>
      </c>
      <c r="K28" s="3" t="s">
        <v>305</v>
      </c>
      <c r="L28" s="3" t="s">
        <v>305</v>
      </c>
      <c r="M28" s="3" t="s">
        <v>305</v>
      </c>
      <c r="N28" s="3">
        <v>0</v>
      </c>
      <c r="O28" s="3">
        <v>0</v>
      </c>
      <c r="P28" s="3">
        <v>0</v>
      </c>
      <c r="Q28" s="3">
        <v>0.1</v>
      </c>
      <c r="R28" s="3" t="s">
        <v>305</v>
      </c>
      <c r="S28" s="3" t="s">
        <v>305</v>
      </c>
      <c r="T28" s="3" t="s">
        <v>305</v>
      </c>
      <c r="U28" s="3" t="s">
        <v>305</v>
      </c>
      <c r="V28" s="3" t="s">
        <v>305</v>
      </c>
      <c r="W28" s="3" t="s">
        <v>305</v>
      </c>
      <c r="Y28" s="1"/>
      <c r="Z28" s="22" t="s">
        <v>304</v>
      </c>
      <c r="AA28" s="3" t="s">
        <v>305</v>
      </c>
      <c r="AB28" s="3" t="s">
        <v>305</v>
      </c>
      <c r="AC28" s="3" t="s">
        <v>305</v>
      </c>
      <c r="AD28" s="3" t="s">
        <v>305</v>
      </c>
      <c r="AE28" s="3" t="s">
        <v>305</v>
      </c>
      <c r="AF28" s="3" t="s">
        <v>305</v>
      </c>
      <c r="AG28" s="3" t="s">
        <v>305</v>
      </c>
      <c r="AH28" s="3" t="s">
        <v>305</v>
      </c>
      <c r="AI28" s="3" t="s">
        <v>305</v>
      </c>
      <c r="AJ28" s="3" t="s">
        <v>305</v>
      </c>
      <c r="AK28" s="3" t="s">
        <v>305</v>
      </c>
      <c r="AL28" s="3">
        <v>0</v>
      </c>
      <c r="AM28" s="3">
        <v>0</v>
      </c>
      <c r="AN28" s="3">
        <v>0</v>
      </c>
      <c r="AO28" s="3">
        <v>0</v>
      </c>
      <c r="AP28" s="3" t="s">
        <v>305</v>
      </c>
      <c r="AQ28" s="3" t="s">
        <v>305</v>
      </c>
      <c r="AR28" s="3" t="s">
        <v>305</v>
      </c>
      <c r="AS28" s="3" t="s">
        <v>305</v>
      </c>
      <c r="AT28" s="3" t="s">
        <v>305</v>
      </c>
      <c r="AU28" s="3" t="s">
        <v>305</v>
      </c>
      <c r="AW28" s="25"/>
      <c r="AX28" s="35" t="s">
        <v>306</v>
      </c>
      <c r="AY28" s="27" t="s">
        <v>307</v>
      </c>
      <c r="AZ28" s="27" t="s">
        <v>307</v>
      </c>
      <c r="BA28" s="27" t="s">
        <v>307</v>
      </c>
      <c r="BB28" s="27" t="s">
        <v>307</v>
      </c>
      <c r="BC28" s="27" t="s">
        <v>307</v>
      </c>
      <c r="BD28" s="27" t="s">
        <v>307</v>
      </c>
      <c r="BE28" s="27" t="s">
        <v>307</v>
      </c>
      <c r="BF28" s="27" t="s">
        <v>307</v>
      </c>
      <c r="BG28" s="27" t="s">
        <v>307</v>
      </c>
      <c r="BH28" s="27" t="s">
        <v>307</v>
      </c>
      <c r="BI28" s="27" t="s">
        <v>307</v>
      </c>
      <c r="BJ28" s="27">
        <v>0</v>
      </c>
      <c r="BK28" s="27">
        <v>0</v>
      </c>
      <c r="BL28" s="27">
        <v>0</v>
      </c>
      <c r="BM28" s="27">
        <v>0</v>
      </c>
      <c r="BN28" s="27" t="s">
        <v>307</v>
      </c>
      <c r="BO28" s="27" t="s">
        <v>307</v>
      </c>
      <c r="BP28" s="27" t="s">
        <v>307</v>
      </c>
      <c r="BQ28" s="27" t="s">
        <v>307</v>
      </c>
      <c r="BR28" s="27" t="s">
        <v>307</v>
      </c>
      <c r="BS28" s="27" t="s">
        <v>307</v>
      </c>
      <c r="BT28" s="44"/>
      <c r="BU28" s="25"/>
      <c r="BV28" s="35" t="s">
        <v>306</v>
      </c>
      <c r="BW28" s="27" t="s">
        <v>307</v>
      </c>
      <c r="BX28" s="27" t="s">
        <v>307</v>
      </c>
      <c r="BY28" s="27" t="s">
        <v>307</v>
      </c>
      <c r="BZ28" s="27" t="s">
        <v>307</v>
      </c>
      <c r="CA28" s="27" t="s">
        <v>307</v>
      </c>
      <c r="CB28" s="27" t="s">
        <v>307</v>
      </c>
      <c r="CC28" s="27" t="s">
        <v>307</v>
      </c>
      <c r="CD28" s="27" t="s">
        <v>307</v>
      </c>
      <c r="CE28" s="27" t="s">
        <v>307</v>
      </c>
      <c r="CF28" s="27" t="s">
        <v>307</v>
      </c>
      <c r="CG28" s="27" t="s">
        <v>307</v>
      </c>
      <c r="CH28" s="27">
        <v>0</v>
      </c>
      <c r="CI28" s="27">
        <v>0</v>
      </c>
      <c r="CJ28" s="27">
        <v>0</v>
      </c>
      <c r="CK28" s="27">
        <v>0</v>
      </c>
      <c r="CL28" s="27" t="s">
        <v>307</v>
      </c>
      <c r="CM28" s="27" t="s">
        <v>307</v>
      </c>
      <c r="CN28" s="27" t="s">
        <v>307</v>
      </c>
      <c r="CO28" s="27" t="s">
        <v>307</v>
      </c>
      <c r="CP28" s="27" t="s">
        <v>307</v>
      </c>
      <c r="CQ28" s="27" t="s">
        <v>307</v>
      </c>
      <c r="CR28" s="44"/>
      <c r="CS28" s="25"/>
      <c r="CT28" s="35" t="s">
        <v>306</v>
      </c>
      <c r="CU28" s="27" t="s">
        <v>307</v>
      </c>
      <c r="CV28" s="27" t="s">
        <v>307</v>
      </c>
      <c r="CW28" s="27" t="s">
        <v>307</v>
      </c>
      <c r="CX28" s="27" t="s">
        <v>307</v>
      </c>
      <c r="CY28" s="27" t="s">
        <v>307</v>
      </c>
      <c r="CZ28" s="27" t="s">
        <v>307</v>
      </c>
      <c r="DA28" s="27" t="s">
        <v>307</v>
      </c>
      <c r="DB28" s="27">
        <v>0</v>
      </c>
      <c r="DC28" s="27">
        <v>0</v>
      </c>
      <c r="DD28" s="27">
        <v>0</v>
      </c>
      <c r="DE28" s="27">
        <v>0</v>
      </c>
      <c r="DF28" s="27">
        <v>0</v>
      </c>
      <c r="DG28" s="27">
        <v>0</v>
      </c>
      <c r="DH28" s="27">
        <v>0</v>
      </c>
      <c r="DI28" s="27">
        <v>0</v>
      </c>
      <c r="DJ28" s="27" t="s">
        <v>307</v>
      </c>
      <c r="DK28" s="27" t="s">
        <v>307</v>
      </c>
      <c r="DL28" s="27" t="s">
        <v>307</v>
      </c>
      <c r="DM28" s="27" t="s">
        <v>307</v>
      </c>
      <c r="DN28" s="27" t="s">
        <v>307</v>
      </c>
      <c r="DO28" s="27" t="s">
        <v>307</v>
      </c>
      <c r="DP28" s="44"/>
      <c r="DQ28" s="25"/>
      <c r="DR28" s="35" t="s">
        <v>306</v>
      </c>
      <c r="DS28" s="27" t="s">
        <v>307</v>
      </c>
      <c r="DT28" s="27" t="s">
        <v>307</v>
      </c>
      <c r="DU28" s="27" t="s">
        <v>307</v>
      </c>
      <c r="DV28" s="27" t="s">
        <v>307</v>
      </c>
      <c r="DW28" s="27" t="s">
        <v>307</v>
      </c>
      <c r="DX28" s="27" t="s">
        <v>307</v>
      </c>
      <c r="DY28" s="27" t="s">
        <v>307</v>
      </c>
      <c r="DZ28" s="27" t="s">
        <v>307</v>
      </c>
      <c r="EA28" s="27">
        <v>0</v>
      </c>
      <c r="EB28" s="27">
        <v>0</v>
      </c>
      <c r="EC28" s="27">
        <v>0</v>
      </c>
      <c r="ED28" s="27">
        <v>0</v>
      </c>
      <c r="EE28" s="27">
        <v>0</v>
      </c>
      <c r="EF28" s="27">
        <v>0.1</v>
      </c>
      <c r="EG28" s="27">
        <v>0.1</v>
      </c>
      <c r="EH28" s="27" t="s">
        <v>307</v>
      </c>
      <c r="EI28" s="27" t="s">
        <v>307</v>
      </c>
      <c r="EJ28" s="27" t="s">
        <v>307</v>
      </c>
      <c r="EK28" s="27" t="s">
        <v>307</v>
      </c>
      <c r="EL28" s="27" t="s">
        <v>307</v>
      </c>
      <c r="EM28" s="27" t="s">
        <v>307</v>
      </c>
      <c r="EN28" s="44"/>
      <c r="EO28" s="25"/>
      <c r="EP28" s="35" t="s">
        <v>306</v>
      </c>
      <c r="EQ28" s="27" t="s">
        <v>307</v>
      </c>
      <c r="ER28" s="27" t="s">
        <v>307</v>
      </c>
      <c r="ES28" s="27" t="s">
        <v>307</v>
      </c>
      <c r="ET28" s="27" t="s">
        <v>307</v>
      </c>
      <c r="EU28" s="27" t="s">
        <v>307</v>
      </c>
      <c r="EV28" s="27" t="s">
        <v>307</v>
      </c>
      <c r="EW28" s="27" t="s">
        <v>307</v>
      </c>
      <c r="EX28" s="27" t="s">
        <v>307</v>
      </c>
      <c r="EY28" s="27" t="s">
        <v>307</v>
      </c>
      <c r="EZ28" s="27" t="s">
        <v>307</v>
      </c>
      <c r="FA28" s="27" t="s">
        <v>307</v>
      </c>
      <c r="FB28" s="27">
        <v>0</v>
      </c>
      <c r="FC28" s="27">
        <v>0</v>
      </c>
      <c r="FD28" s="27">
        <v>0</v>
      </c>
      <c r="FE28" s="27">
        <v>0</v>
      </c>
      <c r="FF28" s="27" t="s">
        <v>307</v>
      </c>
      <c r="FG28" s="27" t="s">
        <v>307</v>
      </c>
      <c r="FH28" s="27" t="s">
        <v>307</v>
      </c>
      <c r="FI28" s="27" t="s">
        <v>307</v>
      </c>
      <c r="FJ28" s="27" t="s">
        <v>307</v>
      </c>
      <c r="FK28" s="27" t="s">
        <v>307</v>
      </c>
      <c r="FM28" s="1"/>
      <c r="FN28" s="12" t="s">
        <v>304</v>
      </c>
      <c r="FO28" s="3" t="s">
        <v>305</v>
      </c>
      <c r="FP28" s="3" t="s">
        <v>305</v>
      </c>
      <c r="FQ28" s="3" t="s">
        <v>305</v>
      </c>
      <c r="FR28" s="3" t="s">
        <v>305</v>
      </c>
      <c r="FS28" s="3" t="s">
        <v>305</v>
      </c>
      <c r="FT28" s="3" t="s">
        <v>305</v>
      </c>
      <c r="FU28" s="3" t="s">
        <v>305</v>
      </c>
      <c r="FV28" s="3" t="s">
        <v>305</v>
      </c>
      <c r="FW28" s="3" t="s">
        <v>305</v>
      </c>
      <c r="FX28" s="3" t="s">
        <v>305</v>
      </c>
      <c r="FY28" s="3" t="s">
        <v>305</v>
      </c>
      <c r="FZ28" s="3">
        <v>0</v>
      </c>
      <c r="GA28" s="3">
        <v>0</v>
      </c>
      <c r="GB28" s="3">
        <v>0</v>
      </c>
      <c r="GC28" s="3">
        <v>0</v>
      </c>
      <c r="GD28" s="3" t="s">
        <v>305</v>
      </c>
      <c r="GE28" s="3" t="s">
        <v>305</v>
      </c>
      <c r="GF28" s="3" t="s">
        <v>305</v>
      </c>
      <c r="GG28" s="3" t="s">
        <v>305</v>
      </c>
      <c r="GH28" s="3" t="s">
        <v>305</v>
      </c>
      <c r="GI28" s="3" t="s">
        <v>305</v>
      </c>
      <c r="GK28" s="1"/>
      <c r="GL28" s="12" t="s">
        <v>304</v>
      </c>
      <c r="GM28" s="3" t="s">
        <v>305</v>
      </c>
      <c r="GN28" s="3" t="s">
        <v>305</v>
      </c>
      <c r="GO28" s="3" t="s">
        <v>305</v>
      </c>
      <c r="GP28" s="3" t="s">
        <v>305</v>
      </c>
      <c r="GQ28" s="3" t="s">
        <v>305</v>
      </c>
      <c r="GR28" s="3" t="s">
        <v>305</v>
      </c>
      <c r="GS28" s="3" t="s">
        <v>305</v>
      </c>
      <c r="GT28" s="3" t="s">
        <v>305</v>
      </c>
      <c r="GU28" s="3" t="s">
        <v>305</v>
      </c>
      <c r="GV28" s="3" t="s">
        <v>305</v>
      </c>
      <c r="GW28" s="3">
        <v>0</v>
      </c>
      <c r="GX28" s="3">
        <v>0</v>
      </c>
      <c r="GY28" s="3">
        <v>0</v>
      </c>
      <c r="GZ28" s="3">
        <v>0</v>
      </c>
      <c r="HA28" s="3">
        <v>0</v>
      </c>
      <c r="HB28" s="3" t="s">
        <v>305</v>
      </c>
      <c r="HC28" s="3" t="s">
        <v>305</v>
      </c>
      <c r="HD28" s="3" t="s">
        <v>305</v>
      </c>
      <c r="HE28" s="3" t="s">
        <v>305</v>
      </c>
      <c r="HF28" s="3" t="s">
        <v>305</v>
      </c>
      <c r="HG28" s="3" t="s">
        <v>305</v>
      </c>
    </row>
    <row r="29" ht="15" spans="1:215">
      <c r="A29" s="1"/>
      <c r="B29" s="22" t="s">
        <v>308</v>
      </c>
      <c r="C29" s="1">
        <v>0</v>
      </c>
      <c r="D29" s="3" t="s">
        <v>305</v>
      </c>
      <c r="E29" s="3" t="s">
        <v>305</v>
      </c>
      <c r="F29" s="3" t="s">
        <v>305</v>
      </c>
      <c r="G29" s="3" t="s">
        <v>305</v>
      </c>
      <c r="H29" s="3" t="s">
        <v>305</v>
      </c>
      <c r="I29" s="3" t="s">
        <v>305</v>
      </c>
      <c r="J29" s="3" t="s">
        <v>305</v>
      </c>
      <c r="K29" s="3" t="s">
        <v>305</v>
      </c>
      <c r="L29" s="3" t="s">
        <v>305</v>
      </c>
      <c r="M29" s="3" t="s">
        <v>305</v>
      </c>
      <c r="N29" s="3" t="s">
        <v>305</v>
      </c>
      <c r="O29" s="3" t="s">
        <v>305</v>
      </c>
      <c r="P29" s="3" t="s">
        <v>305</v>
      </c>
      <c r="Q29" s="3" t="s">
        <v>305</v>
      </c>
      <c r="R29" s="3" t="s">
        <v>305</v>
      </c>
      <c r="S29" s="3" t="s">
        <v>305</v>
      </c>
      <c r="T29" s="3" t="s">
        <v>305</v>
      </c>
      <c r="U29" s="3" t="s">
        <v>305</v>
      </c>
      <c r="V29" s="3" t="s">
        <v>305</v>
      </c>
      <c r="W29" s="3" t="s">
        <v>305</v>
      </c>
      <c r="Y29" s="1"/>
      <c r="Z29" s="22" t="s">
        <v>308</v>
      </c>
      <c r="AA29" s="1">
        <v>0</v>
      </c>
      <c r="AB29" s="3" t="s">
        <v>305</v>
      </c>
      <c r="AC29" s="3" t="s">
        <v>305</v>
      </c>
      <c r="AD29" s="3" t="s">
        <v>305</v>
      </c>
      <c r="AE29" s="3" t="s">
        <v>305</v>
      </c>
      <c r="AF29" s="3" t="s">
        <v>305</v>
      </c>
      <c r="AG29" s="3" t="s">
        <v>305</v>
      </c>
      <c r="AH29" s="3" t="s">
        <v>305</v>
      </c>
      <c r="AI29" s="3" t="s">
        <v>305</v>
      </c>
      <c r="AJ29" s="3" t="s">
        <v>305</v>
      </c>
      <c r="AK29" s="3" t="s">
        <v>305</v>
      </c>
      <c r="AL29" s="3" t="s">
        <v>305</v>
      </c>
      <c r="AM29" s="3" t="s">
        <v>305</v>
      </c>
      <c r="AN29" s="3" t="s">
        <v>305</v>
      </c>
      <c r="AO29" s="3" t="s">
        <v>305</v>
      </c>
      <c r="AP29" s="3" t="s">
        <v>305</v>
      </c>
      <c r="AQ29" s="3" t="s">
        <v>305</v>
      </c>
      <c r="AR29" s="3" t="s">
        <v>305</v>
      </c>
      <c r="AS29" s="3" t="s">
        <v>305</v>
      </c>
      <c r="AT29" s="3" t="s">
        <v>305</v>
      </c>
      <c r="AU29" s="3" t="s">
        <v>305</v>
      </c>
      <c r="AW29" s="25"/>
      <c r="AX29" s="35" t="s">
        <v>309</v>
      </c>
      <c r="AY29" s="25">
        <v>0</v>
      </c>
      <c r="AZ29" s="27" t="s">
        <v>307</v>
      </c>
      <c r="BA29" s="27" t="s">
        <v>307</v>
      </c>
      <c r="BB29" s="27" t="s">
        <v>307</v>
      </c>
      <c r="BC29" s="27" t="s">
        <v>307</v>
      </c>
      <c r="BD29" s="27" t="s">
        <v>307</v>
      </c>
      <c r="BE29" s="27" t="s">
        <v>307</v>
      </c>
      <c r="BF29" s="27" t="s">
        <v>307</v>
      </c>
      <c r="BG29" s="27" t="s">
        <v>307</v>
      </c>
      <c r="BH29" s="27" t="s">
        <v>307</v>
      </c>
      <c r="BI29" s="27" t="s">
        <v>307</v>
      </c>
      <c r="BJ29" s="27" t="s">
        <v>307</v>
      </c>
      <c r="BK29" s="27" t="s">
        <v>307</v>
      </c>
      <c r="BL29" s="27" t="s">
        <v>307</v>
      </c>
      <c r="BM29" s="27" t="s">
        <v>307</v>
      </c>
      <c r="BN29" s="27" t="s">
        <v>307</v>
      </c>
      <c r="BO29" s="27" t="s">
        <v>307</v>
      </c>
      <c r="BP29" s="27" t="s">
        <v>307</v>
      </c>
      <c r="BQ29" s="27" t="s">
        <v>307</v>
      </c>
      <c r="BR29" s="27" t="s">
        <v>307</v>
      </c>
      <c r="BS29" s="27" t="s">
        <v>307</v>
      </c>
      <c r="BT29" s="44"/>
      <c r="BU29" s="25"/>
      <c r="BV29" s="35" t="s">
        <v>309</v>
      </c>
      <c r="BW29" s="25">
        <v>0</v>
      </c>
      <c r="BX29" s="27" t="s">
        <v>307</v>
      </c>
      <c r="BY29" s="27" t="s">
        <v>307</v>
      </c>
      <c r="BZ29" s="27" t="s">
        <v>307</v>
      </c>
      <c r="CA29" s="27" t="s">
        <v>307</v>
      </c>
      <c r="CB29" s="27" t="s">
        <v>307</v>
      </c>
      <c r="CC29" s="27" t="s">
        <v>307</v>
      </c>
      <c r="CD29" s="27" t="s">
        <v>307</v>
      </c>
      <c r="CE29" s="27" t="s">
        <v>307</v>
      </c>
      <c r="CF29" s="27" t="s">
        <v>307</v>
      </c>
      <c r="CG29" s="27" t="s">
        <v>307</v>
      </c>
      <c r="CH29" s="27" t="s">
        <v>307</v>
      </c>
      <c r="CI29" s="27" t="s">
        <v>307</v>
      </c>
      <c r="CJ29" s="27" t="s">
        <v>307</v>
      </c>
      <c r="CK29" s="27" t="s">
        <v>307</v>
      </c>
      <c r="CL29" s="27" t="s">
        <v>307</v>
      </c>
      <c r="CM29" s="27" t="s">
        <v>307</v>
      </c>
      <c r="CN29" s="27" t="s">
        <v>307</v>
      </c>
      <c r="CO29" s="27" t="s">
        <v>307</v>
      </c>
      <c r="CP29" s="27" t="s">
        <v>307</v>
      </c>
      <c r="CQ29" s="27" t="s">
        <v>307</v>
      </c>
      <c r="CR29" s="44"/>
      <c r="CS29" s="25"/>
      <c r="CT29" s="35" t="s">
        <v>309</v>
      </c>
      <c r="CU29" s="25">
        <v>0</v>
      </c>
      <c r="CV29" s="27" t="s">
        <v>307</v>
      </c>
      <c r="CW29" s="27" t="s">
        <v>307</v>
      </c>
      <c r="CX29" s="27" t="s">
        <v>307</v>
      </c>
      <c r="CY29" s="27" t="s">
        <v>307</v>
      </c>
      <c r="CZ29" s="27" t="s">
        <v>307</v>
      </c>
      <c r="DA29" s="27" t="s">
        <v>307</v>
      </c>
      <c r="DB29" s="27" t="s">
        <v>307</v>
      </c>
      <c r="DC29" s="27" t="s">
        <v>307</v>
      </c>
      <c r="DD29" s="27" t="s">
        <v>307</v>
      </c>
      <c r="DE29" s="27" t="s">
        <v>307</v>
      </c>
      <c r="DF29" s="27" t="s">
        <v>307</v>
      </c>
      <c r="DG29" s="27" t="s">
        <v>307</v>
      </c>
      <c r="DH29" s="27" t="s">
        <v>307</v>
      </c>
      <c r="DI29" s="27" t="s">
        <v>307</v>
      </c>
      <c r="DJ29" s="27" t="s">
        <v>307</v>
      </c>
      <c r="DK29" s="27" t="s">
        <v>307</v>
      </c>
      <c r="DL29" s="27" t="s">
        <v>307</v>
      </c>
      <c r="DM29" s="27" t="s">
        <v>307</v>
      </c>
      <c r="DN29" s="27" t="s">
        <v>307</v>
      </c>
      <c r="DO29" s="27" t="s">
        <v>307</v>
      </c>
      <c r="DP29" s="44"/>
      <c r="DQ29" s="25"/>
      <c r="DR29" s="35" t="s">
        <v>309</v>
      </c>
      <c r="DS29" s="25">
        <v>0</v>
      </c>
      <c r="DT29" s="27" t="s">
        <v>307</v>
      </c>
      <c r="DU29" s="27" t="s">
        <v>307</v>
      </c>
      <c r="DV29" s="27" t="s">
        <v>307</v>
      </c>
      <c r="DW29" s="27" t="s">
        <v>307</v>
      </c>
      <c r="DX29" s="27" t="s">
        <v>307</v>
      </c>
      <c r="DY29" s="27" t="s">
        <v>307</v>
      </c>
      <c r="DZ29" s="27" t="s">
        <v>307</v>
      </c>
      <c r="EA29" s="27" t="s">
        <v>307</v>
      </c>
      <c r="EB29" s="27" t="s">
        <v>307</v>
      </c>
      <c r="EC29" s="27" t="s">
        <v>307</v>
      </c>
      <c r="ED29" s="27" t="s">
        <v>307</v>
      </c>
      <c r="EE29" s="27" t="s">
        <v>307</v>
      </c>
      <c r="EF29" s="27" t="s">
        <v>307</v>
      </c>
      <c r="EG29" s="27" t="s">
        <v>307</v>
      </c>
      <c r="EH29" s="27" t="s">
        <v>307</v>
      </c>
      <c r="EI29" s="27" t="s">
        <v>307</v>
      </c>
      <c r="EJ29" s="27" t="s">
        <v>307</v>
      </c>
      <c r="EK29" s="27" t="s">
        <v>307</v>
      </c>
      <c r="EL29" s="27" t="s">
        <v>307</v>
      </c>
      <c r="EM29" s="27" t="s">
        <v>307</v>
      </c>
      <c r="EN29" s="44"/>
      <c r="EO29" s="25"/>
      <c r="EP29" s="35" t="s">
        <v>309</v>
      </c>
      <c r="EQ29" s="25">
        <v>0</v>
      </c>
      <c r="ER29" s="27" t="s">
        <v>307</v>
      </c>
      <c r="ES29" s="27" t="s">
        <v>307</v>
      </c>
      <c r="ET29" s="27" t="s">
        <v>307</v>
      </c>
      <c r="EU29" s="27" t="s">
        <v>307</v>
      </c>
      <c r="EV29" s="27" t="s">
        <v>307</v>
      </c>
      <c r="EW29" s="27" t="s">
        <v>307</v>
      </c>
      <c r="EX29" s="27" t="s">
        <v>307</v>
      </c>
      <c r="EY29" s="27" t="s">
        <v>307</v>
      </c>
      <c r="EZ29" s="27" t="s">
        <v>307</v>
      </c>
      <c r="FA29" s="27" t="s">
        <v>307</v>
      </c>
      <c r="FB29" s="27" t="s">
        <v>307</v>
      </c>
      <c r="FC29" s="27" t="s">
        <v>307</v>
      </c>
      <c r="FD29" s="27" t="s">
        <v>307</v>
      </c>
      <c r="FE29" s="27" t="s">
        <v>307</v>
      </c>
      <c r="FF29" s="27" t="s">
        <v>307</v>
      </c>
      <c r="FG29" s="27" t="s">
        <v>307</v>
      </c>
      <c r="FH29" s="27" t="s">
        <v>307</v>
      </c>
      <c r="FI29" s="27" t="s">
        <v>307</v>
      </c>
      <c r="FJ29" s="27" t="s">
        <v>307</v>
      </c>
      <c r="FK29" s="27" t="s">
        <v>307</v>
      </c>
      <c r="FM29" s="1"/>
      <c r="FN29" s="12" t="s">
        <v>308</v>
      </c>
      <c r="FO29" s="1">
        <v>0</v>
      </c>
      <c r="FP29" s="3" t="s">
        <v>305</v>
      </c>
      <c r="FQ29" s="3" t="s">
        <v>305</v>
      </c>
      <c r="FR29" s="3" t="s">
        <v>305</v>
      </c>
      <c r="FS29" s="3" t="s">
        <v>305</v>
      </c>
      <c r="FT29" s="3" t="s">
        <v>305</v>
      </c>
      <c r="FU29" s="3" t="s">
        <v>305</v>
      </c>
      <c r="FV29" s="3" t="s">
        <v>305</v>
      </c>
      <c r="FW29" s="3" t="s">
        <v>305</v>
      </c>
      <c r="FX29" s="3" t="s">
        <v>305</v>
      </c>
      <c r="FY29" s="3" t="s">
        <v>305</v>
      </c>
      <c r="FZ29" s="3" t="s">
        <v>305</v>
      </c>
      <c r="GA29" s="3" t="s">
        <v>305</v>
      </c>
      <c r="GB29" s="3" t="s">
        <v>305</v>
      </c>
      <c r="GC29" s="3" t="s">
        <v>305</v>
      </c>
      <c r="GD29" s="3" t="s">
        <v>305</v>
      </c>
      <c r="GE29" s="3" t="s">
        <v>305</v>
      </c>
      <c r="GF29" s="3" t="s">
        <v>305</v>
      </c>
      <c r="GG29" s="3" t="s">
        <v>305</v>
      </c>
      <c r="GH29" s="3" t="s">
        <v>305</v>
      </c>
      <c r="GI29" s="3" t="s">
        <v>305</v>
      </c>
      <c r="GK29" s="1"/>
      <c r="GL29" s="12" t="s">
        <v>308</v>
      </c>
      <c r="GM29" s="1">
        <v>0</v>
      </c>
      <c r="GN29" s="3" t="s">
        <v>305</v>
      </c>
      <c r="GO29" s="3" t="s">
        <v>305</v>
      </c>
      <c r="GP29" s="3" t="s">
        <v>305</v>
      </c>
      <c r="GQ29" s="3" t="s">
        <v>305</v>
      </c>
      <c r="GR29" s="3" t="s">
        <v>305</v>
      </c>
      <c r="GS29" s="3" t="s">
        <v>305</v>
      </c>
      <c r="GT29" s="3" t="s">
        <v>305</v>
      </c>
      <c r="GU29" s="3" t="s">
        <v>305</v>
      </c>
      <c r="GV29" s="3" t="s">
        <v>305</v>
      </c>
      <c r="GW29" s="3" t="s">
        <v>305</v>
      </c>
      <c r="GX29" s="3" t="s">
        <v>305</v>
      </c>
      <c r="GY29" s="3" t="s">
        <v>305</v>
      </c>
      <c r="GZ29" s="3" t="s">
        <v>305</v>
      </c>
      <c r="HA29" s="3" t="s">
        <v>305</v>
      </c>
      <c r="HB29" s="3" t="s">
        <v>305</v>
      </c>
      <c r="HC29" s="3" t="s">
        <v>305</v>
      </c>
      <c r="HD29" s="3" t="s">
        <v>305</v>
      </c>
      <c r="HE29" s="3" t="s">
        <v>305</v>
      </c>
      <c r="HF29" s="3" t="s">
        <v>305</v>
      </c>
      <c r="HG29" s="3" t="s">
        <v>305</v>
      </c>
    </row>
    <row r="30" ht="15" spans="1:215">
      <c r="A30" s="1"/>
      <c r="B30" s="22" t="s">
        <v>310</v>
      </c>
      <c r="C30" s="1">
        <v>0</v>
      </c>
      <c r="D30" s="1">
        <v>0.3</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c r="Y30" s="1"/>
      <c r="Z30" s="22" t="s">
        <v>310</v>
      </c>
      <c r="AA30" s="1">
        <v>0</v>
      </c>
      <c r="AB30" s="1">
        <v>0.2</v>
      </c>
      <c r="AC30" s="1">
        <v>0.4</v>
      </c>
      <c r="AD30" s="1">
        <v>0.3</v>
      </c>
      <c r="AE30" s="1">
        <v>0.7</v>
      </c>
      <c r="AF30" s="1">
        <v>2.8</v>
      </c>
      <c r="AG30" s="1">
        <v>0</v>
      </c>
      <c r="AH30" s="1">
        <v>0</v>
      </c>
      <c r="AI30" s="1">
        <v>0</v>
      </c>
      <c r="AJ30" s="1">
        <v>0</v>
      </c>
      <c r="AK30" s="1">
        <v>0</v>
      </c>
      <c r="AL30" s="1">
        <v>0</v>
      </c>
      <c r="AM30" s="1">
        <v>0</v>
      </c>
      <c r="AN30" s="1">
        <v>0</v>
      </c>
      <c r="AO30" s="1">
        <v>0</v>
      </c>
      <c r="AP30" s="1">
        <v>0</v>
      </c>
      <c r="AQ30" s="1">
        <v>0</v>
      </c>
      <c r="AR30" s="1">
        <v>0</v>
      </c>
      <c r="AS30" s="1">
        <v>0</v>
      </c>
      <c r="AT30" s="1">
        <v>0</v>
      </c>
      <c r="AU30" s="1">
        <v>0</v>
      </c>
      <c r="AW30" s="25"/>
      <c r="AX30" s="35" t="s">
        <v>311</v>
      </c>
      <c r="AY30" s="25">
        <v>0</v>
      </c>
      <c r="AZ30" s="25">
        <v>0.3</v>
      </c>
      <c r="BA30" s="25">
        <v>0.1</v>
      </c>
      <c r="BB30" s="25">
        <v>0.1</v>
      </c>
      <c r="BC30" s="25">
        <v>0.2</v>
      </c>
      <c r="BD30" s="25">
        <v>0.3</v>
      </c>
      <c r="BE30" s="25">
        <v>0</v>
      </c>
      <c r="BF30" s="25">
        <v>0</v>
      </c>
      <c r="BG30" s="25">
        <v>0</v>
      </c>
      <c r="BH30" s="25">
        <v>0</v>
      </c>
      <c r="BI30" s="25">
        <v>0</v>
      </c>
      <c r="BJ30" s="25">
        <v>0</v>
      </c>
      <c r="BK30" s="25">
        <v>0</v>
      </c>
      <c r="BL30" s="25">
        <v>0</v>
      </c>
      <c r="BM30" s="25">
        <v>0</v>
      </c>
      <c r="BN30" s="25">
        <v>0</v>
      </c>
      <c r="BO30" s="25">
        <v>0</v>
      </c>
      <c r="BP30" s="25">
        <v>0</v>
      </c>
      <c r="BQ30" s="25">
        <v>0</v>
      </c>
      <c r="BR30" s="25">
        <v>0</v>
      </c>
      <c r="BS30" s="25">
        <v>0</v>
      </c>
      <c r="BT30" s="44"/>
      <c r="BU30" s="25"/>
      <c r="BV30" s="35" t="s">
        <v>311</v>
      </c>
      <c r="BW30" s="25">
        <v>0</v>
      </c>
      <c r="BX30" s="25">
        <v>1.2</v>
      </c>
      <c r="BY30" s="25">
        <v>2.9</v>
      </c>
      <c r="BZ30" s="25">
        <v>3.3</v>
      </c>
      <c r="CA30" s="25">
        <v>3.9</v>
      </c>
      <c r="CB30" s="25">
        <v>7.7</v>
      </c>
      <c r="CC30" s="25">
        <v>0</v>
      </c>
      <c r="CD30" s="25">
        <v>0</v>
      </c>
      <c r="CE30" s="25">
        <v>0</v>
      </c>
      <c r="CF30" s="25">
        <v>0</v>
      </c>
      <c r="CG30" s="25">
        <v>0</v>
      </c>
      <c r="CH30" s="25">
        <v>0</v>
      </c>
      <c r="CI30" s="25">
        <v>0</v>
      </c>
      <c r="CJ30" s="25">
        <v>0</v>
      </c>
      <c r="CK30" s="25">
        <v>0</v>
      </c>
      <c r="CL30" s="25">
        <v>0</v>
      </c>
      <c r="CM30" s="25">
        <v>0</v>
      </c>
      <c r="CN30" s="25">
        <v>0</v>
      </c>
      <c r="CO30" s="25">
        <v>0</v>
      </c>
      <c r="CP30" s="25">
        <v>0</v>
      </c>
      <c r="CQ30" s="25">
        <v>0</v>
      </c>
      <c r="CR30" s="44"/>
      <c r="CS30" s="25"/>
      <c r="CT30" s="35" t="s">
        <v>311</v>
      </c>
      <c r="CU30" s="25">
        <v>0</v>
      </c>
      <c r="CV30" s="25">
        <v>1.4</v>
      </c>
      <c r="CW30" s="25">
        <v>1.8</v>
      </c>
      <c r="CX30" s="25">
        <v>2.1</v>
      </c>
      <c r="CY30" s="25">
        <v>4.4</v>
      </c>
      <c r="CZ30" s="25">
        <v>10.6</v>
      </c>
      <c r="DA30" s="25">
        <v>0</v>
      </c>
      <c r="DB30" s="25">
        <v>0</v>
      </c>
      <c r="DC30" s="25">
        <v>0</v>
      </c>
      <c r="DD30" s="25">
        <v>0</v>
      </c>
      <c r="DE30" s="25">
        <v>0</v>
      </c>
      <c r="DF30" s="25">
        <v>0</v>
      </c>
      <c r="DG30" s="25">
        <v>0</v>
      </c>
      <c r="DH30" s="25">
        <v>0</v>
      </c>
      <c r="DI30" s="25">
        <v>0</v>
      </c>
      <c r="DJ30" s="25">
        <v>0</v>
      </c>
      <c r="DK30" s="25">
        <v>0</v>
      </c>
      <c r="DL30" s="25">
        <v>0</v>
      </c>
      <c r="DM30" s="25">
        <v>0</v>
      </c>
      <c r="DN30" s="25">
        <v>0</v>
      </c>
      <c r="DO30" s="25">
        <v>0</v>
      </c>
      <c r="DP30" s="44"/>
      <c r="DQ30" s="25"/>
      <c r="DR30" s="35" t="s">
        <v>311</v>
      </c>
      <c r="DS30" s="25">
        <v>0</v>
      </c>
      <c r="DT30" s="25">
        <v>2.9</v>
      </c>
      <c r="DU30" s="25">
        <v>3.3</v>
      </c>
      <c r="DV30" s="25">
        <v>3.2</v>
      </c>
      <c r="DW30" s="25">
        <v>6</v>
      </c>
      <c r="DX30" s="25">
        <v>8.1</v>
      </c>
      <c r="DY30" s="25">
        <v>0</v>
      </c>
      <c r="DZ30" s="25">
        <v>0</v>
      </c>
      <c r="EA30" s="25">
        <v>0</v>
      </c>
      <c r="EB30" s="25">
        <v>0</v>
      </c>
      <c r="EC30" s="25">
        <v>0</v>
      </c>
      <c r="ED30" s="25">
        <v>0</v>
      </c>
      <c r="EE30" s="25">
        <v>0</v>
      </c>
      <c r="EF30" s="25">
        <v>0</v>
      </c>
      <c r="EG30" s="25">
        <v>0</v>
      </c>
      <c r="EH30" s="25">
        <v>0</v>
      </c>
      <c r="EI30" s="25">
        <v>0</v>
      </c>
      <c r="EJ30" s="25">
        <v>0</v>
      </c>
      <c r="EK30" s="25">
        <v>0</v>
      </c>
      <c r="EL30" s="25">
        <v>0</v>
      </c>
      <c r="EM30" s="25">
        <v>0</v>
      </c>
      <c r="EN30" s="44"/>
      <c r="EO30" s="25"/>
      <c r="EP30" s="35" t="s">
        <v>311</v>
      </c>
      <c r="EQ30" s="25">
        <v>0</v>
      </c>
      <c r="ER30" s="25">
        <v>1.4</v>
      </c>
      <c r="ES30" s="25">
        <v>1.5</v>
      </c>
      <c r="ET30" s="25">
        <v>1</v>
      </c>
      <c r="EU30" s="25">
        <v>2.3</v>
      </c>
      <c r="EV30" s="25">
        <v>3.1</v>
      </c>
      <c r="EW30" s="25">
        <v>0</v>
      </c>
      <c r="EX30" s="25">
        <v>0</v>
      </c>
      <c r="EY30" s="25">
        <v>0</v>
      </c>
      <c r="EZ30" s="25">
        <v>0</v>
      </c>
      <c r="FA30" s="25">
        <v>0</v>
      </c>
      <c r="FB30" s="25">
        <v>0</v>
      </c>
      <c r="FC30" s="25">
        <v>0</v>
      </c>
      <c r="FD30" s="25">
        <v>0</v>
      </c>
      <c r="FE30" s="25">
        <v>0</v>
      </c>
      <c r="FF30" s="25">
        <v>0</v>
      </c>
      <c r="FG30" s="25">
        <v>0</v>
      </c>
      <c r="FH30" s="25">
        <v>0</v>
      </c>
      <c r="FI30" s="25">
        <v>0</v>
      </c>
      <c r="FJ30" s="25">
        <v>0</v>
      </c>
      <c r="FK30" s="25">
        <v>0</v>
      </c>
      <c r="FM30" s="1"/>
      <c r="FN30" s="12" t="s">
        <v>310</v>
      </c>
      <c r="FO30" s="1">
        <v>0</v>
      </c>
      <c r="FP30" s="1">
        <v>1.7</v>
      </c>
      <c r="FQ30" s="1">
        <v>2.5</v>
      </c>
      <c r="FR30" s="1">
        <v>2.9</v>
      </c>
      <c r="FS30" s="1">
        <v>6.2</v>
      </c>
      <c r="FT30" s="1">
        <v>11.4</v>
      </c>
      <c r="FU30" s="1">
        <v>0</v>
      </c>
      <c r="FV30" s="1">
        <v>0</v>
      </c>
      <c r="FW30" s="1">
        <v>0</v>
      </c>
      <c r="FX30" s="1">
        <v>0</v>
      </c>
      <c r="FY30" s="1">
        <v>0</v>
      </c>
      <c r="FZ30" s="1">
        <v>0</v>
      </c>
      <c r="GA30" s="1">
        <v>0</v>
      </c>
      <c r="GB30" s="1">
        <v>0</v>
      </c>
      <c r="GC30" s="1">
        <v>0</v>
      </c>
      <c r="GD30" s="1">
        <v>0</v>
      </c>
      <c r="GE30" s="1">
        <v>0</v>
      </c>
      <c r="GF30" s="1">
        <v>0</v>
      </c>
      <c r="GG30" s="1">
        <v>0</v>
      </c>
      <c r="GH30" s="1">
        <v>0</v>
      </c>
      <c r="GI30" s="1">
        <v>0</v>
      </c>
      <c r="GK30" s="1"/>
      <c r="GL30" s="12" t="s">
        <v>310</v>
      </c>
      <c r="GM30" s="1">
        <v>0</v>
      </c>
      <c r="GN30" s="1">
        <v>1.5</v>
      </c>
      <c r="GO30" s="1">
        <v>2.8</v>
      </c>
      <c r="GP30" s="1">
        <v>2.5</v>
      </c>
      <c r="GQ30" s="1">
        <v>5.7</v>
      </c>
      <c r="GR30" s="1">
        <v>14.7</v>
      </c>
      <c r="GS30" s="1">
        <v>0</v>
      </c>
      <c r="GT30" s="1">
        <v>0</v>
      </c>
      <c r="GU30" s="1">
        <v>0</v>
      </c>
      <c r="GV30" s="1">
        <v>0</v>
      </c>
      <c r="GW30" s="1">
        <v>0</v>
      </c>
      <c r="GX30" s="1">
        <v>0</v>
      </c>
      <c r="GY30" s="1">
        <v>0</v>
      </c>
      <c r="GZ30" s="1">
        <v>0</v>
      </c>
      <c r="HA30" s="1">
        <v>0</v>
      </c>
      <c r="HB30" s="1">
        <v>0</v>
      </c>
      <c r="HC30" s="1">
        <v>0</v>
      </c>
      <c r="HD30" s="1">
        <v>0</v>
      </c>
      <c r="HE30" s="1">
        <v>0</v>
      </c>
      <c r="HF30" s="1">
        <v>0</v>
      </c>
      <c r="HG30" s="1">
        <v>0</v>
      </c>
    </row>
    <row r="31" ht="15" spans="1:215">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44"/>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44"/>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44"/>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N31" s="44"/>
      <c r="EO31" s="25"/>
      <c r="EP31" s="25"/>
      <c r="EQ31" s="25"/>
      <c r="ER31" s="25"/>
      <c r="ES31" s="25"/>
      <c r="ET31" s="25"/>
      <c r="EU31" s="25"/>
      <c r="EV31" s="25"/>
      <c r="EW31" s="25"/>
      <c r="EX31" s="25"/>
      <c r="EY31" s="25"/>
      <c r="EZ31" s="25"/>
      <c r="FA31" s="25"/>
      <c r="FB31" s="25"/>
      <c r="FC31" s="25"/>
      <c r="FD31" s="25"/>
      <c r="FE31" s="25"/>
      <c r="FF31" s="25"/>
      <c r="FG31" s="25"/>
      <c r="FH31" s="25"/>
      <c r="FI31" s="25"/>
      <c r="FJ31" s="25"/>
      <c r="FK31" s="25"/>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row>
    <row r="32" ht="15" spans="1:215">
      <c r="A32" s="1"/>
      <c r="B32" s="14" t="s">
        <v>313</v>
      </c>
      <c r="C32" s="1"/>
      <c r="D32" s="1"/>
      <c r="E32" s="1"/>
      <c r="F32" s="1"/>
      <c r="G32" s="1"/>
      <c r="H32" s="1"/>
      <c r="I32" s="1"/>
      <c r="J32" s="1"/>
      <c r="K32" s="1"/>
      <c r="L32" s="1"/>
      <c r="M32" s="1"/>
      <c r="N32" s="1"/>
      <c r="O32" s="1"/>
      <c r="P32" s="1"/>
      <c r="Q32" s="1"/>
      <c r="R32" s="1"/>
      <c r="S32" s="1"/>
      <c r="T32" s="1"/>
      <c r="U32" s="1"/>
      <c r="V32" s="1"/>
      <c r="W32" s="1"/>
      <c r="Y32" s="1"/>
      <c r="Z32" s="14" t="s">
        <v>313</v>
      </c>
      <c r="AA32" s="1"/>
      <c r="AB32" s="1"/>
      <c r="AC32" s="1"/>
      <c r="AD32" s="1"/>
      <c r="AE32" s="1"/>
      <c r="AF32" s="1"/>
      <c r="AG32" s="1"/>
      <c r="AH32" s="1"/>
      <c r="AI32" s="1"/>
      <c r="AJ32" s="1"/>
      <c r="AK32" s="1"/>
      <c r="AL32" s="1"/>
      <c r="AM32" s="1"/>
      <c r="AN32" s="1"/>
      <c r="AO32" s="1"/>
      <c r="AP32" s="1"/>
      <c r="AQ32" s="1"/>
      <c r="AR32" s="1"/>
      <c r="AS32" s="1"/>
      <c r="AT32" s="1"/>
      <c r="AU32" s="1"/>
      <c r="AW32" s="25"/>
      <c r="AX32" s="36" t="s">
        <v>314</v>
      </c>
      <c r="AY32" s="25"/>
      <c r="AZ32" s="25"/>
      <c r="BA32" s="25"/>
      <c r="BB32" s="25"/>
      <c r="BC32" s="25"/>
      <c r="BD32" s="25"/>
      <c r="BE32" s="25"/>
      <c r="BF32" s="25"/>
      <c r="BG32" s="25"/>
      <c r="BH32" s="25"/>
      <c r="BI32" s="25"/>
      <c r="BJ32" s="25"/>
      <c r="BK32" s="25"/>
      <c r="BL32" s="25"/>
      <c r="BM32" s="25"/>
      <c r="BN32" s="25"/>
      <c r="BO32" s="25"/>
      <c r="BP32" s="25"/>
      <c r="BQ32" s="25"/>
      <c r="BR32" s="25"/>
      <c r="BS32" s="25"/>
      <c r="BT32" s="44"/>
      <c r="BU32" s="25"/>
      <c r="BV32" s="36" t="s">
        <v>314</v>
      </c>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36" t="s">
        <v>314</v>
      </c>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36" t="s">
        <v>314</v>
      </c>
      <c r="DS32" s="25"/>
      <c r="DT32" s="25"/>
      <c r="DU32" s="25"/>
      <c r="DV32" s="25"/>
      <c r="DW32" s="25"/>
      <c r="DX32" s="25"/>
      <c r="DY32" s="25"/>
      <c r="DZ32" s="25"/>
      <c r="EA32" s="25"/>
      <c r="EB32" s="25"/>
      <c r="EC32" s="25"/>
      <c r="ED32" s="25"/>
      <c r="EE32" s="25"/>
      <c r="EF32" s="25"/>
      <c r="EG32" s="25"/>
      <c r="EH32" s="25"/>
      <c r="EI32" s="25"/>
      <c r="EJ32" s="25"/>
      <c r="EK32" s="25"/>
      <c r="EL32" s="25"/>
      <c r="EM32" s="25"/>
      <c r="EN32" s="44"/>
      <c r="EO32" s="25"/>
      <c r="EP32" s="36" t="s">
        <v>314</v>
      </c>
      <c r="EQ32" s="25"/>
      <c r="ER32" s="25"/>
      <c r="ES32" s="25"/>
      <c r="ET32" s="25"/>
      <c r="EU32" s="25"/>
      <c r="EV32" s="25"/>
      <c r="EW32" s="25"/>
      <c r="EX32" s="25"/>
      <c r="EY32" s="25"/>
      <c r="EZ32" s="25"/>
      <c r="FA32" s="25"/>
      <c r="FB32" s="25"/>
      <c r="FC32" s="25"/>
      <c r="FD32" s="25"/>
      <c r="FE32" s="25"/>
      <c r="FF32" s="25"/>
      <c r="FG32" s="25"/>
      <c r="FH32" s="25"/>
      <c r="FI32" s="25"/>
      <c r="FJ32" s="25"/>
      <c r="FK32" s="25"/>
      <c r="FM32" s="1"/>
      <c r="FN32" s="14" t="s">
        <v>313</v>
      </c>
      <c r="FO32" s="1"/>
      <c r="FP32" s="1"/>
      <c r="FQ32" s="1"/>
      <c r="FR32" s="1"/>
      <c r="FS32" s="1"/>
      <c r="FT32" s="1"/>
      <c r="FU32" s="1"/>
      <c r="FV32" s="1"/>
      <c r="FW32" s="1"/>
      <c r="FX32" s="1"/>
      <c r="FY32" s="1"/>
      <c r="FZ32" s="1"/>
      <c r="GA32" s="1"/>
      <c r="GB32" s="1"/>
      <c r="GC32" s="1"/>
      <c r="GD32" s="1"/>
      <c r="GE32" s="1"/>
      <c r="GF32" s="1"/>
      <c r="GG32" s="1"/>
      <c r="GH32" s="1"/>
      <c r="GI32" s="1"/>
      <c r="GK32" s="1"/>
      <c r="GL32" s="14" t="s">
        <v>313</v>
      </c>
      <c r="GM32" s="1"/>
      <c r="GN32" s="1"/>
      <c r="GO32" s="1"/>
      <c r="GP32" s="1"/>
      <c r="GQ32" s="1"/>
      <c r="GR32" s="1"/>
      <c r="GS32" s="1"/>
      <c r="GT32" s="1"/>
      <c r="GU32" s="1"/>
      <c r="GV32" s="1"/>
      <c r="GW32" s="1"/>
      <c r="GX32" s="1"/>
      <c r="GY32" s="1"/>
      <c r="GZ32" s="1"/>
      <c r="HA32" s="1"/>
      <c r="HB32" s="1"/>
      <c r="HC32" s="1"/>
      <c r="HD32" s="1"/>
      <c r="HE32" s="1"/>
      <c r="HF32" s="1"/>
      <c r="HG32" s="1"/>
    </row>
    <row r="33" ht="15" spans="1:215">
      <c r="A33" s="1"/>
      <c r="B33" s="15" t="s">
        <v>315</v>
      </c>
      <c r="C33" s="1">
        <v>15</v>
      </c>
      <c r="D33" s="1">
        <v>14</v>
      </c>
      <c r="E33" s="1">
        <v>19</v>
      </c>
      <c r="F33" s="1">
        <v>20</v>
      </c>
      <c r="G33" s="1">
        <v>12</v>
      </c>
      <c r="H33" s="1">
        <v>14</v>
      </c>
      <c r="I33" s="1">
        <v>17</v>
      </c>
      <c r="J33" s="1">
        <v>17</v>
      </c>
      <c r="K33" s="1">
        <v>18</v>
      </c>
      <c r="L33" s="1">
        <v>31</v>
      </c>
      <c r="M33" s="1">
        <v>22</v>
      </c>
      <c r="N33" s="1">
        <v>33</v>
      </c>
      <c r="O33" s="1">
        <v>27</v>
      </c>
      <c r="P33" s="1">
        <v>95</v>
      </c>
      <c r="Q33" s="1">
        <v>90</v>
      </c>
      <c r="R33" s="1">
        <v>100</v>
      </c>
      <c r="S33" s="1">
        <v>79</v>
      </c>
      <c r="T33" s="1">
        <v>66</v>
      </c>
      <c r="U33" s="1">
        <v>29</v>
      </c>
      <c r="V33" s="1">
        <v>29</v>
      </c>
      <c r="W33" s="1">
        <v>11</v>
      </c>
      <c r="Y33" s="1"/>
      <c r="Z33" s="15" t="s">
        <v>315</v>
      </c>
      <c r="AA33" s="1">
        <v>371</v>
      </c>
      <c r="AB33" s="1">
        <v>413</v>
      </c>
      <c r="AC33" s="1">
        <v>508</v>
      </c>
      <c r="AD33" s="1">
        <v>648</v>
      </c>
      <c r="AE33" s="1">
        <v>650</v>
      </c>
      <c r="AF33" s="1">
        <v>479</v>
      </c>
      <c r="AG33" s="1">
        <v>500</v>
      </c>
      <c r="AH33" s="1">
        <v>441</v>
      </c>
      <c r="AI33" s="1">
        <v>451</v>
      </c>
      <c r="AJ33" s="1">
        <v>543</v>
      </c>
      <c r="AK33" s="1">
        <v>511</v>
      </c>
      <c r="AL33" s="1">
        <v>684</v>
      </c>
      <c r="AM33" s="1">
        <v>550</v>
      </c>
      <c r="AN33" s="1">
        <v>568</v>
      </c>
      <c r="AO33" s="1">
        <v>569</v>
      </c>
      <c r="AP33" s="1">
        <v>591</v>
      </c>
      <c r="AQ33" s="1">
        <v>456</v>
      </c>
      <c r="AR33" s="1">
        <v>571</v>
      </c>
      <c r="AS33" s="1">
        <v>551</v>
      </c>
      <c r="AT33" s="1">
        <v>533</v>
      </c>
      <c r="AU33" s="1">
        <v>493</v>
      </c>
      <c r="AW33" s="25"/>
      <c r="AX33" s="37" t="s">
        <v>316</v>
      </c>
      <c r="AY33" s="25">
        <v>848</v>
      </c>
      <c r="AZ33" s="25">
        <v>912</v>
      </c>
      <c r="BA33" s="41">
        <v>1045</v>
      </c>
      <c r="BB33" s="41">
        <v>1234</v>
      </c>
      <c r="BC33" s="41">
        <v>1023</v>
      </c>
      <c r="BD33" s="41">
        <v>1168</v>
      </c>
      <c r="BE33" s="41">
        <v>1319</v>
      </c>
      <c r="BF33" s="25">
        <v>928</v>
      </c>
      <c r="BG33" s="25">
        <v>836</v>
      </c>
      <c r="BH33" s="41">
        <v>1007</v>
      </c>
      <c r="BI33" s="41">
        <v>1133</v>
      </c>
      <c r="BJ33" s="41">
        <v>1689</v>
      </c>
      <c r="BK33" s="41">
        <v>1274</v>
      </c>
      <c r="BL33" s="41">
        <v>1006</v>
      </c>
      <c r="BM33" s="25">
        <v>944</v>
      </c>
      <c r="BN33" s="25">
        <v>922</v>
      </c>
      <c r="BO33" s="25">
        <v>841</v>
      </c>
      <c r="BP33" s="25">
        <v>858</v>
      </c>
      <c r="BQ33" s="25">
        <v>804</v>
      </c>
      <c r="BR33" s="25">
        <v>796</v>
      </c>
      <c r="BS33" s="25">
        <v>809</v>
      </c>
      <c r="BT33" s="44"/>
      <c r="BU33" s="25"/>
      <c r="BV33" s="37" t="s">
        <v>316</v>
      </c>
      <c r="BW33" s="41">
        <v>2215</v>
      </c>
      <c r="BX33" s="41">
        <v>2179</v>
      </c>
      <c r="BY33" s="41">
        <v>2336</v>
      </c>
      <c r="BZ33" s="41">
        <v>2807</v>
      </c>
      <c r="CA33" s="41">
        <v>2822</v>
      </c>
      <c r="CB33" s="41">
        <v>2991</v>
      </c>
      <c r="CC33" s="41">
        <v>3784</v>
      </c>
      <c r="CD33" s="41">
        <v>3326</v>
      </c>
      <c r="CE33" s="41">
        <v>3753</v>
      </c>
      <c r="CF33" s="41">
        <v>3762</v>
      </c>
      <c r="CG33" s="41">
        <v>4204</v>
      </c>
      <c r="CH33" s="41">
        <v>4722</v>
      </c>
      <c r="CI33" s="41">
        <v>4483</v>
      </c>
      <c r="CJ33" s="41">
        <v>4845</v>
      </c>
      <c r="CK33" s="41">
        <v>4507</v>
      </c>
      <c r="CL33" s="41">
        <v>4700</v>
      </c>
      <c r="CM33" s="41">
        <v>4047</v>
      </c>
      <c r="CN33" s="41">
        <v>4742</v>
      </c>
      <c r="CO33" s="41">
        <v>4405</v>
      </c>
      <c r="CP33" s="41">
        <v>4683</v>
      </c>
      <c r="CQ33" s="41">
        <v>4706</v>
      </c>
      <c r="CR33" s="44"/>
      <c r="CS33" s="25"/>
      <c r="CT33" s="37" t="s">
        <v>316</v>
      </c>
      <c r="CU33" s="41">
        <v>4864</v>
      </c>
      <c r="CV33" s="41">
        <v>4828</v>
      </c>
      <c r="CW33" s="41">
        <v>5742</v>
      </c>
      <c r="CX33" s="41">
        <v>6005</v>
      </c>
      <c r="CY33" s="41">
        <v>6210</v>
      </c>
      <c r="CZ33" s="41">
        <v>7268</v>
      </c>
      <c r="DA33" s="41">
        <v>7043</v>
      </c>
      <c r="DB33" s="41">
        <v>5766</v>
      </c>
      <c r="DC33" s="41">
        <v>6209</v>
      </c>
      <c r="DD33" s="41">
        <v>7156</v>
      </c>
      <c r="DE33" s="41">
        <v>7992</v>
      </c>
      <c r="DF33" s="41">
        <v>9154</v>
      </c>
      <c r="DG33" s="41">
        <v>8916</v>
      </c>
      <c r="DH33" s="41">
        <v>8436</v>
      </c>
      <c r="DI33" s="41">
        <v>7792</v>
      </c>
      <c r="DJ33" s="41">
        <v>7782</v>
      </c>
      <c r="DK33" s="41">
        <v>5966</v>
      </c>
      <c r="DL33" s="41">
        <v>7161</v>
      </c>
      <c r="DM33" s="41">
        <v>7183</v>
      </c>
      <c r="DN33" s="41">
        <v>7337</v>
      </c>
      <c r="DO33" s="41">
        <v>7120</v>
      </c>
      <c r="DP33" s="44"/>
      <c r="DQ33" s="25"/>
      <c r="DR33" s="37" t="s">
        <v>316</v>
      </c>
      <c r="DS33" s="25">
        <v>288</v>
      </c>
      <c r="DT33" s="25">
        <v>260</v>
      </c>
      <c r="DU33" s="25">
        <v>341</v>
      </c>
      <c r="DV33" s="25">
        <v>422</v>
      </c>
      <c r="DW33" s="25">
        <v>412</v>
      </c>
      <c r="DX33" s="25">
        <v>465</v>
      </c>
      <c r="DY33" s="25">
        <v>475</v>
      </c>
      <c r="DZ33" s="25">
        <v>408</v>
      </c>
      <c r="EA33" s="25">
        <v>467</v>
      </c>
      <c r="EB33" s="25">
        <v>518</v>
      </c>
      <c r="EC33" s="25">
        <v>492</v>
      </c>
      <c r="ED33" s="25">
        <v>572</v>
      </c>
      <c r="EE33" s="25">
        <v>595</v>
      </c>
      <c r="EF33" s="25">
        <v>489</v>
      </c>
      <c r="EG33" s="25">
        <v>469</v>
      </c>
      <c r="EH33" s="25">
        <v>424</v>
      </c>
      <c r="EI33" s="25">
        <v>391</v>
      </c>
      <c r="EJ33" s="25">
        <v>501</v>
      </c>
      <c r="EK33" s="25">
        <v>475</v>
      </c>
      <c r="EL33" s="25">
        <v>495</v>
      </c>
      <c r="EM33" s="25">
        <v>483</v>
      </c>
      <c r="EN33" s="44"/>
      <c r="EO33" s="25"/>
      <c r="EP33" s="37" t="s">
        <v>316</v>
      </c>
      <c r="EQ33" s="25">
        <v>546</v>
      </c>
      <c r="ER33" s="25">
        <v>509</v>
      </c>
      <c r="ES33" s="25">
        <v>681</v>
      </c>
      <c r="ET33" s="25">
        <v>817</v>
      </c>
      <c r="EU33" s="25">
        <v>798</v>
      </c>
      <c r="EV33" s="25">
        <v>820</v>
      </c>
      <c r="EW33" s="25">
        <v>934</v>
      </c>
      <c r="EX33" s="25">
        <v>849</v>
      </c>
      <c r="EY33" s="25">
        <v>913</v>
      </c>
      <c r="EZ33" s="41">
        <v>1148</v>
      </c>
      <c r="FA33" s="41">
        <v>1021</v>
      </c>
      <c r="FB33" s="41">
        <v>1073</v>
      </c>
      <c r="FC33" s="41">
        <v>1041</v>
      </c>
      <c r="FD33" s="41">
        <v>1146</v>
      </c>
      <c r="FE33" s="41">
        <v>1000</v>
      </c>
      <c r="FF33" s="41">
        <v>1029</v>
      </c>
      <c r="FG33" s="25">
        <v>777</v>
      </c>
      <c r="FH33" s="25">
        <v>959</v>
      </c>
      <c r="FI33" s="25">
        <v>915</v>
      </c>
      <c r="FJ33" s="25">
        <v>898</v>
      </c>
      <c r="FK33" s="25">
        <v>880</v>
      </c>
      <c r="FM33" s="1"/>
      <c r="FN33" s="15" t="s">
        <v>315</v>
      </c>
      <c r="FO33" s="11">
        <v>2320</v>
      </c>
      <c r="FP33" s="11">
        <v>3194</v>
      </c>
      <c r="FQ33" s="11">
        <v>3932</v>
      </c>
      <c r="FR33" s="11">
        <v>3260</v>
      </c>
      <c r="FS33" s="11">
        <v>3020</v>
      </c>
      <c r="FT33" s="11">
        <v>3532</v>
      </c>
      <c r="FU33" s="11">
        <v>3303</v>
      </c>
      <c r="FV33" s="11">
        <v>3214</v>
      </c>
      <c r="FW33" s="11">
        <v>3278</v>
      </c>
      <c r="FX33" s="11">
        <v>3953</v>
      </c>
      <c r="FY33" s="11">
        <v>4464</v>
      </c>
      <c r="FZ33" s="11">
        <v>4805</v>
      </c>
      <c r="GA33" s="11">
        <v>4500</v>
      </c>
      <c r="GB33" s="11">
        <v>4581</v>
      </c>
      <c r="GC33" s="11">
        <v>4911</v>
      </c>
      <c r="GD33" s="11">
        <v>4464</v>
      </c>
      <c r="GE33" s="11">
        <v>3305</v>
      </c>
      <c r="GF33" s="11">
        <v>4013</v>
      </c>
      <c r="GG33" s="11">
        <v>3954</v>
      </c>
      <c r="GH33" s="11">
        <v>4039</v>
      </c>
      <c r="GI33" s="11">
        <v>4006</v>
      </c>
      <c r="GK33" s="1"/>
      <c r="GL33" s="15" t="s">
        <v>315</v>
      </c>
      <c r="GM33" s="11">
        <v>2595</v>
      </c>
      <c r="GN33" s="11">
        <v>3187</v>
      </c>
      <c r="GO33" s="11">
        <v>3528</v>
      </c>
      <c r="GP33" s="11">
        <v>3417</v>
      </c>
      <c r="GQ33" s="11">
        <v>3274</v>
      </c>
      <c r="GR33" s="11">
        <v>3574</v>
      </c>
      <c r="GS33" s="11">
        <v>3219</v>
      </c>
      <c r="GT33" s="11">
        <v>3225</v>
      </c>
      <c r="GU33" s="11">
        <v>3395</v>
      </c>
      <c r="GV33" s="11">
        <v>3002</v>
      </c>
      <c r="GW33" s="11">
        <v>3231</v>
      </c>
      <c r="GX33" s="11">
        <v>3324</v>
      </c>
      <c r="GY33" s="11">
        <v>3490</v>
      </c>
      <c r="GZ33" s="11">
        <v>3533</v>
      </c>
      <c r="HA33" s="11">
        <v>3299</v>
      </c>
      <c r="HB33" s="11">
        <v>3248</v>
      </c>
      <c r="HC33" s="11">
        <v>2732</v>
      </c>
      <c r="HD33" s="11">
        <v>3407</v>
      </c>
      <c r="HE33" s="11">
        <v>3365</v>
      </c>
      <c r="HF33" s="11">
        <v>3458</v>
      </c>
      <c r="HG33" s="11">
        <v>3482</v>
      </c>
    </row>
    <row r="34" ht="15" spans="1:215">
      <c r="A34" s="7"/>
      <c r="B34" s="7"/>
      <c r="C34" s="1"/>
      <c r="D34" s="1"/>
      <c r="E34" s="1"/>
      <c r="F34" s="1"/>
      <c r="G34" s="1"/>
      <c r="H34" s="1"/>
      <c r="I34" s="1"/>
      <c r="J34" s="1"/>
      <c r="K34" s="1"/>
      <c r="L34" s="1"/>
      <c r="M34" s="1"/>
      <c r="N34" s="1"/>
      <c r="O34" s="1"/>
      <c r="P34" s="1"/>
      <c r="Q34" s="1"/>
      <c r="R34" s="1"/>
      <c r="S34" s="1"/>
      <c r="T34" s="1"/>
      <c r="U34" s="1"/>
      <c r="V34" s="1"/>
      <c r="W34" s="1"/>
      <c r="Y34" s="7"/>
      <c r="Z34" s="7"/>
      <c r="AA34" s="1"/>
      <c r="AB34" s="1"/>
      <c r="AC34" s="1"/>
      <c r="AD34" s="1"/>
      <c r="AE34" s="1"/>
      <c r="AF34" s="1"/>
      <c r="AG34" s="1"/>
      <c r="AH34" s="1"/>
      <c r="AI34" s="1"/>
      <c r="AJ34" s="1"/>
      <c r="AK34" s="1"/>
      <c r="AL34" s="1"/>
      <c r="AM34" s="1"/>
      <c r="AN34" s="1"/>
      <c r="AO34" s="1"/>
      <c r="AP34" s="1"/>
      <c r="AQ34" s="1"/>
      <c r="AR34" s="1"/>
      <c r="AS34" s="1"/>
      <c r="AT34" s="1"/>
      <c r="AU34" s="1"/>
      <c r="AW34" s="38"/>
      <c r="AX34" s="38"/>
      <c r="AY34" s="25"/>
      <c r="AZ34" s="25"/>
      <c r="BA34" s="25"/>
      <c r="BB34" s="25"/>
      <c r="BC34" s="25"/>
      <c r="BD34" s="25"/>
      <c r="BE34" s="25"/>
      <c r="BF34" s="25"/>
      <c r="BG34" s="25"/>
      <c r="BH34" s="25"/>
      <c r="BI34" s="25"/>
      <c r="BJ34" s="25"/>
      <c r="BK34" s="25"/>
      <c r="BL34" s="25"/>
      <c r="BM34" s="25"/>
      <c r="BN34" s="25"/>
      <c r="BO34" s="25"/>
      <c r="BP34" s="25"/>
      <c r="BQ34" s="25"/>
      <c r="BR34" s="25"/>
      <c r="BS34" s="25"/>
      <c r="BT34" s="44"/>
      <c r="BU34" s="38"/>
      <c r="BV34" s="38"/>
      <c r="BW34" s="25"/>
      <c r="BX34" s="25"/>
      <c r="BY34" s="25"/>
      <c r="BZ34" s="25"/>
      <c r="CA34" s="25"/>
      <c r="CB34" s="25"/>
      <c r="CC34" s="25"/>
      <c r="CD34" s="25"/>
      <c r="CE34" s="25"/>
      <c r="CF34" s="25"/>
      <c r="CG34" s="25"/>
      <c r="CH34" s="25"/>
      <c r="CI34" s="25"/>
      <c r="CJ34" s="25"/>
      <c r="CK34" s="25"/>
      <c r="CL34" s="25"/>
      <c r="CM34" s="25"/>
      <c r="CN34" s="25"/>
      <c r="CO34" s="25"/>
      <c r="CP34" s="25"/>
      <c r="CQ34" s="25"/>
      <c r="CR34" s="44"/>
      <c r="CS34" s="38"/>
      <c r="CT34" s="38"/>
      <c r="CU34" s="25"/>
      <c r="CV34" s="25"/>
      <c r="CW34" s="25"/>
      <c r="CX34" s="25"/>
      <c r="CY34" s="25"/>
      <c r="CZ34" s="25"/>
      <c r="DA34" s="25"/>
      <c r="DB34" s="25"/>
      <c r="DC34" s="25"/>
      <c r="DD34" s="25"/>
      <c r="DE34" s="25"/>
      <c r="DF34" s="25"/>
      <c r="DG34" s="25"/>
      <c r="DH34" s="25"/>
      <c r="DI34" s="25"/>
      <c r="DJ34" s="25"/>
      <c r="DK34" s="25"/>
      <c r="DL34" s="25"/>
      <c r="DM34" s="25"/>
      <c r="DN34" s="25"/>
      <c r="DO34" s="25"/>
      <c r="DP34" s="44"/>
      <c r="DQ34" s="38"/>
      <c r="DR34" s="38"/>
      <c r="DS34" s="25"/>
      <c r="DT34" s="25"/>
      <c r="DU34" s="25"/>
      <c r="DV34" s="25"/>
      <c r="DW34" s="25"/>
      <c r="DX34" s="25"/>
      <c r="DY34" s="25"/>
      <c r="DZ34" s="25"/>
      <c r="EA34" s="25"/>
      <c r="EB34" s="25"/>
      <c r="EC34" s="25"/>
      <c r="ED34" s="25"/>
      <c r="EE34" s="25"/>
      <c r="EF34" s="25"/>
      <c r="EG34" s="25"/>
      <c r="EH34" s="25"/>
      <c r="EI34" s="25"/>
      <c r="EJ34" s="25"/>
      <c r="EK34" s="25"/>
      <c r="EL34" s="25"/>
      <c r="EM34" s="25"/>
      <c r="EN34" s="44"/>
      <c r="EO34" s="38"/>
      <c r="EP34" s="38"/>
      <c r="EQ34" s="25"/>
      <c r="ER34" s="25"/>
      <c r="ES34" s="25"/>
      <c r="ET34" s="25"/>
      <c r="EU34" s="25"/>
      <c r="EV34" s="25"/>
      <c r="EW34" s="25"/>
      <c r="EX34" s="25"/>
      <c r="EY34" s="25"/>
      <c r="EZ34" s="25"/>
      <c r="FA34" s="25"/>
      <c r="FB34" s="25"/>
      <c r="FC34" s="25"/>
      <c r="FD34" s="25"/>
      <c r="FE34" s="25"/>
      <c r="FF34" s="25"/>
      <c r="FG34" s="25"/>
      <c r="FH34" s="25"/>
      <c r="FI34" s="25"/>
      <c r="FJ34" s="25"/>
      <c r="FK34" s="25"/>
      <c r="FM34" s="7"/>
      <c r="FN34" s="7"/>
      <c r="FO34" s="1"/>
      <c r="FP34" s="1"/>
      <c r="FQ34" s="1"/>
      <c r="FR34" s="1"/>
      <c r="FS34" s="1"/>
      <c r="FT34" s="1"/>
      <c r="FU34" s="1"/>
      <c r="FV34" s="1"/>
      <c r="FW34" s="1"/>
      <c r="FX34" s="1"/>
      <c r="FY34" s="1"/>
      <c r="FZ34" s="1"/>
      <c r="GA34" s="1"/>
      <c r="GB34" s="1"/>
      <c r="GC34" s="1"/>
      <c r="GD34" s="1"/>
      <c r="GE34" s="1"/>
      <c r="GF34" s="1"/>
      <c r="GG34" s="1"/>
      <c r="GH34" s="1"/>
      <c r="GI34" s="1"/>
      <c r="GK34" s="7"/>
      <c r="GL34" s="7"/>
      <c r="GM34" s="1"/>
      <c r="GN34" s="1"/>
      <c r="GO34" s="1"/>
      <c r="GP34" s="1"/>
      <c r="GQ34" s="1"/>
      <c r="GR34" s="1"/>
      <c r="GS34" s="1"/>
      <c r="GT34" s="1"/>
      <c r="GU34" s="1"/>
      <c r="GV34" s="1"/>
      <c r="GW34" s="1"/>
      <c r="GX34" s="1"/>
      <c r="GY34" s="1"/>
      <c r="GZ34" s="1"/>
      <c r="HA34" s="1"/>
      <c r="HB34" s="1"/>
      <c r="HC34" s="1"/>
      <c r="HD34" s="1"/>
      <c r="HE34" s="1"/>
      <c r="HF34" s="1"/>
      <c r="HG34" s="1"/>
    </row>
    <row r="35" ht="15" spans="1:215">
      <c r="A35" s="13"/>
      <c r="B35" s="14" t="s">
        <v>317</v>
      </c>
      <c r="C35" s="13">
        <v>1.95</v>
      </c>
      <c r="D35" s="13">
        <v>1.77</v>
      </c>
      <c r="E35" s="13">
        <v>1.79</v>
      </c>
      <c r="F35" s="13">
        <v>1.78</v>
      </c>
      <c r="G35" s="13">
        <v>1.75</v>
      </c>
      <c r="H35" s="13">
        <v>1.7</v>
      </c>
      <c r="I35" s="13">
        <v>1.44</v>
      </c>
      <c r="J35" s="13">
        <v>1.83</v>
      </c>
      <c r="K35" s="13">
        <v>1.79</v>
      </c>
      <c r="L35" s="13">
        <v>1.68</v>
      </c>
      <c r="M35" s="13">
        <v>1.66</v>
      </c>
      <c r="N35" s="13">
        <v>1.54</v>
      </c>
      <c r="O35" s="13">
        <v>1.5</v>
      </c>
      <c r="P35" s="13">
        <v>1.67</v>
      </c>
      <c r="Q35" s="13">
        <v>1.67</v>
      </c>
      <c r="R35" s="13">
        <v>1.67</v>
      </c>
      <c r="S35" s="13">
        <v>1.85</v>
      </c>
      <c r="T35" s="13">
        <v>1.65</v>
      </c>
      <c r="U35" s="13">
        <v>1.73</v>
      </c>
      <c r="V35" s="13">
        <v>1.73</v>
      </c>
      <c r="W35" s="13">
        <v>1.34</v>
      </c>
      <c r="Y35" s="13"/>
      <c r="Z35" s="14" t="s">
        <v>317</v>
      </c>
      <c r="AA35" s="13">
        <v>1.95</v>
      </c>
      <c r="AB35" s="13">
        <v>1.77</v>
      </c>
      <c r="AC35" s="13">
        <v>1.79</v>
      </c>
      <c r="AD35" s="13">
        <v>1.78</v>
      </c>
      <c r="AE35" s="13">
        <v>1.75</v>
      </c>
      <c r="AF35" s="13">
        <v>1.7</v>
      </c>
      <c r="AG35" s="13">
        <v>1.44</v>
      </c>
      <c r="AH35" s="13">
        <v>1.83</v>
      </c>
      <c r="AI35" s="13">
        <v>1.79</v>
      </c>
      <c r="AJ35" s="13">
        <v>1.68</v>
      </c>
      <c r="AK35" s="13">
        <v>1.66</v>
      </c>
      <c r="AL35" s="13">
        <v>1.54</v>
      </c>
      <c r="AM35" s="13">
        <v>1.5</v>
      </c>
      <c r="AN35" s="13">
        <v>1.67</v>
      </c>
      <c r="AO35" s="13">
        <v>1.67</v>
      </c>
      <c r="AP35" s="13">
        <v>1.67</v>
      </c>
      <c r="AQ35" s="13">
        <v>1.85</v>
      </c>
      <c r="AR35" s="13">
        <v>1.65</v>
      </c>
      <c r="AS35" s="13">
        <v>1.73</v>
      </c>
      <c r="AT35" s="13">
        <v>1.73</v>
      </c>
      <c r="AU35" s="13">
        <v>1.34</v>
      </c>
      <c r="AW35" s="33"/>
      <c r="AX35" s="36" t="s">
        <v>318</v>
      </c>
      <c r="AY35" s="33">
        <v>1.95</v>
      </c>
      <c r="AZ35" s="33">
        <v>1.77</v>
      </c>
      <c r="BA35" s="33">
        <v>1.79</v>
      </c>
      <c r="BB35" s="33">
        <v>1.78</v>
      </c>
      <c r="BC35" s="33">
        <v>1.75</v>
      </c>
      <c r="BD35" s="33">
        <v>1.7</v>
      </c>
      <c r="BE35" s="33">
        <v>1.44</v>
      </c>
      <c r="BF35" s="33">
        <v>1.83</v>
      </c>
      <c r="BG35" s="33">
        <v>1.79</v>
      </c>
      <c r="BH35" s="33">
        <v>1.68</v>
      </c>
      <c r="BI35" s="33">
        <v>1.66</v>
      </c>
      <c r="BJ35" s="33">
        <v>1.54</v>
      </c>
      <c r="BK35" s="33">
        <v>1.5</v>
      </c>
      <c r="BL35" s="33">
        <v>1.67</v>
      </c>
      <c r="BM35" s="33">
        <v>1.67</v>
      </c>
      <c r="BN35" s="33">
        <v>1.67</v>
      </c>
      <c r="BO35" s="33">
        <v>1.85</v>
      </c>
      <c r="BP35" s="33">
        <v>1.65</v>
      </c>
      <c r="BQ35" s="33">
        <v>1.73</v>
      </c>
      <c r="BR35" s="33">
        <v>1.73</v>
      </c>
      <c r="BS35" s="33">
        <v>1.34</v>
      </c>
      <c r="BT35" s="44"/>
      <c r="BU35" s="33"/>
      <c r="BV35" s="36" t="s">
        <v>318</v>
      </c>
      <c r="BW35" s="33">
        <v>1.95</v>
      </c>
      <c r="BX35" s="33">
        <v>1.77</v>
      </c>
      <c r="BY35" s="33">
        <v>1.79</v>
      </c>
      <c r="BZ35" s="33">
        <v>1.78</v>
      </c>
      <c r="CA35" s="33">
        <v>1.75</v>
      </c>
      <c r="CB35" s="33">
        <v>1.7</v>
      </c>
      <c r="CC35" s="33">
        <v>1.44</v>
      </c>
      <c r="CD35" s="33">
        <v>1.83</v>
      </c>
      <c r="CE35" s="33">
        <v>1.79</v>
      </c>
      <c r="CF35" s="33">
        <v>1.68</v>
      </c>
      <c r="CG35" s="33">
        <v>1.66</v>
      </c>
      <c r="CH35" s="33">
        <v>1.54</v>
      </c>
      <c r="CI35" s="33">
        <v>1.5</v>
      </c>
      <c r="CJ35" s="33">
        <v>1.67</v>
      </c>
      <c r="CK35" s="33">
        <v>1.67</v>
      </c>
      <c r="CL35" s="33">
        <v>1.67</v>
      </c>
      <c r="CM35" s="33">
        <v>1.85</v>
      </c>
      <c r="CN35" s="33">
        <v>1.65</v>
      </c>
      <c r="CO35" s="33">
        <v>1.73</v>
      </c>
      <c r="CP35" s="33">
        <v>1.73</v>
      </c>
      <c r="CQ35" s="33">
        <v>1.34</v>
      </c>
      <c r="CR35" s="44"/>
      <c r="CS35" s="33"/>
      <c r="CT35" s="36" t="s">
        <v>318</v>
      </c>
      <c r="CU35" s="33">
        <v>1.95</v>
      </c>
      <c r="CV35" s="33">
        <v>1.77</v>
      </c>
      <c r="CW35" s="33">
        <v>1.79</v>
      </c>
      <c r="CX35" s="33">
        <v>1.78</v>
      </c>
      <c r="CY35" s="33">
        <v>1.75</v>
      </c>
      <c r="CZ35" s="33">
        <v>1.7</v>
      </c>
      <c r="DA35" s="33">
        <v>1.44</v>
      </c>
      <c r="DB35" s="33">
        <v>1.83</v>
      </c>
      <c r="DC35" s="33">
        <v>1.79</v>
      </c>
      <c r="DD35" s="33">
        <v>1.68</v>
      </c>
      <c r="DE35" s="33">
        <v>1.66</v>
      </c>
      <c r="DF35" s="33">
        <v>1.54</v>
      </c>
      <c r="DG35" s="33">
        <v>1.5</v>
      </c>
      <c r="DH35" s="33">
        <v>1.67</v>
      </c>
      <c r="DI35" s="33">
        <v>1.67</v>
      </c>
      <c r="DJ35" s="33">
        <v>1.67</v>
      </c>
      <c r="DK35" s="33">
        <v>1.85</v>
      </c>
      <c r="DL35" s="33">
        <v>1.65</v>
      </c>
      <c r="DM35" s="33">
        <v>1.73</v>
      </c>
      <c r="DN35" s="33">
        <v>1.73</v>
      </c>
      <c r="DO35" s="33">
        <v>1.34</v>
      </c>
      <c r="DP35" s="44"/>
      <c r="DQ35" s="33"/>
      <c r="DR35" s="36" t="s">
        <v>318</v>
      </c>
      <c r="DS35" s="33">
        <v>1.95</v>
      </c>
      <c r="DT35" s="33">
        <v>1.77</v>
      </c>
      <c r="DU35" s="33">
        <v>1.79</v>
      </c>
      <c r="DV35" s="33">
        <v>1.78</v>
      </c>
      <c r="DW35" s="33">
        <v>1.75</v>
      </c>
      <c r="DX35" s="33">
        <v>1.7</v>
      </c>
      <c r="DY35" s="33">
        <v>1.44</v>
      </c>
      <c r="DZ35" s="33">
        <v>1.83</v>
      </c>
      <c r="EA35" s="33">
        <v>1.79</v>
      </c>
      <c r="EB35" s="33">
        <v>1.68</v>
      </c>
      <c r="EC35" s="33">
        <v>1.66</v>
      </c>
      <c r="ED35" s="33">
        <v>1.54</v>
      </c>
      <c r="EE35" s="33">
        <v>1.5</v>
      </c>
      <c r="EF35" s="33">
        <v>1.67</v>
      </c>
      <c r="EG35" s="33">
        <v>1.67</v>
      </c>
      <c r="EH35" s="33">
        <v>1.67</v>
      </c>
      <c r="EI35" s="33">
        <v>1.85</v>
      </c>
      <c r="EJ35" s="33">
        <v>1.65</v>
      </c>
      <c r="EK35" s="33">
        <v>1.73</v>
      </c>
      <c r="EL35" s="33">
        <v>1.73</v>
      </c>
      <c r="EM35" s="33">
        <v>1.34</v>
      </c>
      <c r="EN35" s="44"/>
      <c r="EO35" s="33"/>
      <c r="EP35" s="36" t="s">
        <v>318</v>
      </c>
      <c r="EQ35" s="33">
        <v>1.95</v>
      </c>
      <c r="ER35" s="33">
        <v>1.77</v>
      </c>
      <c r="ES35" s="33">
        <v>1.79</v>
      </c>
      <c r="ET35" s="33">
        <v>1.78</v>
      </c>
      <c r="EU35" s="33">
        <v>1.75</v>
      </c>
      <c r="EV35" s="33">
        <v>1.7</v>
      </c>
      <c r="EW35" s="33">
        <v>1.44</v>
      </c>
      <c r="EX35" s="33">
        <v>1.83</v>
      </c>
      <c r="EY35" s="33">
        <v>1.79</v>
      </c>
      <c r="EZ35" s="33">
        <v>1.68</v>
      </c>
      <c r="FA35" s="33">
        <v>1.66</v>
      </c>
      <c r="FB35" s="33">
        <v>1.54</v>
      </c>
      <c r="FC35" s="33">
        <v>1.5</v>
      </c>
      <c r="FD35" s="33">
        <v>1.67</v>
      </c>
      <c r="FE35" s="33">
        <v>1.67</v>
      </c>
      <c r="FF35" s="33">
        <v>1.67</v>
      </c>
      <c r="FG35" s="33">
        <v>1.85</v>
      </c>
      <c r="FH35" s="33">
        <v>1.65</v>
      </c>
      <c r="FI35" s="33">
        <v>1.73</v>
      </c>
      <c r="FJ35" s="33">
        <v>1.73</v>
      </c>
      <c r="FK35" s="33">
        <v>1.34</v>
      </c>
      <c r="FM35" s="13"/>
      <c r="FN35" s="14" t="s">
        <v>317</v>
      </c>
      <c r="FO35" s="13">
        <v>1.95</v>
      </c>
      <c r="FP35" s="13">
        <v>1.77</v>
      </c>
      <c r="FQ35" s="13">
        <v>1.79</v>
      </c>
      <c r="FR35" s="13">
        <v>1.78</v>
      </c>
      <c r="FS35" s="13">
        <v>1.75</v>
      </c>
      <c r="FT35" s="13">
        <v>1.7</v>
      </c>
      <c r="FU35" s="13">
        <v>1.44</v>
      </c>
      <c r="FV35" s="13">
        <v>1.83</v>
      </c>
      <c r="FW35" s="13">
        <v>1.79</v>
      </c>
      <c r="FX35" s="13">
        <v>1.68</v>
      </c>
      <c r="FY35" s="13">
        <v>1.66</v>
      </c>
      <c r="FZ35" s="13">
        <v>1.54</v>
      </c>
      <c r="GA35" s="13">
        <v>1.5</v>
      </c>
      <c r="GB35" s="13">
        <v>1.67</v>
      </c>
      <c r="GC35" s="13">
        <v>1.67</v>
      </c>
      <c r="GD35" s="13">
        <v>1.67</v>
      </c>
      <c r="GE35" s="13">
        <v>1.85</v>
      </c>
      <c r="GF35" s="13">
        <v>1.65</v>
      </c>
      <c r="GG35" s="13">
        <v>1.73</v>
      </c>
      <c r="GH35" s="13">
        <v>1.73</v>
      </c>
      <c r="GI35" s="13">
        <v>1.34</v>
      </c>
      <c r="GK35" s="13"/>
      <c r="GL35" s="14" t="s">
        <v>317</v>
      </c>
      <c r="GM35" s="13">
        <v>1.95</v>
      </c>
      <c r="GN35" s="13">
        <v>1.77</v>
      </c>
      <c r="GO35" s="13">
        <v>1.79</v>
      </c>
      <c r="GP35" s="13">
        <v>1.78</v>
      </c>
      <c r="GQ35" s="13">
        <v>1.75</v>
      </c>
      <c r="GR35" s="13">
        <v>1.7</v>
      </c>
      <c r="GS35" s="13">
        <v>1.44</v>
      </c>
      <c r="GT35" s="13">
        <v>1.83</v>
      </c>
      <c r="GU35" s="13">
        <v>1.79</v>
      </c>
      <c r="GV35" s="13">
        <v>1.68</v>
      </c>
      <c r="GW35" s="13">
        <v>1.66</v>
      </c>
      <c r="GX35" s="13">
        <v>1.54</v>
      </c>
      <c r="GY35" s="13">
        <v>1.5</v>
      </c>
      <c r="GZ35" s="13">
        <v>1.67</v>
      </c>
      <c r="HA35" s="13">
        <v>1.67</v>
      </c>
      <c r="HB35" s="13">
        <v>1.67</v>
      </c>
      <c r="HC35" s="13">
        <v>1.85</v>
      </c>
      <c r="HD35" s="13">
        <v>1.65</v>
      </c>
      <c r="HE35" s="13">
        <v>1.73</v>
      </c>
      <c r="HF35" s="13">
        <v>1.73</v>
      </c>
      <c r="HG35" s="13">
        <v>1.34</v>
      </c>
    </row>
    <row r="36" ht="15" spans="1:215">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44"/>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44"/>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44"/>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44"/>
      <c r="EO36" s="25"/>
      <c r="EP36" s="25"/>
      <c r="EQ36" s="25"/>
      <c r="ER36" s="25"/>
      <c r="ES36" s="25"/>
      <c r="ET36" s="25"/>
      <c r="EU36" s="25"/>
      <c r="EV36" s="25"/>
      <c r="EW36" s="25"/>
      <c r="EX36" s="25"/>
      <c r="EY36" s="25"/>
      <c r="EZ36" s="25"/>
      <c r="FA36" s="25"/>
      <c r="FB36" s="25"/>
      <c r="FC36" s="25"/>
      <c r="FD36" s="25"/>
      <c r="FE36" s="25"/>
      <c r="FF36" s="25"/>
      <c r="FG36" s="25"/>
      <c r="FH36" s="25"/>
      <c r="FI36" s="25"/>
      <c r="FJ36" s="25"/>
      <c r="FK36" s="25"/>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row>
    <row r="37" ht="15" spans="1:215">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44"/>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44"/>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44"/>
      <c r="DQ37" s="25"/>
      <c r="DR37" s="25"/>
      <c r="DS37" s="25"/>
      <c r="DT37" s="25"/>
      <c r="DU37" s="25"/>
      <c r="DV37" s="25"/>
      <c r="DW37" s="25"/>
      <c r="DX37" s="25"/>
      <c r="DY37" s="25"/>
      <c r="DZ37" s="25"/>
      <c r="EA37" s="25"/>
      <c r="EB37" s="25"/>
      <c r="EC37" s="25"/>
      <c r="ED37" s="25"/>
      <c r="EE37" s="25"/>
      <c r="EF37" s="25"/>
      <c r="EG37" s="25"/>
      <c r="EH37" s="25"/>
      <c r="EI37" s="25"/>
      <c r="EJ37" s="25"/>
      <c r="EK37" s="25"/>
      <c r="EL37" s="25"/>
      <c r="EM37" s="25"/>
      <c r="EN37" s="44"/>
      <c r="EO37" s="25"/>
      <c r="EP37" s="25"/>
      <c r="EQ37" s="25"/>
      <c r="ER37" s="25"/>
      <c r="ES37" s="25"/>
      <c r="ET37" s="25"/>
      <c r="EU37" s="25"/>
      <c r="EV37" s="25"/>
      <c r="EW37" s="25"/>
      <c r="EX37" s="25"/>
      <c r="EY37" s="25"/>
      <c r="EZ37" s="25"/>
      <c r="FA37" s="25"/>
      <c r="FB37" s="25"/>
      <c r="FC37" s="25"/>
      <c r="FD37" s="25"/>
      <c r="FE37" s="25"/>
      <c r="FF37" s="25"/>
      <c r="FG37" s="25"/>
      <c r="FH37" s="25"/>
      <c r="FI37" s="25"/>
      <c r="FJ37" s="25"/>
      <c r="FK37" s="25"/>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row>
    <row r="38" ht="131.25" spans="1:215">
      <c r="A38" s="13"/>
      <c r="B38" s="47" t="s">
        <v>512</v>
      </c>
      <c r="C38" s="13">
        <v>0</v>
      </c>
      <c r="D38" s="13">
        <v>0</v>
      </c>
      <c r="E38" s="13">
        <v>0</v>
      </c>
      <c r="F38" s="13">
        <v>0</v>
      </c>
      <c r="G38" s="13">
        <v>0</v>
      </c>
      <c r="H38" s="13">
        <v>0</v>
      </c>
      <c r="I38" s="13">
        <v>0</v>
      </c>
      <c r="J38" s="13">
        <v>0</v>
      </c>
      <c r="K38" s="13">
        <v>0</v>
      </c>
      <c r="L38" s="13">
        <v>0</v>
      </c>
      <c r="M38" s="13">
        <v>0</v>
      </c>
      <c r="N38" s="13">
        <v>0</v>
      </c>
      <c r="O38" s="13">
        <v>0</v>
      </c>
      <c r="P38" s="13">
        <v>0</v>
      </c>
      <c r="Q38" s="13">
        <v>0</v>
      </c>
      <c r="R38" s="13">
        <v>0</v>
      </c>
      <c r="S38" s="13">
        <v>0</v>
      </c>
      <c r="T38" s="13">
        <v>0</v>
      </c>
      <c r="U38" s="13">
        <v>0</v>
      </c>
      <c r="V38" s="13">
        <v>0</v>
      </c>
      <c r="W38" s="13">
        <v>0</v>
      </c>
      <c r="Y38" s="13"/>
      <c r="Z38" s="47" t="s">
        <v>512</v>
      </c>
      <c r="AA38" s="13">
        <v>0.1</v>
      </c>
      <c r="AB38" s="13">
        <v>0.1</v>
      </c>
      <c r="AC38" s="13">
        <v>0.1</v>
      </c>
      <c r="AD38" s="13">
        <v>0.1</v>
      </c>
      <c r="AE38" s="13">
        <v>0.1</v>
      </c>
      <c r="AF38" s="13">
        <v>0.1</v>
      </c>
      <c r="AG38" s="13">
        <v>0</v>
      </c>
      <c r="AH38" s="13">
        <v>0.1</v>
      </c>
      <c r="AI38" s="13">
        <v>0.1</v>
      </c>
      <c r="AJ38" s="13">
        <v>0.1</v>
      </c>
      <c r="AK38" s="13">
        <v>0.1</v>
      </c>
      <c r="AL38" s="13">
        <v>0.1</v>
      </c>
      <c r="AM38" s="13">
        <v>0.1</v>
      </c>
      <c r="AN38" s="13">
        <v>0.1</v>
      </c>
      <c r="AO38" s="13">
        <v>0.1</v>
      </c>
      <c r="AP38" s="13">
        <v>0.1</v>
      </c>
      <c r="AQ38" s="13">
        <v>0.1</v>
      </c>
      <c r="AR38" s="13">
        <v>0.1</v>
      </c>
      <c r="AS38" s="13">
        <v>0.1</v>
      </c>
      <c r="AT38" s="13">
        <v>0.1</v>
      </c>
      <c r="AU38" s="13">
        <v>0</v>
      </c>
      <c r="AW38" s="33"/>
      <c r="AX38" s="48" t="s">
        <v>512</v>
      </c>
      <c r="AY38" s="33">
        <v>0.1</v>
      </c>
      <c r="AZ38" s="33">
        <v>0.1</v>
      </c>
      <c r="BA38" s="33">
        <v>0.1</v>
      </c>
      <c r="BB38" s="33">
        <v>0.2</v>
      </c>
      <c r="BC38" s="33">
        <v>0.1</v>
      </c>
      <c r="BD38" s="33">
        <v>0.1</v>
      </c>
      <c r="BE38" s="33">
        <v>0.1</v>
      </c>
      <c r="BF38" s="33">
        <v>0.1</v>
      </c>
      <c r="BG38" s="33">
        <v>0.1</v>
      </c>
      <c r="BH38" s="33">
        <v>0.1</v>
      </c>
      <c r="BI38" s="33">
        <v>0.1</v>
      </c>
      <c r="BJ38" s="33">
        <v>0.2</v>
      </c>
      <c r="BK38" s="33">
        <v>0.1</v>
      </c>
      <c r="BL38" s="33">
        <v>0.1</v>
      </c>
      <c r="BM38" s="33">
        <v>0.1</v>
      </c>
      <c r="BN38" s="33">
        <v>0.1</v>
      </c>
      <c r="BO38" s="33">
        <v>0.1</v>
      </c>
      <c r="BP38" s="33">
        <v>0.1</v>
      </c>
      <c r="BQ38" s="33">
        <v>0.1</v>
      </c>
      <c r="BR38" s="33">
        <v>0.1</v>
      </c>
      <c r="BS38" s="33">
        <v>0.1</v>
      </c>
      <c r="BT38" s="44"/>
      <c r="BU38" s="33"/>
      <c r="BV38" s="48" t="s">
        <v>512</v>
      </c>
      <c r="BW38" s="33">
        <v>0.2</v>
      </c>
      <c r="BX38" s="33">
        <v>0.2</v>
      </c>
      <c r="BY38" s="33">
        <v>0.2</v>
      </c>
      <c r="BZ38" s="33">
        <v>0.3</v>
      </c>
      <c r="CA38" s="33">
        <v>0.3</v>
      </c>
      <c r="CB38" s="33">
        <v>0.3</v>
      </c>
      <c r="CC38" s="33">
        <v>0.3</v>
      </c>
      <c r="CD38" s="33">
        <v>0.4</v>
      </c>
      <c r="CE38" s="33">
        <v>0.4</v>
      </c>
      <c r="CF38" s="33">
        <v>0.4</v>
      </c>
      <c r="CG38" s="33">
        <v>0.4</v>
      </c>
      <c r="CH38" s="33">
        <v>0.4</v>
      </c>
      <c r="CI38" s="33">
        <v>0.4</v>
      </c>
      <c r="CJ38" s="33">
        <v>0.4</v>
      </c>
      <c r="CK38" s="33">
        <v>0.4</v>
      </c>
      <c r="CL38" s="33">
        <v>0.4</v>
      </c>
      <c r="CM38" s="33">
        <v>0.4</v>
      </c>
      <c r="CN38" s="33">
        <v>0.4</v>
      </c>
      <c r="CO38" s="33">
        <v>0.4</v>
      </c>
      <c r="CP38" s="33">
        <v>0.4</v>
      </c>
      <c r="CQ38" s="33">
        <v>0.3</v>
      </c>
      <c r="CR38" s="44"/>
      <c r="CS38" s="33"/>
      <c r="CT38" s="48" t="s">
        <v>512</v>
      </c>
      <c r="CU38" s="33">
        <v>0.6</v>
      </c>
      <c r="CV38" s="33">
        <v>0.5</v>
      </c>
      <c r="CW38" s="33">
        <v>0.6</v>
      </c>
      <c r="CX38" s="33">
        <v>0.7</v>
      </c>
      <c r="CY38" s="33">
        <v>0.7</v>
      </c>
      <c r="CZ38" s="33">
        <v>0.8</v>
      </c>
      <c r="DA38" s="33">
        <v>0.6</v>
      </c>
      <c r="DB38" s="33">
        <v>0.7</v>
      </c>
      <c r="DC38" s="33">
        <v>0.7</v>
      </c>
      <c r="DD38" s="33">
        <v>0.8</v>
      </c>
      <c r="DE38" s="33">
        <v>0.9</v>
      </c>
      <c r="DF38" s="33">
        <v>0.9</v>
      </c>
      <c r="DG38" s="33">
        <v>0.9</v>
      </c>
      <c r="DH38" s="33">
        <v>0.9</v>
      </c>
      <c r="DI38" s="33">
        <v>0.8</v>
      </c>
      <c r="DJ38" s="33">
        <v>0.8</v>
      </c>
      <c r="DK38" s="33">
        <v>0.7</v>
      </c>
      <c r="DL38" s="33">
        <v>0.7</v>
      </c>
      <c r="DM38" s="33">
        <v>0.8</v>
      </c>
      <c r="DN38" s="33">
        <v>0.8</v>
      </c>
      <c r="DO38" s="33">
        <v>0.6</v>
      </c>
      <c r="DP38" s="44"/>
      <c r="DQ38" s="33"/>
      <c r="DR38" s="48" t="s">
        <v>512</v>
      </c>
      <c r="DS38" s="33">
        <v>0</v>
      </c>
      <c r="DT38" s="33">
        <v>0</v>
      </c>
      <c r="DU38" s="33">
        <v>0</v>
      </c>
      <c r="DV38" s="33">
        <v>0.1</v>
      </c>
      <c r="DW38" s="33">
        <v>0.1</v>
      </c>
      <c r="DX38" s="33">
        <v>0.1</v>
      </c>
      <c r="DY38" s="33">
        <v>0</v>
      </c>
      <c r="DZ38" s="33">
        <v>0.1</v>
      </c>
      <c r="EA38" s="33">
        <v>0.1</v>
      </c>
      <c r="EB38" s="33">
        <v>0.1</v>
      </c>
      <c r="EC38" s="33">
        <v>0.1</v>
      </c>
      <c r="ED38" s="33">
        <v>0.1</v>
      </c>
      <c r="EE38" s="33">
        <v>0.1</v>
      </c>
      <c r="EF38" s="33">
        <v>0.1</v>
      </c>
      <c r="EG38" s="33">
        <v>0.1</v>
      </c>
      <c r="EH38" s="33">
        <v>0.1</v>
      </c>
      <c r="EI38" s="33">
        <v>0.1</v>
      </c>
      <c r="EJ38" s="33">
        <v>0.1</v>
      </c>
      <c r="EK38" s="33">
        <v>0.1</v>
      </c>
      <c r="EL38" s="33">
        <v>0.1</v>
      </c>
      <c r="EM38" s="33">
        <v>0</v>
      </c>
      <c r="EN38" s="44"/>
      <c r="EO38" s="33"/>
      <c r="EP38" s="48" t="s">
        <v>512</v>
      </c>
      <c r="EQ38" s="33">
        <v>0.1</v>
      </c>
      <c r="ER38" s="33">
        <v>0.1</v>
      </c>
      <c r="ES38" s="33">
        <v>0.1</v>
      </c>
      <c r="ET38" s="33">
        <v>0.1</v>
      </c>
      <c r="EU38" s="33">
        <v>0.1</v>
      </c>
      <c r="EV38" s="33">
        <v>0.1</v>
      </c>
      <c r="EW38" s="33">
        <v>0.1</v>
      </c>
      <c r="EX38" s="33">
        <v>0.1</v>
      </c>
      <c r="EY38" s="33">
        <v>0.1</v>
      </c>
      <c r="EZ38" s="33">
        <v>0.1</v>
      </c>
      <c r="FA38" s="33">
        <v>0.1</v>
      </c>
      <c r="FB38" s="33">
        <v>0.1</v>
      </c>
      <c r="FC38" s="33">
        <v>0.1</v>
      </c>
      <c r="FD38" s="33">
        <v>0.1</v>
      </c>
      <c r="FE38" s="33">
        <v>0.1</v>
      </c>
      <c r="FF38" s="33">
        <v>0.1</v>
      </c>
      <c r="FG38" s="33">
        <v>0.1</v>
      </c>
      <c r="FH38" s="33">
        <v>0.1</v>
      </c>
      <c r="FI38" s="33">
        <v>0.1</v>
      </c>
      <c r="FJ38" s="33">
        <v>0.1</v>
      </c>
      <c r="FK38" s="33">
        <v>0.1</v>
      </c>
      <c r="FM38" s="13"/>
      <c r="FN38" s="47" t="s">
        <v>512</v>
      </c>
      <c r="FO38" s="13">
        <v>0.3</v>
      </c>
      <c r="FP38" s="13">
        <v>0.4</v>
      </c>
      <c r="FQ38" s="13">
        <v>0.5</v>
      </c>
      <c r="FR38" s="13">
        <v>0.4</v>
      </c>
      <c r="FS38" s="13">
        <v>0.3</v>
      </c>
      <c r="FT38" s="13">
        <v>0.4</v>
      </c>
      <c r="FU38" s="13">
        <v>0.3</v>
      </c>
      <c r="FV38" s="13">
        <v>0.4</v>
      </c>
      <c r="FW38" s="13">
        <v>0.4</v>
      </c>
      <c r="FX38" s="13">
        <v>0.4</v>
      </c>
      <c r="FY38" s="13">
        <v>0.5</v>
      </c>
      <c r="FZ38" s="13">
        <v>0.5</v>
      </c>
      <c r="GA38" s="13">
        <v>0.4</v>
      </c>
      <c r="GB38" s="13">
        <v>0.5</v>
      </c>
      <c r="GC38" s="13">
        <v>0.5</v>
      </c>
      <c r="GD38" s="13">
        <v>0.5</v>
      </c>
      <c r="GE38" s="13">
        <v>0.4</v>
      </c>
      <c r="GF38" s="13">
        <v>0.4</v>
      </c>
      <c r="GG38" s="13">
        <v>0.4</v>
      </c>
      <c r="GH38" s="13">
        <v>0.5</v>
      </c>
      <c r="GI38" s="13">
        <v>0.3</v>
      </c>
      <c r="GK38" s="13"/>
      <c r="GL38" s="47" t="s">
        <v>512</v>
      </c>
      <c r="GM38" s="13">
        <v>0.3</v>
      </c>
      <c r="GN38" s="13">
        <v>0.4</v>
      </c>
      <c r="GO38" s="13">
        <v>0.4</v>
      </c>
      <c r="GP38" s="13">
        <v>0.4</v>
      </c>
      <c r="GQ38" s="13">
        <v>0.4</v>
      </c>
      <c r="GR38" s="13">
        <v>0.4</v>
      </c>
      <c r="GS38" s="13">
        <v>0.3</v>
      </c>
      <c r="GT38" s="13">
        <v>0.4</v>
      </c>
      <c r="GU38" s="13">
        <v>0.4</v>
      </c>
      <c r="GV38" s="13">
        <v>0.3</v>
      </c>
      <c r="GW38" s="13">
        <v>0.3</v>
      </c>
      <c r="GX38" s="13">
        <v>0.3</v>
      </c>
      <c r="GY38" s="13">
        <v>0.3</v>
      </c>
      <c r="GZ38" s="13">
        <v>0.4</v>
      </c>
      <c r="HA38" s="13">
        <v>0.3</v>
      </c>
      <c r="HB38" s="13">
        <v>0.3</v>
      </c>
      <c r="HC38" s="13">
        <v>0.3</v>
      </c>
      <c r="HD38" s="13">
        <v>0.3</v>
      </c>
      <c r="HE38" s="13">
        <v>0.4</v>
      </c>
      <c r="HF38" s="13">
        <v>0.4</v>
      </c>
      <c r="HG38" s="13">
        <v>0.3</v>
      </c>
    </row>
    <row r="39" ht="144" spans="1:215">
      <c r="A39" s="18"/>
      <c r="B39" s="23" t="s">
        <v>320</v>
      </c>
      <c r="C39" s="18"/>
      <c r="D39" s="18"/>
      <c r="E39" s="18"/>
      <c r="F39" s="18"/>
      <c r="G39" s="18"/>
      <c r="H39" s="18"/>
      <c r="I39" s="18"/>
      <c r="J39" s="18"/>
      <c r="K39" s="18"/>
      <c r="L39" s="18"/>
      <c r="M39" s="18"/>
      <c r="N39" s="18"/>
      <c r="O39" s="18"/>
      <c r="P39" s="18"/>
      <c r="Q39" s="18"/>
      <c r="R39" s="18"/>
      <c r="S39" s="18"/>
      <c r="T39" s="18"/>
      <c r="U39" s="18"/>
      <c r="V39" s="18"/>
      <c r="W39" s="18"/>
      <c r="Y39" s="18"/>
      <c r="Z39" s="23" t="s">
        <v>320</v>
      </c>
      <c r="AA39" s="18"/>
      <c r="AB39" s="18"/>
      <c r="AC39" s="18"/>
      <c r="AD39" s="18"/>
      <c r="AE39" s="18"/>
      <c r="AF39" s="18"/>
      <c r="AG39" s="18"/>
      <c r="AH39" s="18"/>
      <c r="AI39" s="18"/>
      <c r="AJ39" s="18"/>
      <c r="AK39" s="18"/>
      <c r="AL39" s="18"/>
      <c r="AM39" s="18"/>
      <c r="AN39" s="18"/>
      <c r="AO39" s="18"/>
      <c r="AP39" s="18"/>
      <c r="AQ39" s="18"/>
      <c r="AR39" s="18"/>
      <c r="AS39" s="18"/>
      <c r="AT39" s="18"/>
      <c r="AU39" s="18"/>
      <c r="AW39" s="43"/>
      <c r="AX39" s="39" t="s">
        <v>320</v>
      </c>
      <c r="AY39" s="43"/>
      <c r="AZ39" s="43"/>
      <c r="BA39" s="43"/>
      <c r="BB39" s="43"/>
      <c r="BC39" s="43"/>
      <c r="BD39" s="43"/>
      <c r="BE39" s="43"/>
      <c r="BF39" s="43"/>
      <c r="BG39" s="43"/>
      <c r="BH39" s="43"/>
      <c r="BI39" s="43"/>
      <c r="BJ39" s="43"/>
      <c r="BK39" s="43"/>
      <c r="BL39" s="43"/>
      <c r="BM39" s="43"/>
      <c r="BN39" s="43"/>
      <c r="BO39" s="43"/>
      <c r="BP39" s="43"/>
      <c r="BQ39" s="43"/>
      <c r="BR39" s="43"/>
      <c r="BS39" s="43"/>
      <c r="BT39" s="44"/>
      <c r="BU39" s="43"/>
      <c r="BV39" s="39" t="s">
        <v>320</v>
      </c>
      <c r="BW39" s="43"/>
      <c r="BX39" s="43"/>
      <c r="BY39" s="43"/>
      <c r="BZ39" s="43"/>
      <c r="CA39" s="43"/>
      <c r="CB39" s="43"/>
      <c r="CC39" s="43"/>
      <c r="CD39" s="43"/>
      <c r="CE39" s="43"/>
      <c r="CF39" s="43"/>
      <c r="CG39" s="43"/>
      <c r="CH39" s="43"/>
      <c r="CI39" s="43"/>
      <c r="CJ39" s="43"/>
      <c r="CK39" s="43"/>
      <c r="CL39" s="43"/>
      <c r="CM39" s="43"/>
      <c r="CN39" s="43"/>
      <c r="CO39" s="43"/>
      <c r="CP39" s="43"/>
      <c r="CQ39" s="43"/>
      <c r="CR39" s="44"/>
      <c r="CS39" s="43"/>
      <c r="CT39" s="39" t="s">
        <v>320</v>
      </c>
      <c r="CU39" s="43"/>
      <c r="CV39" s="43"/>
      <c r="CW39" s="43"/>
      <c r="CX39" s="43"/>
      <c r="CY39" s="43"/>
      <c r="CZ39" s="43"/>
      <c r="DA39" s="43"/>
      <c r="DB39" s="43"/>
      <c r="DC39" s="43"/>
      <c r="DD39" s="43"/>
      <c r="DE39" s="43"/>
      <c r="DF39" s="43"/>
      <c r="DG39" s="43"/>
      <c r="DH39" s="43"/>
      <c r="DI39" s="43"/>
      <c r="DJ39" s="43"/>
      <c r="DK39" s="43"/>
      <c r="DL39" s="43"/>
      <c r="DM39" s="43"/>
      <c r="DN39" s="43"/>
      <c r="DO39" s="43"/>
      <c r="DP39" s="44"/>
      <c r="DQ39" s="43"/>
      <c r="DR39" s="39" t="s">
        <v>320</v>
      </c>
      <c r="DS39" s="43"/>
      <c r="DT39" s="43"/>
      <c r="DU39" s="43"/>
      <c r="DV39" s="43"/>
      <c r="DW39" s="43"/>
      <c r="DX39" s="43"/>
      <c r="DY39" s="43"/>
      <c r="DZ39" s="43"/>
      <c r="EA39" s="43"/>
      <c r="EB39" s="43"/>
      <c r="EC39" s="43"/>
      <c r="ED39" s="43"/>
      <c r="EE39" s="43"/>
      <c r="EF39" s="43"/>
      <c r="EG39" s="43"/>
      <c r="EH39" s="43"/>
      <c r="EI39" s="43"/>
      <c r="EJ39" s="43"/>
      <c r="EK39" s="43"/>
      <c r="EL39" s="43"/>
      <c r="EM39" s="43"/>
      <c r="EN39" s="44"/>
      <c r="EO39" s="43"/>
      <c r="EP39" s="39" t="s">
        <v>320</v>
      </c>
      <c r="EQ39" s="43"/>
      <c r="ER39" s="43"/>
      <c r="ES39" s="43"/>
      <c r="ET39" s="43"/>
      <c r="EU39" s="43"/>
      <c r="EV39" s="43"/>
      <c r="EW39" s="43"/>
      <c r="EX39" s="43"/>
      <c r="EY39" s="43"/>
      <c r="EZ39" s="43"/>
      <c r="FA39" s="43"/>
      <c r="FB39" s="43"/>
      <c r="FC39" s="43"/>
      <c r="FD39" s="43"/>
      <c r="FE39" s="43"/>
      <c r="FF39" s="43"/>
      <c r="FG39" s="43"/>
      <c r="FH39" s="43"/>
      <c r="FI39" s="43"/>
      <c r="FJ39" s="43"/>
      <c r="FK39" s="43"/>
      <c r="FM39" s="18"/>
      <c r="FN39" s="23" t="s">
        <v>320</v>
      </c>
      <c r="FO39" s="18"/>
      <c r="FP39" s="18"/>
      <c r="FQ39" s="18"/>
      <c r="FR39" s="18"/>
      <c r="FS39" s="18"/>
      <c r="FT39" s="18"/>
      <c r="FU39" s="18"/>
      <c r="FV39" s="18"/>
      <c r="FW39" s="18"/>
      <c r="FX39" s="18"/>
      <c r="FY39" s="18"/>
      <c r="FZ39" s="18"/>
      <c r="GA39" s="18"/>
      <c r="GB39" s="18"/>
      <c r="GC39" s="18"/>
      <c r="GD39" s="18"/>
      <c r="GE39" s="18"/>
      <c r="GF39" s="18"/>
      <c r="GG39" s="18"/>
      <c r="GH39" s="18"/>
      <c r="GI39" s="18"/>
      <c r="GK39" s="18"/>
      <c r="GL39" s="23" t="s">
        <v>320</v>
      </c>
      <c r="GM39" s="18"/>
      <c r="GN39" s="18"/>
      <c r="GO39" s="18"/>
      <c r="GP39" s="18"/>
      <c r="GQ39" s="18"/>
      <c r="GR39" s="18"/>
      <c r="GS39" s="18"/>
      <c r="GT39" s="18"/>
      <c r="GU39" s="18"/>
      <c r="GV39" s="18"/>
      <c r="GW39" s="18"/>
      <c r="GX39" s="18"/>
      <c r="GY39" s="18"/>
      <c r="GZ39" s="18"/>
      <c r="HA39" s="18"/>
      <c r="HB39" s="18"/>
      <c r="HC39" s="18"/>
      <c r="HD39" s="18"/>
      <c r="HE39" s="18"/>
      <c r="HF39" s="18"/>
      <c r="HG39" s="18"/>
    </row>
    <row r="40" ht="15.75" spans="1:215">
      <c r="A40" s="1"/>
      <c r="B40" s="22" t="s">
        <v>510</v>
      </c>
      <c r="C40" s="53" t="s">
        <v>513</v>
      </c>
      <c r="D40" s="53" t="s">
        <v>513</v>
      </c>
      <c r="E40" s="53" t="s">
        <v>513</v>
      </c>
      <c r="F40" s="53" t="s">
        <v>513</v>
      </c>
      <c r="G40" s="53" t="s">
        <v>513</v>
      </c>
      <c r="H40" s="53" t="s">
        <v>513</v>
      </c>
      <c r="I40" s="53" t="s">
        <v>513</v>
      </c>
      <c r="J40" s="53" t="s">
        <v>513</v>
      </c>
      <c r="K40" s="53" t="s">
        <v>513</v>
      </c>
      <c r="L40" s="53" t="s">
        <v>513</v>
      </c>
      <c r="M40" s="53" t="s">
        <v>513</v>
      </c>
      <c r="N40" s="53" t="s">
        <v>513</v>
      </c>
      <c r="O40" s="53" t="s">
        <v>513</v>
      </c>
      <c r="P40" s="53" t="s">
        <v>513</v>
      </c>
      <c r="Q40" s="53" t="s">
        <v>513</v>
      </c>
      <c r="R40" s="53" t="s">
        <v>513</v>
      </c>
      <c r="S40" s="53" t="s">
        <v>513</v>
      </c>
      <c r="T40" s="53" t="s">
        <v>513</v>
      </c>
      <c r="U40" s="53" t="s">
        <v>513</v>
      </c>
      <c r="V40" s="53" t="s">
        <v>513</v>
      </c>
      <c r="W40" s="53" t="s">
        <v>513</v>
      </c>
      <c r="Y40" s="1"/>
      <c r="Z40" s="22" t="s">
        <v>510</v>
      </c>
      <c r="AA40" s="53" t="s">
        <v>513</v>
      </c>
      <c r="AB40" s="53" t="s">
        <v>513</v>
      </c>
      <c r="AC40" s="53" t="s">
        <v>513</v>
      </c>
      <c r="AD40" s="53" t="s">
        <v>513</v>
      </c>
      <c r="AE40" s="53" t="s">
        <v>513</v>
      </c>
      <c r="AF40" s="53" t="s">
        <v>513</v>
      </c>
      <c r="AG40" s="53" t="s">
        <v>513</v>
      </c>
      <c r="AH40" s="53" t="s">
        <v>513</v>
      </c>
      <c r="AI40" s="53" t="s">
        <v>513</v>
      </c>
      <c r="AJ40" s="53" t="s">
        <v>513</v>
      </c>
      <c r="AK40" s="53" t="s">
        <v>513</v>
      </c>
      <c r="AL40" s="53" t="s">
        <v>513</v>
      </c>
      <c r="AM40" s="53" t="s">
        <v>513</v>
      </c>
      <c r="AN40" s="53" t="s">
        <v>513</v>
      </c>
      <c r="AO40" s="53" t="s">
        <v>513</v>
      </c>
      <c r="AP40" s="53" t="s">
        <v>513</v>
      </c>
      <c r="AQ40" s="53" t="s">
        <v>513</v>
      </c>
      <c r="AR40" s="53" t="s">
        <v>513</v>
      </c>
      <c r="AS40" s="53" t="s">
        <v>513</v>
      </c>
      <c r="AT40" s="53" t="s">
        <v>513</v>
      </c>
      <c r="AU40" s="53" t="s">
        <v>513</v>
      </c>
      <c r="AW40" s="25"/>
      <c r="AX40" s="35" t="s">
        <v>511</v>
      </c>
      <c r="AY40" s="55" t="s">
        <v>514</v>
      </c>
      <c r="AZ40" s="55" t="s">
        <v>514</v>
      </c>
      <c r="BA40" s="55" t="s">
        <v>514</v>
      </c>
      <c r="BB40" s="55" t="s">
        <v>514</v>
      </c>
      <c r="BC40" s="55" t="s">
        <v>514</v>
      </c>
      <c r="BD40" s="55" t="s">
        <v>514</v>
      </c>
      <c r="BE40" s="55" t="s">
        <v>514</v>
      </c>
      <c r="BF40" s="55" t="s">
        <v>514</v>
      </c>
      <c r="BG40" s="55" t="s">
        <v>514</v>
      </c>
      <c r="BH40" s="55" t="s">
        <v>514</v>
      </c>
      <c r="BI40" s="55" t="s">
        <v>514</v>
      </c>
      <c r="BJ40" s="55" t="s">
        <v>514</v>
      </c>
      <c r="BK40" s="55" t="s">
        <v>514</v>
      </c>
      <c r="BL40" s="55" t="s">
        <v>514</v>
      </c>
      <c r="BM40" s="55" t="s">
        <v>514</v>
      </c>
      <c r="BN40" s="55" t="s">
        <v>514</v>
      </c>
      <c r="BO40" s="55" t="s">
        <v>514</v>
      </c>
      <c r="BP40" s="55" t="s">
        <v>514</v>
      </c>
      <c r="BQ40" s="55" t="s">
        <v>514</v>
      </c>
      <c r="BR40" s="55" t="s">
        <v>514</v>
      </c>
      <c r="BS40" s="55" t="s">
        <v>514</v>
      </c>
      <c r="BT40" s="44"/>
      <c r="BU40" s="25"/>
      <c r="BV40" s="35" t="s">
        <v>511</v>
      </c>
      <c r="BW40" s="55" t="s">
        <v>514</v>
      </c>
      <c r="BX40" s="55" t="s">
        <v>514</v>
      </c>
      <c r="BY40" s="55" t="s">
        <v>514</v>
      </c>
      <c r="BZ40" s="55" t="s">
        <v>514</v>
      </c>
      <c r="CA40" s="55" t="s">
        <v>514</v>
      </c>
      <c r="CB40" s="55" t="s">
        <v>514</v>
      </c>
      <c r="CC40" s="55" t="s">
        <v>514</v>
      </c>
      <c r="CD40" s="55" t="s">
        <v>514</v>
      </c>
      <c r="CE40" s="55" t="s">
        <v>514</v>
      </c>
      <c r="CF40" s="55" t="s">
        <v>514</v>
      </c>
      <c r="CG40" s="55" t="s">
        <v>514</v>
      </c>
      <c r="CH40" s="55" t="s">
        <v>514</v>
      </c>
      <c r="CI40" s="55" t="s">
        <v>514</v>
      </c>
      <c r="CJ40" s="55" t="s">
        <v>514</v>
      </c>
      <c r="CK40" s="55" t="s">
        <v>514</v>
      </c>
      <c r="CL40" s="55" t="s">
        <v>514</v>
      </c>
      <c r="CM40" s="55" t="s">
        <v>514</v>
      </c>
      <c r="CN40" s="55" t="s">
        <v>514</v>
      </c>
      <c r="CO40" s="55" t="s">
        <v>514</v>
      </c>
      <c r="CP40" s="55" t="s">
        <v>514</v>
      </c>
      <c r="CQ40" s="55" t="s">
        <v>514</v>
      </c>
      <c r="CR40" s="44"/>
      <c r="CS40" s="25"/>
      <c r="CT40" s="35" t="s">
        <v>511</v>
      </c>
      <c r="CU40" s="55" t="s">
        <v>514</v>
      </c>
      <c r="CV40" s="55" t="s">
        <v>514</v>
      </c>
      <c r="CW40" s="55" t="s">
        <v>514</v>
      </c>
      <c r="CX40" s="55" t="s">
        <v>514</v>
      </c>
      <c r="CY40" s="55" t="s">
        <v>514</v>
      </c>
      <c r="CZ40" s="55" t="s">
        <v>514</v>
      </c>
      <c r="DA40" s="55" t="s">
        <v>514</v>
      </c>
      <c r="DB40" s="55" t="s">
        <v>514</v>
      </c>
      <c r="DC40" s="55" t="s">
        <v>514</v>
      </c>
      <c r="DD40" s="55" t="s">
        <v>514</v>
      </c>
      <c r="DE40" s="55" t="s">
        <v>514</v>
      </c>
      <c r="DF40" s="55" t="s">
        <v>514</v>
      </c>
      <c r="DG40" s="55" t="s">
        <v>514</v>
      </c>
      <c r="DH40" s="55" t="s">
        <v>514</v>
      </c>
      <c r="DI40" s="55" t="s">
        <v>514</v>
      </c>
      <c r="DJ40" s="55" t="s">
        <v>514</v>
      </c>
      <c r="DK40" s="55" t="s">
        <v>514</v>
      </c>
      <c r="DL40" s="55" t="s">
        <v>514</v>
      </c>
      <c r="DM40" s="55" t="s">
        <v>514</v>
      </c>
      <c r="DN40" s="55" t="s">
        <v>514</v>
      </c>
      <c r="DO40" s="55" t="s">
        <v>514</v>
      </c>
      <c r="DP40" s="44"/>
      <c r="DQ40" s="25"/>
      <c r="DR40" s="35" t="s">
        <v>511</v>
      </c>
      <c r="DS40" s="55" t="s">
        <v>514</v>
      </c>
      <c r="DT40" s="55" t="s">
        <v>514</v>
      </c>
      <c r="DU40" s="55" t="s">
        <v>514</v>
      </c>
      <c r="DV40" s="55" t="s">
        <v>514</v>
      </c>
      <c r="DW40" s="55" t="s">
        <v>514</v>
      </c>
      <c r="DX40" s="55" t="s">
        <v>514</v>
      </c>
      <c r="DY40" s="55" t="s">
        <v>514</v>
      </c>
      <c r="DZ40" s="55" t="s">
        <v>514</v>
      </c>
      <c r="EA40" s="55" t="s">
        <v>514</v>
      </c>
      <c r="EB40" s="55" t="s">
        <v>514</v>
      </c>
      <c r="EC40" s="55" t="s">
        <v>514</v>
      </c>
      <c r="ED40" s="55" t="s">
        <v>514</v>
      </c>
      <c r="EE40" s="55" t="s">
        <v>514</v>
      </c>
      <c r="EF40" s="55" t="s">
        <v>514</v>
      </c>
      <c r="EG40" s="55" t="s">
        <v>514</v>
      </c>
      <c r="EH40" s="55" t="s">
        <v>514</v>
      </c>
      <c r="EI40" s="55" t="s">
        <v>514</v>
      </c>
      <c r="EJ40" s="55" t="s">
        <v>514</v>
      </c>
      <c r="EK40" s="55" t="s">
        <v>514</v>
      </c>
      <c r="EL40" s="55" t="s">
        <v>514</v>
      </c>
      <c r="EM40" s="55" t="s">
        <v>514</v>
      </c>
      <c r="EN40" s="44"/>
      <c r="EO40" s="25"/>
      <c r="EP40" s="35" t="s">
        <v>511</v>
      </c>
      <c r="EQ40" s="55" t="s">
        <v>514</v>
      </c>
      <c r="ER40" s="55" t="s">
        <v>514</v>
      </c>
      <c r="ES40" s="55" t="s">
        <v>514</v>
      </c>
      <c r="ET40" s="55" t="s">
        <v>514</v>
      </c>
      <c r="EU40" s="55" t="s">
        <v>514</v>
      </c>
      <c r="EV40" s="55" t="s">
        <v>514</v>
      </c>
      <c r="EW40" s="55" t="s">
        <v>514</v>
      </c>
      <c r="EX40" s="55" t="s">
        <v>514</v>
      </c>
      <c r="EY40" s="55" t="s">
        <v>514</v>
      </c>
      <c r="EZ40" s="55" t="s">
        <v>514</v>
      </c>
      <c r="FA40" s="55" t="s">
        <v>514</v>
      </c>
      <c r="FB40" s="55" t="s">
        <v>514</v>
      </c>
      <c r="FC40" s="55" t="s">
        <v>514</v>
      </c>
      <c r="FD40" s="55" t="s">
        <v>514</v>
      </c>
      <c r="FE40" s="55" t="s">
        <v>514</v>
      </c>
      <c r="FF40" s="55" t="s">
        <v>514</v>
      </c>
      <c r="FG40" s="55" t="s">
        <v>514</v>
      </c>
      <c r="FH40" s="55" t="s">
        <v>514</v>
      </c>
      <c r="FI40" s="55" t="s">
        <v>514</v>
      </c>
      <c r="FJ40" s="55" t="s">
        <v>514</v>
      </c>
      <c r="FK40" s="55" t="s">
        <v>514</v>
      </c>
      <c r="FM40" s="1"/>
      <c r="FN40" s="12" t="s">
        <v>510</v>
      </c>
      <c r="FO40" s="53" t="s">
        <v>513</v>
      </c>
      <c r="FP40" s="53" t="s">
        <v>513</v>
      </c>
      <c r="FQ40" s="53" t="s">
        <v>513</v>
      </c>
      <c r="FR40" s="53" t="s">
        <v>513</v>
      </c>
      <c r="FS40" s="53" t="s">
        <v>513</v>
      </c>
      <c r="FT40" s="53" t="s">
        <v>513</v>
      </c>
      <c r="FU40" s="53" t="s">
        <v>513</v>
      </c>
      <c r="FV40" s="53" t="s">
        <v>513</v>
      </c>
      <c r="FW40" s="53" t="s">
        <v>513</v>
      </c>
      <c r="FX40" s="53" t="s">
        <v>513</v>
      </c>
      <c r="FY40" s="53" t="s">
        <v>513</v>
      </c>
      <c r="FZ40" s="53" t="s">
        <v>513</v>
      </c>
      <c r="GA40" s="53" t="s">
        <v>513</v>
      </c>
      <c r="GB40" s="53" t="s">
        <v>513</v>
      </c>
      <c r="GC40" s="53" t="s">
        <v>513</v>
      </c>
      <c r="GD40" s="53" t="s">
        <v>513</v>
      </c>
      <c r="GE40" s="53" t="s">
        <v>513</v>
      </c>
      <c r="GF40" s="53" t="s">
        <v>513</v>
      </c>
      <c r="GG40" s="53" t="s">
        <v>513</v>
      </c>
      <c r="GH40" s="53" t="s">
        <v>513</v>
      </c>
      <c r="GI40" s="53" t="s">
        <v>513</v>
      </c>
      <c r="GK40" s="1"/>
      <c r="GL40" s="12" t="s">
        <v>510</v>
      </c>
      <c r="GM40" s="53" t="s">
        <v>513</v>
      </c>
      <c r="GN40" s="53" t="s">
        <v>513</v>
      </c>
      <c r="GO40" s="53" t="s">
        <v>513</v>
      </c>
      <c r="GP40" s="53" t="s">
        <v>513</v>
      </c>
      <c r="GQ40" s="53" t="s">
        <v>513</v>
      </c>
      <c r="GR40" s="53" t="s">
        <v>513</v>
      </c>
      <c r="GS40" s="53" t="s">
        <v>513</v>
      </c>
      <c r="GT40" s="53" t="s">
        <v>513</v>
      </c>
      <c r="GU40" s="53" t="s">
        <v>513</v>
      </c>
      <c r="GV40" s="53" t="s">
        <v>513</v>
      </c>
      <c r="GW40" s="53" t="s">
        <v>513</v>
      </c>
      <c r="GX40" s="53" t="s">
        <v>513</v>
      </c>
      <c r="GY40" s="53" t="s">
        <v>513</v>
      </c>
      <c r="GZ40" s="53" t="s">
        <v>513</v>
      </c>
      <c r="HA40" s="53" t="s">
        <v>513</v>
      </c>
      <c r="HB40" s="53" t="s">
        <v>513</v>
      </c>
      <c r="HC40" s="53" t="s">
        <v>513</v>
      </c>
      <c r="HD40" s="53" t="s">
        <v>513</v>
      </c>
      <c r="HE40" s="53" t="s">
        <v>513</v>
      </c>
      <c r="HF40" s="53" t="s">
        <v>513</v>
      </c>
      <c r="HG40" s="53" t="s">
        <v>513</v>
      </c>
    </row>
    <row r="41" ht="15" spans="1:215">
      <c r="A41" s="18"/>
      <c r="B41" s="9" t="s">
        <v>298</v>
      </c>
      <c r="C41" s="18">
        <v>0</v>
      </c>
      <c r="D41" s="18">
        <v>0</v>
      </c>
      <c r="E41" s="18">
        <v>0</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Y41" s="18"/>
      <c r="Z41" s="9" t="s">
        <v>298</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c r="AS41" s="18">
        <v>0</v>
      </c>
      <c r="AT41" s="18">
        <v>0</v>
      </c>
      <c r="AU41" s="18">
        <v>0</v>
      </c>
      <c r="AW41" s="43"/>
      <c r="AX41" s="45" t="s">
        <v>299</v>
      </c>
      <c r="AY41" s="43">
        <v>0</v>
      </c>
      <c r="AZ41" s="43">
        <v>0</v>
      </c>
      <c r="BA41" s="43">
        <v>0</v>
      </c>
      <c r="BB41" s="43">
        <v>0</v>
      </c>
      <c r="BC41" s="43">
        <v>0</v>
      </c>
      <c r="BD41" s="43">
        <v>0</v>
      </c>
      <c r="BE41" s="43">
        <v>0</v>
      </c>
      <c r="BF41" s="43">
        <v>0</v>
      </c>
      <c r="BG41" s="43">
        <v>0</v>
      </c>
      <c r="BH41" s="43">
        <v>0</v>
      </c>
      <c r="BI41" s="43">
        <v>0</v>
      </c>
      <c r="BJ41" s="43">
        <v>0</v>
      </c>
      <c r="BK41" s="43">
        <v>0</v>
      </c>
      <c r="BL41" s="43">
        <v>0</v>
      </c>
      <c r="BM41" s="43">
        <v>0</v>
      </c>
      <c r="BN41" s="43">
        <v>0</v>
      </c>
      <c r="BO41" s="43">
        <v>0</v>
      </c>
      <c r="BP41" s="43">
        <v>0</v>
      </c>
      <c r="BQ41" s="43">
        <v>0</v>
      </c>
      <c r="BR41" s="43">
        <v>0</v>
      </c>
      <c r="BS41" s="43">
        <v>0</v>
      </c>
      <c r="BT41" s="44"/>
      <c r="BU41" s="43"/>
      <c r="BV41" s="45" t="s">
        <v>299</v>
      </c>
      <c r="BW41" s="43">
        <v>0</v>
      </c>
      <c r="BX41" s="43">
        <v>0</v>
      </c>
      <c r="BY41" s="43">
        <v>0</v>
      </c>
      <c r="BZ41" s="43">
        <v>0</v>
      </c>
      <c r="CA41" s="43">
        <v>0</v>
      </c>
      <c r="CB41" s="43">
        <v>0</v>
      </c>
      <c r="CC41" s="43">
        <v>0</v>
      </c>
      <c r="CD41" s="43">
        <v>0</v>
      </c>
      <c r="CE41" s="43">
        <v>0</v>
      </c>
      <c r="CF41" s="43">
        <v>0</v>
      </c>
      <c r="CG41" s="43">
        <v>0</v>
      </c>
      <c r="CH41" s="43">
        <v>0</v>
      </c>
      <c r="CI41" s="43">
        <v>0</v>
      </c>
      <c r="CJ41" s="43">
        <v>0</v>
      </c>
      <c r="CK41" s="43">
        <v>0</v>
      </c>
      <c r="CL41" s="43">
        <v>0</v>
      </c>
      <c r="CM41" s="43">
        <v>0</v>
      </c>
      <c r="CN41" s="43">
        <v>0</v>
      </c>
      <c r="CO41" s="43">
        <v>0</v>
      </c>
      <c r="CP41" s="43">
        <v>0</v>
      </c>
      <c r="CQ41" s="43">
        <v>0</v>
      </c>
      <c r="CR41" s="44"/>
      <c r="CS41" s="43"/>
      <c r="CT41" s="45" t="s">
        <v>299</v>
      </c>
      <c r="CU41" s="43">
        <v>0</v>
      </c>
      <c r="CV41" s="43">
        <v>0</v>
      </c>
      <c r="CW41" s="43">
        <v>0</v>
      </c>
      <c r="CX41" s="43">
        <v>0</v>
      </c>
      <c r="CY41" s="43">
        <v>0</v>
      </c>
      <c r="CZ41" s="43">
        <v>0</v>
      </c>
      <c r="DA41" s="43">
        <v>0</v>
      </c>
      <c r="DB41" s="43">
        <v>0</v>
      </c>
      <c r="DC41" s="43">
        <v>0</v>
      </c>
      <c r="DD41" s="43">
        <v>0</v>
      </c>
      <c r="DE41" s="43">
        <v>0</v>
      </c>
      <c r="DF41" s="43">
        <v>0</v>
      </c>
      <c r="DG41" s="43">
        <v>0</v>
      </c>
      <c r="DH41" s="43">
        <v>0</v>
      </c>
      <c r="DI41" s="43">
        <v>0</v>
      </c>
      <c r="DJ41" s="43">
        <v>0</v>
      </c>
      <c r="DK41" s="43">
        <v>0</v>
      </c>
      <c r="DL41" s="43">
        <v>0</v>
      </c>
      <c r="DM41" s="43">
        <v>0</v>
      </c>
      <c r="DN41" s="43">
        <v>0</v>
      </c>
      <c r="DO41" s="43">
        <v>0</v>
      </c>
      <c r="DP41" s="44"/>
      <c r="DQ41" s="43"/>
      <c r="DR41" s="45" t="s">
        <v>299</v>
      </c>
      <c r="DS41" s="43">
        <v>0</v>
      </c>
      <c r="DT41" s="43">
        <v>0</v>
      </c>
      <c r="DU41" s="43">
        <v>0</v>
      </c>
      <c r="DV41" s="43">
        <v>0</v>
      </c>
      <c r="DW41" s="43">
        <v>0</v>
      </c>
      <c r="DX41" s="43">
        <v>0</v>
      </c>
      <c r="DY41" s="43">
        <v>0</v>
      </c>
      <c r="DZ41" s="43">
        <v>0</v>
      </c>
      <c r="EA41" s="43">
        <v>0</v>
      </c>
      <c r="EB41" s="43">
        <v>0</v>
      </c>
      <c r="EC41" s="43">
        <v>0</v>
      </c>
      <c r="ED41" s="43">
        <v>0</v>
      </c>
      <c r="EE41" s="43">
        <v>0</v>
      </c>
      <c r="EF41" s="43">
        <v>0</v>
      </c>
      <c r="EG41" s="43">
        <v>0</v>
      </c>
      <c r="EH41" s="43">
        <v>0</v>
      </c>
      <c r="EI41" s="43">
        <v>0</v>
      </c>
      <c r="EJ41" s="43">
        <v>0</v>
      </c>
      <c r="EK41" s="43">
        <v>0</v>
      </c>
      <c r="EL41" s="43">
        <v>0</v>
      </c>
      <c r="EM41" s="43">
        <v>0</v>
      </c>
      <c r="EN41" s="44"/>
      <c r="EO41" s="43"/>
      <c r="EP41" s="45" t="s">
        <v>299</v>
      </c>
      <c r="EQ41" s="43">
        <v>0</v>
      </c>
      <c r="ER41" s="43">
        <v>0</v>
      </c>
      <c r="ES41" s="43">
        <v>0</v>
      </c>
      <c r="ET41" s="43">
        <v>0</v>
      </c>
      <c r="EU41" s="43">
        <v>0</v>
      </c>
      <c r="EV41" s="43">
        <v>0</v>
      </c>
      <c r="EW41" s="43">
        <v>0</v>
      </c>
      <c r="EX41" s="43">
        <v>0</v>
      </c>
      <c r="EY41" s="43">
        <v>0</v>
      </c>
      <c r="EZ41" s="43">
        <v>0</v>
      </c>
      <c r="FA41" s="43">
        <v>0</v>
      </c>
      <c r="FB41" s="43">
        <v>0</v>
      </c>
      <c r="FC41" s="43">
        <v>0</v>
      </c>
      <c r="FD41" s="43">
        <v>0</v>
      </c>
      <c r="FE41" s="43">
        <v>0</v>
      </c>
      <c r="FF41" s="43">
        <v>0</v>
      </c>
      <c r="FG41" s="43">
        <v>0</v>
      </c>
      <c r="FH41" s="43">
        <v>0</v>
      </c>
      <c r="FI41" s="43">
        <v>0</v>
      </c>
      <c r="FJ41" s="43">
        <v>0</v>
      </c>
      <c r="FK41" s="43">
        <v>0</v>
      </c>
      <c r="FM41" s="18"/>
      <c r="FN41" s="9" t="s">
        <v>298</v>
      </c>
      <c r="FO41" s="18">
        <v>0</v>
      </c>
      <c r="FP41" s="18">
        <v>0</v>
      </c>
      <c r="FQ41" s="18">
        <v>0</v>
      </c>
      <c r="FR41" s="18">
        <v>0</v>
      </c>
      <c r="FS41" s="18">
        <v>0</v>
      </c>
      <c r="FT41" s="18">
        <v>0</v>
      </c>
      <c r="FU41" s="18">
        <v>0</v>
      </c>
      <c r="FV41" s="18">
        <v>0</v>
      </c>
      <c r="FW41" s="18">
        <v>0</v>
      </c>
      <c r="FX41" s="18">
        <v>0</v>
      </c>
      <c r="FY41" s="18">
        <v>0</v>
      </c>
      <c r="FZ41" s="18">
        <v>0</v>
      </c>
      <c r="GA41" s="18">
        <v>0</v>
      </c>
      <c r="GB41" s="18">
        <v>0</v>
      </c>
      <c r="GC41" s="18">
        <v>0</v>
      </c>
      <c r="GD41" s="18">
        <v>0</v>
      </c>
      <c r="GE41" s="18">
        <v>0</v>
      </c>
      <c r="GF41" s="18">
        <v>0</v>
      </c>
      <c r="GG41" s="18">
        <v>0</v>
      </c>
      <c r="GH41" s="18">
        <v>0</v>
      </c>
      <c r="GI41" s="18">
        <v>0</v>
      </c>
      <c r="GK41" s="18"/>
      <c r="GL41" s="9" t="s">
        <v>298</v>
      </c>
      <c r="GM41" s="18">
        <v>0</v>
      </c>
      <c r="GN41" s="18">
        <v>0</v>
      </c>
      <c r="GO41" s="18">
        <v>0</v>
      </c>
      <c r="GP41" s="18">
        <v>0</v>
      </c>
      <c r="GQ41" s="18">
        <v>0</v>
      </c>
      <c r="GR41" s="18">
        <v>0</v>
      </c>
      <c r="GS41" s="18">
        <v>0</v>
      </c>
      <c r="GT41" s="18">
        <v>0</v>
      </c>
      <c r="GU41" s="18">
        <v>0</v>
      </c>
      <c r="GV41" s="18">
        <v>0</v>
      </c>
      <c r="GW41" s="18">
        <v>0</v>
      </c>
      <c r="GX41" s="18">
        <v>0</v>
      </c>
      <c r="GY41" s="18">
        <v>0</v>
      </c>
      <c r="GZ41" s="18">
        <v>0</v>
      </c>
      <c r="HA41" s="18">
        <v>0</v>
      </c>
      <c r="HB41" s="18">
        <v>0</v>
      </c>
      <c r="HC41" s="18">
        <v>0</v>
      </c>
      <c r="HD41" s="18">
        <v>0</v>
      </c>
      <c r="HE41" s="18">
        <v>0</v>
      </c>
      <c r="HF41" s="18">
        <v>0</v>
      </c>
      <c r="HG41" s="18">
        <v>0</v>
      </c>
    </row>
    <row r="42" ht="15" spans="1:215">
      <c r="A42" s="18"/>
      <c r="B42" s="22" t="s">
        <v>300</v>
      </c>
      <c r="C42" s="18">
        <v>0</v>
      </c>
      <c r="D42" s="18">
        <v>0</v>
      </c>
      <c r="E42" s="18">
        <v>0</v>
      </c>
      <c r="F42" s="18">
        <v>0</v>
      </c>
      <c r="G42" s="18">
        <v>0</v>
      </c>
      <c r="H42" s="18">
        <v>0</v>
      </c>
      <c r="I42" s="18">
        <v>0</v>
      </c>
      <c r="J42" s="18">
        <v>0</v>
      </c>
      <c r="K42" s="18">
        <v>0</v>
      </c>
      <c r="L42" s="18">
        <v>0</v>
      </c>
      <c r="M42" s="18">
        <v>0</v>
      </c>
      <c r="N42" s="18">
        <v>0</v>
      </c>
      <c r="O42" s="18">
        <v>0</v>
      </c>
      <c r="P42" s="18">
        <v>0</v>
      </c>
      <c r="Q42" s="18">
        <v>0</v>
      </c>
      <c r="R42" s="18">
        <v>0</v>
      </c>
      <c r="S42" s="18">
        <v>0</v>
      </c>
      <c r="T42" s="18">
        <v>0</v>
      </c>
      <c r="U42" s="18">
        <v>0</v>
      </c>
      <c r="V42" s="18">
        <v>0</v>
      </c>
      <c r="W42" s="18">
        <v>0</v>
      </c>
      <c r="Y42" s="18"/>
      <c r="Z42" s="22" t="s">
        <v>300</v>
      </c>
      <c r="AA42" s="18">
        <v>0</v>
      </c>
      <c r="AB42" s="18">
        <v>0</v>
      </c>
      <c r="AC42" s="18">
        <v>0</v>
      </c>
      <c r="AD42" s="18">
        <v>0</v>
      </c>
      <c r="AE42" s="18">
        <v>0</v>
      </c>
      <c r="AF42" s="18">
        <v>0</v>
      </c>
      <c r="AG42" s="18">
        <v>0</v>
      </c>
      <c r="AH42" s="18">
        <v>0</v>
      </c>
      <c r="AI42" s="18">
        <v>0</v>
      </c>
      <c r="AJ42" s="18">
        <v>0</v>
      </c>
      <c r="AK42" s="18">
        <v>0</v>
      </c>
      <c r="AL42" s="18">
        <v>0</v>
      </c>
      <c r="AM42" s="18">
        <v>0</v>
      </c>
      <c r="AN42" s="18">
        <v>0</v>
      </c>
      <c r="AO42" s="18">
        <v>0</v>
      </c>
      <c r="AP42" s="18">
        <v>0</v>
      </c>
      <c r="AQ42" s="18">
        <v>0</v>
      </c>
      <c r="AR42" s="18">
        <v>0</v>
      </c>
      <c r="AS42" s="18">
        <v>0</v>
      </c>
      <c r="AT42" s="18">
        <v>0</v>
      </c>
      <c r="AU42" s="18">
        <v>0</v>
      </c>
      <c r="AW42" s="43"/>
      <c r="AX42" s="35" t="s">
        <v>301</v>
      </c>
      <c r="AY42" s="43">
        <v>0</v>
      </c>
      <c r="AZ42" s="43">
        <v>0</v>
      </c>
      <c r="BA42" s="43">
        <v>0</v>
      </c>
      <c r="BB42" s="43">
        <v>0</v>
      </c>
      <c r="BC42" s="43">
        <v>0</v>
      </c>
      <c r="BD42" s="43">
        <v>0</v>
      </c>
      <c r="BE42" s="43">
        <v>0</v>
      </c>
      <c r="BF42" s="43">
        <v>0</v>
      </c>
      <c r="BG42" s="43">
        <v>0</v>
      </c>
      <c r="BH42" s="43">
        <v>0</v>
      </c>
      <c r="BI42" s="43">
        <v>0</v>
      </c>
      <c r="BJ42" s="43">
        <v>0</v>
      </c>
      <c r="BK42" s="43">
        <v>0</v>
      </c>
      <c r="BL42" s="43">
        <v>0</v>
      </c>
      <c r="BM42" s="43">
        <v>0</v>
      </c>
      <c r="BN42" s="43">
        <v>0</v>
      </c>
      <c r="BO42" s="43">
        <v>0</v>
      </c>
      <c r="BP42" s="43">
        <v>0</v>
      </c>
      <c r="BQ42" s="43">
        <v>0</v>
      </c>
      <c r="BR42" s="43">
        <v>0</v>
      </c>
      <c r="BS42" s="43">
        <v>0</v>
      </c>
      <c r="BT42" s="44"/>
      <c r="BU42" s="43"/>
      <c r="BV42" s="35" t="s">
        <v>301</v>
      </c>
      <c r="BW42" s="43">
        <v>0</v>
      </c>
      <c r="BX42" s="43">
        <v>0</v>
      </c>
      <c r="BY42" s="43">
        <v>0</v>
      </c>
      <c r="BZ42" s="43">
        <v>0</v>
      </c>
      <c r="CA42" s="43">
        <v>0</v>
      </c>
      <c r="CB42" s="43">
        <v>0</v>
      </c>
      <c r="CC42" s="43">
        <v>0</v>
      </c>
      <c r="CD42" s="43">
        <v>0</v>
      </c>
      <c r="CE42" s="43">
        <v>0</v>
      </c>
      <c r="CF42" s="43">
        <v>0</v>
      </c>
      <c r="CG42" s="43">
        <v>0</v>
      </c>
      <c r="CH42" s="43">
        <v>0</v>
      </c>
      <c r="CI42" s="43">
        <v>0</v>
      </c>
      <c r="CJ42" s="43">
        <v>0</v>
      </c>
      <c r="CK42" s="43">
        <v>0</v>
      </c>
      <c r="CL42" s="43">
        <v>0</v>
      </c>
      <c r="CM42" s="43">
        <v>0</v>
      </c>
      <c r="CN42" s="43">
        <v>0</v>
      </c>
      <c r="CO42" s="43">
        <v>0</v>
      </c>
      <c r="CP42" s="43">
        <v>0</v>
      </c>
      <c r="CQ42" s="43">
        <v>0</v>
      </c>
      <c r="CR42" s="44"/>
      <c r="CS42" s="43"/>
      <c r="CT42" s="35" t="s">
        <v>301</v>
      </c>
      <c r="CU42" s="43">
        <v>0</v>
      </c>
      <c r="CV42" s="43">
        <v>0</v>
      </c>
      <c r="CW42" s="43">
        <v>0</v>
      </c>
      <c r="CX42" s="43">
        <v>0</v>
      </c>
      <c r="CY42" s="43">
        <v>0</v>
      </c>
      <c r="CZ42" s="43">
        <v>0</v>
      </c>
      <c r="DA42" s="43">
        <v>0</v>
      </c>
      <c r="DB42" s="43">
        <v>0</v>
      </c>
      <c r="DC42" s="43">
        <v>0</v>
      </c>
      <c r="DD42" s="43">
        <v>0</v>
      </c>
      <c r="DE42" s="43">
        <v>0</v>
      </c>
      <c r="DF42" s="43">
        <v>0</v>
      </c>
      <c r="DG42" s="43">
        <v>0</v>
      </c>
      <c r="DH42" s="43">
        <v>0</v>
      </c>
      <c r="DI42" s="43">
        <v>0</v>
      </c>
      <c r="DJ42" s="43">
        <v>0</v>
      </c>
      <c r="DK42" s="43">
        <v>0</v>
      </c>
      <c r="DL42" s="43">
        <v>0</v>
      </c>
      <c r="DM42" s="43">
        <v>0</v>
      </c>
      <c r="DN42" s="43">
        <v>0</v>
      </c>
      <c r="DO42" s="43">
        <v>0</v>
      </c>
      <c r="DP42" s="44"/>
      <c r="DQ42" s="43"/>
      <c r="DR42" s="35" t="s">
        <v>301</v>
      </c>
      <c r="DS42" s="43">
        <v>0</v>
      </c>
      <c r="DT42" s="43">
        <v>0</v>
      </c>
      <c r="DU42" s="43">
        <v>0</v>
      </c>
      <c r="DV42" s="43">
        <v>0</v>
      </c>
      <c r="DW42" s="43">
        <v>0</v>
      </c>
      <c r="DX42" s="43">
        <v>0</v>
      </c>
      <c r="DY42" s="43">
        <v>0</v>
      </c>
      <c r="DZ42" s="43">
        <v>0</v>
      </c>
      <c r="EA42" s="43">
        <v>0</v>
      </c>
      <c r="EB42" s="43">
        <v>0</v>
      </c>
      <c r="EC42" s="43">
        <v>0</v>
      </c>
      <c r="ED42" s="43">
        <v>0</v>
      </c>
      <c r="EE42" s="43">
        <v>0</v>
      </c>
      <c r="EF42" s="43">
        <v>0</v>
      </c>
      <c r="EG42" s="43">
        <v>0</v>
      </c>
      <c r="EH42" s="43">
        <v>0</v>
      </c>
      <c r="EI42" s="43">
        <v>0</v>
      </c>
      <c r="EJ42" s="43">
        <v>0</v>
      </c>
      <c r="EK42" s="43">
        <v>0</v>
      </c>
      <c r="EL42" s="43">
        <v>0</v>
      </c>
      <c r="EM42" s="43">
        <v>0</v>
      </c>
      <c r="EN42" s="44"/>
      <c r="EO42" s="43"/>
      <c r="EP42" s="35" t="s">
        <v>301</v>
      </c>
      <c r="EQ42" s="43">
        <v>0</v>
      </c>
      <c r="ER42" s="43">
        <v>0</v>
      </c>
      <c r="ES42" s="43">
        <v>0</v>
      </c>
      <c r="ET42" s="43">
        <v>0</v>
      </c>
      <c r="EU42" s="43">
        <v>0</v>
      </c>
      <c r="EV42" s="43">
        <v>0</v>
      </c>
      <c r="EW42" s="43">
        <v>0</v>
      </c>
      <c r="EX42" s="43">
        <v>0</v>
      </c>
      <c r="EY42" s="43">
        <v>0</v>
      </c>
      <c r="EZ42" s="43">
        <v>0</v>
      </c>
      <c r="FA42" s="43">
        <v>0</v>
      </c>
      <c r="FB42" s="43">
        <v>0</v>
      </c>
      <c r="FC42" s="43">
        <v>0</v>
      </c>
      <c r="FD42" s="43">
        <v>0</v>
      </c>
      <c r="FE42" s="43">
        <v>0</v>
      </c>
      <c r="FF42" s="43">
        <v>0</v>
      </c>
      <c r="FG42" s="43">
        <v>0</v>
      </c>
      <c r="FH42" s="43">
        <v>0</v>
      </c>
      <c r="FI42" s="43">
        <v>0</v>
      </c>
      <c r="FJ42" s="43">
        <v>0</v>
      </c>
      <c r="FK42" s="43">
        <v>0</v>
      </c>
      <c r="FM42" s="18"/>
      <c r="FN42" s="12" t="s">
        <v>300</v>
      </c>
      <c r="FO42" s="18">
        <v>0</v>
      </c>
      <c r="FP42" s="18">
        <v>0</v>
      </c>
      <c r="FQ42" s="18">
        <v>0</v>
      </c>
      <c r="FR42" s="18">
        <v>0</v>
      </c>
      <c r="FS42" s="18">
        <v>0</v>
      </c>
      <c r="FT42" s="18">
        <v>0</v>
      </c>
      <c r="FU42" s="18">
        <v>0</v>
      </c>
      <c r="FV42" s="18">
        <v>0</v>
      </c>
      <c r="FW42" s="18">
        <v>0</v>
      </c>
      <c r="FX42" s="18">
        <v>0</v>
      </c>
      <c r="FY42" s="18">
        <v>0</v>
      </c>
      <c r="FZ42" s="18">
        <v>0</v>
      </c>
      <c r="GA42" s="18">
        <v>0</v>
      </c>
      <c r="GB42" s="18">
        <v>0</v>
      </c>
      <c r="GC42" s="18">
        <v>0</v>
      </c>
      <c r="GD42" s="18">
        <v>0</v>
      </c>
      <c r="GE42" s="18">
        <v>0</v>
      </c>
      <c r="GF42" s="18">
        <v>0</v>
      </c>
      <c r="GG42" s="18">
        <v>0</v>
      </c>
      <c r="GH42" s="18">
        <v>0</v>
      </c>
      <c r="GI42" s="18">
        <v>0</v>
      </c>
      <c r="GK42" s="18"/>
      <c r="GL42" s="12" t="s">
        <v>300</v>
      </c>
      <c r="GM42" s="18">
        <v>0</v>
      </c>
      <c r="GN42" s="18">
        <v>0</v>
      </c>
      <c r="GO42" s="18">
        <v>0</v>
      </c>
      <c r="GP42" s="18">
        <v>0</v>
      </c>
      <c r="GQ42" s="18">
        <v>0</v>
      </c>
      <c r="GR42" s="18">
        <v>0</v>
      </c>
      <c r="GS42" s="18">
        <v>0</v>
      </c>
      <c r="GT42" s="18">
        <v>0</v>
      </c>
      <c r="GU42" s="18">
        <v>0</v>
      </c>
      <c r="GV42" s="18">
        <v>0</v>
      </c>
      <c r="GW42" s="18">
        <v>0</v>
      </c>
      <c r="GX42" s="18">
        <v>0</v>
      </c>
      <c r="GY42" s="18">
        <v>0</v>
      </c>
      <c r="GZ42" s="18">
        <v>0</v>
      </c>
      <c r="HA42" s="18">
        <v>0</v>
      </c>
      <c r="HB42" s="18">
        <v>0</v>
      </c>
      <c r="HC42" s="18">
        <v>0</v>
      </c>
      <c r="HD42" s="18">
        <v>0</v>
      </c>
      <c r="HE42" s="18">
        <v>0</v>
      </c>
      <c r="HF42" s="18">
        <v>0</v>
      </c>
      <c r="HG42" s="18">
        <v>0</v>
      </c>
    </row>
    <row r="43" ht="15" spans="1:215">
      <c r="A43" s="18"/>
      <c r="B43" s="22" t="s">
        <v>302</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Y43" s="18"/>
      <c r="Z43" s="22" t="s">
        <v>302</v>
      </c>
      <c r="AA43" s="18">
        <v>0.1</v>
      </c>
      <c r="AB43" s="18">
        <v>0.1</v>
      </c>
      <c r="AC43" s="18">
        <v>0.1</v>
      </c>
      <c r="AD43" s="18">
        <v>0.1</v>
      </c>
      <c r="AE43" s="18">
        <v>0.1</v>
      </c>
      <c r="AF43" s="18">
        <v>0.1</v>
      </c>
      <c r="AG43" s="18">
        <v>0</v>
      </c>
      <c r="AH43" s="18">
        <v>0.1</v>
      </c>
      <c r="AI43" s="18">
        <v>0.1</v>
      </c>
      <c r="AJ43" s="18">
        <v>0.1</v>
      </c>
      <c r="AK43" s="18">
        <v>0.1</v>
      </c>
      <c r="AL43" s="18">
        <v>0.1</v>
      </c>
      <c r="AM43" s="18">
        <v>0.1</v>
      </c>
      <c r="AN43" s="18">
        <v>0.1</v>
      </c>
      <c r="AO43" s="18">
        <v>0.1</v>
      </c>
      <c r="AP43" s="18">
        <v>0.1</v>
      </c>
      <c r="AQ43" s="18">
        <v>0.1</v>
      </c>
      <c r="AR43" s="18">
        <v>0.1</v>
      </c>
      <c r="AS43" s="18">
        <v>0.1</v>
      </c>
      <c r="AT43" s="18">
        <v>0.1</v>
      </c>
      <c r="AU43" s="18">
        <v>0</v>
      </c>
      <c r="AW43" s="43"/>
      <c r="AX43" s="35" t="s">
        <v>303</v>
      </c>
      <c r="AY43" s="43">
        <v>0.1</v>
      </c>
      <c r="AZ43" s="43">
        <v>0.1</v>
      </c>
      <c r="BA43" s="43">
        <v>0.1</v>
      </c>
      <c r="BB43" s="43">
        <v>0.2</v>
      </c>
      <c r="BC43" s="43">
        <v>0.1</v>
      </c>
      <c r="BD43" s="43">
        <v>0.1</v>
      </c>
      <c r="BE43" s="43">
        <v>0.1</v>
      </c>
      <c r="BF43" s="43">
        <v>0.1</v>
      </c>
      <c r="BG43" s="43">
        <v>0.1</v>
      </c>
      <c r="BH43" s="43">
        <v>0.1</v>
      </c>
      <c r="BI43" s="43">
        <v>0.1</v>
      </c>
      <c r="BJ43" s="43">
        <v>0.2</v>
      </c>
      <c r="BK43" s="43">
        <v>0.1</v>
      </c>
      <c r="BL43" s="43">
        <v>0.1</v>
      </c>
      <c r="BM43" s="43">
        <v>0.1</v>
      </c>
      <c r="BN43" s="43">
        <v>0.1</v>
      </c>
      <c r="BO43" s="43">
        <v>0.1</v>
      </c>
      <c r="BP43" s="43">
        <v>0.1</v>
      </c>
      <c r="BQ43" s="43">
        <v>0.1</v>
      </c>
      <c r="BR43" s="43">
        <v>0.1</v>
      </c>
      <c r="BS43" s="43">
        <v>0.1</v>
      </c>
      <c r="BT43" s="44"/>
      <c r="BU43" s="43"/>
      <c r="BV43" s="35" t="s">
        <v>303</v>
      </c>
      <c r="BW43" s="43">
        <v>0.2</v>
      </c>
      <c r="BX43" s="43">
        <v>0.2</v>
      </c>
      <c r="BY43" s="43">
        <v>0.2</v>
      </c>
      <c r="BZ43" s="43">
        <v>0.3</v>
      </c>
      <c r="CA43" s="43">
        <v>0.3</v>
      </c>
      <c r="CB43" s="43">
        <v>0.3</v>
      </c>
      <c r="CC43" s="43">
        <v>0.3</v>
      </c>
      <c r="CD43" s="43">
        <v>0.3</v>
      </c>
      <c r="CE43" s="43">
        <v>0.4</v>
      </c>
      <c r="CF43" s="43">
        <v>0.4</v>
      </c>
      <c r="CG43" s="43">
        <v>0.4</v>
      </c>
      <c r="CH43" s="43">
        <v>0.4</v>
      </c>
      <c r="CI43" s="43">
        <v>0.4</v>
      </c>
      <c r="CJ43" s="43">
        <v>0.4</v>
      </c>
      <c r="CK43" s="43">
        <v>0.4</v>
      </c>
      <c r="CL43" s="43">
        <v>0.4</v>
      </c>
      <c r="CM43" s="43">
        <v>0.4</v>
      </c>
      <c r="CN43" s="43">
        <v>0.4</v>
      </c>
      <c r="CO43" s="43">
        <v>0.4</v>
      </c>
      <c r="CP43" s="43">
        <v>0.4</v>
      </c>
      <c r="CQ43" s="43">
        <v>0.3</v>
      </c>
      <c r="CR43" s="44"/>
      <c r="CS43" s="43"/>
      <c r="CT43" s="35" t="s">
        <v>303</v>
      </c>
      <c r="CU43" s="43">
        <v>0.5</v>
      </c>
      <c r="CV43" s="43">
        <v>0.5</v>
      </c>
      <c r="CW43" s="43">
        <v>0.6</v>
      </c>
      <c r="CX43" s="43">
        <v>0.6</v>
      </c>
      <c r="CY43" s="43">
        <v>0.6</v>
      </c>
      <c r="CZ43" s="43">
        <v>0.7</v>
      </c>
      <c r="DA43" s="43">
        <v>0.6</v>
      </c>
      <c r="DB43" s="43">
        <v>0.6</v>
      </c>
      <c r="DC43" s="43">
        <v>0.6</v>
      </c>
      <c r="DD43" s="43">
        <v>0.7</v>
      </c>
      <c r="DE43" s="43">
        <v>0.8</v>
      </c>
      <c r="DF43" s="43">
        <v>0.9</v>
      </c>
      <c r="DG43" s="43">
        <v>0.9</v>
      </c>
      <c r="DH43" s="43">
        <v>0.9</v>
      </c>
      <c r="DI43" s="43">
        <v>0.8</v>
      </c>
      <c r="DJ43" s="43">
        <v>0.8</v>
      </c>
      <c r="DK43" s="43">
        <v>0.7</v>
      </c>
      <c r="DL43" s="43">
        <v>0.7</v>
      </c>
      <c r="DM43" s="43">
        <v>0.7</v>
      </c>
      <c r="DN43" s="43">
        <v>0.8</v>
      </c>
      <c r="DO43" s="43">
        <v>0.5</v>
      </c>
      <c r="DP43" s="44"/>
      <c r="DQ43" s="43"/>
      <c r="DR43" s="35" t="s">
        <v>303</v>
      </c>
      <c r="DS43" s="43">
        <v>0</v>
      </c>
      <c r="DT43" s="43">
        <v>0</v>
      </c>
      <c r="DU43" s="43">
        <v>0</v>
      </c>
      <c r="DV43" s="43">
        <v>0</v>
      </c>
      <c r="DW43" s="43">
        <v>0</v>
      </c>
      <c r="DX43" s="43">
        <v>0.1</v>
      </c>
      <c r="DY43" s="43">
        <v>0</v>
      </c>
      <c r="DZ43" s="43">
        <v>0.1</v>
      </c>
      <c r="EA43" s="43">
        <v>0.1</v>
      </c>
      <c r="EB43" s="43">
        <v>0.1</v>
      </c>
      <c r="EC43" s="43">
        <v>0.1</v>
      </c>
      <c r="ED43" s="43">
        <v>0.1</v>
      </c>
      <c r="EE43" s="43">
        <v>0.1</v>
      </c>
      <c r="EF43" s="43">
        <v>0.1</v>
      </c>
      <c r="EG43" s="43">
        <v>0.1</v>
      </c>
      <c r="EH43" s="43">
        <v>0</v>
      </c>
      <c r="EI43" s="43">
        <v>0.1</v>
      </c>
      <c r="EJ43" s="43">
        <v>0.1</v>
      </c>
      <c r="EK43" s="43">
        <v>0.1</v>
      </c>
      <c r="EL43" s="43">
        <v>0.1</v>
      </c>
      <c r="EM43" s="43">
        <v>0</v>
      </c>
      <c r="EN43" s="44"/>
      <c r="EO43" s="43"/>
      <c r="EP43" s="35" t="s">
        <v>303</v>
      </c>
      <c r="EQ43" s="43">
        <v>0.1</v>
      </c>
      <c r="ER43" s="43">
        <v>0.1</v>
      </c>
      <c r="ES43" s="43">
        <v>0.1</v>
      </c>
      <c r="ET43" s="43">
        <v>0.1</v>
      </c>
      <c r="EU43" s="43">
        <v>0.1</v>
      </c>
      <c r="EV43" s="43">
        <v>0.1</v>
      </c>
      <c r="EW43" s="43">
        <v>0.1</v>
      </c>
      <c r="EX43" s="43">
        <v>0.1</v>
      </c>
      <c r="EY43" s="43">
        <v>0.1</v>
      </c>
      <c r="EZ43" s="43">
        <v>0.1</v>
      </c>
      <c r="FA43" s="43">
        <v>0.1</v>
      </c>
      <c r="FB43" s="43">
        <v>0.1</v>
      </c>
      <c r="FC43" s="43">
        <v>0.1</v>
      </c>
      <c r="FD43" s="43">
        <v>0.1</v>
      </c>
      <c r="FE43" s="43">
        <v>0.1</v>
      </c>
      <c r="FF43" s="43">
        <v>0.1</v>
      </c>
      <c r="FG43" s="43">
        <v>0.1</v>
      </c>
      <c r="FH43" s="43">
        <v>0.1</v>
      </c>
      <c r="FI43" s="43">
        <v>0.1</v>
      </c>
      <c r="FJ43" s="43">
        <v>0.1</v>
      </c>
      <c r="FK43" s="43">
        <v>0.1</v>
      </c>
      <c r="FM43" s="18"/>
      <c r="FN43" s="12" t="s">
        <v>302</v>
      </c>
      <c r="FO43" s="18">
        <v>0.3</v>
      </c>
      <c r="FP43" s="18">
        <v>0.4</v>
      </c>
      <c r="FQ43" s="18">
        <v>0.5</v>
      </c>
      <c r="FR43" s="18">
        <v>0.4</v>
      </c>
      <c r="FS43" s="18">
        <v>0.3</v>
      </c>
      <c r="FT43" s="18">
        <v>0.3</v>
      </c>
      <c r="FU43" s="18">
        <v>0.3</v>
      </c>
      <c r="FV43" s="18">
        <v>0.4</v>
      </c>
      <c r="FW43" s="18">
        <v>0.4</v>
      </c>
      <c r="FX43" s="18">
        <v>0.4</v>
      </c>
      <c r="FY43" s="18">
        <v>0.5</v>
      </c>
      <c r="FZ43" s="18">
        <v>0.5</v>
      </c>
      <c r="GA43" s="18">
        <v>0.4</v>
      </c>
      <c r="GB43" s="18">
        <v>0.5</v>
      </c>
      <c r="GC43" s="18">
        <v>0.5</v>
      </c>
      <c r="GD43" s="18">
        <v>0.5</v>
      </c>
      <c r="GE43" s="18">
        <v>0.4</v>
      </c>
      <c r="GF43" s="18">
        <v>0.4</v>
      </c>
      <c r="GG43" s="18">
        <v>0.4</v>
      </c>
      <c r="GH43" s="18">
        <v>0.4</v>
      </c>
      <c r="GI43" s="18">
        <v>0.3</v>
      </c>
      <c r="GK43" s="18"/>
      <c r="GL43" s="12" t="s">
        <v>302</v>
      </c>
      <c r="GM43" s="18">
        <v>0.3</v>
      </c>
      <c r="GN43" s="18">
        <v>0.4</v>
      </c>
      <c r="GO43" s="18">
        <v>0.4</v>
      </c>
      <c r="GP43" s="18">
        <v>0.4</v>
      </c>
      <c r="GQ43" s="18">
        <v>0.3</v>
      </c>
      <c r="GR43" s="18">
        <v>0.3</v>
      </c>
      <c r="GS43" s="18">
        <v>0.3</v>
      </c>
      <c r="GT43" s="18">
        <v>0.4</v>
      </c>
      <c r="GU43" s="18">
        <v>0.4</v>
      </c>
      <c r="GV43" s="18">
        <v>0.3</v>
      </c>
      <c r="GW43" s="18">
        <v>0.3</v>
      </c>
      <c r="GX43" s="18">
        <v>0.3</v>
      </c>
      <c r="GY43" s="18">
        <v>0.3</v>
      </c>
      <c r="GZ43" s="18">
        <v>0.4</v>
      </c>
      <c r="HA43" s="18">
        <v>0.3</v>
      </c>
      <c r="HB43" s="18">
        <v>0.3</v>
      </c>
      <c r="HC43" s="18">
        <v>0.3</v>
      </c>
      <c r="HD43" s="18">
        <v>0.3</v>
      </c>
      <c r="HE43" s="18">
        <v>0.3</v>
      </c>
      <c r="HF43" s="18">
        <v>0.3</v>
      </c>
      <c r="HG43" s="18">
        <v>0.3</v>
      </c>
    </row>
    <row r="44" ht="15" spans="1:215">
      <c r="A44" s="18"/>
      <c r="B44" s="22" t="s">
        <v>304</v>
      </c>
      <c r="C44" s="54" t="s">
        <v>305</v>
      </c>
      <c r="D44" s="54" t="s">
        <v>305</v>
      </c>
      <c r="E44" s="54" t="s">
        <v>305</v>
      </c>
      <c r="F44" s="54" t="s">
        <v>305</v>
      </c>
      <c r="G44" s="54" t="s">
        <v>305</v>
      </c>
      <c r="H44" s="54" t="s">
        <v>305</v>
      </c>
      <c r="I44" s="54" t="s">
        <v>305</v>
      </c>
      <c r="J44" s="54" t="s">
        <v>305</v>
      </c>
      <c r="K44" s="54" t="s">
        <v>305</v>
      </c>
      <c r="L44" s="54" t="s">
        <v>305</v>
      </c>
      <c r="M44" s="54" t="s">
        <v>305</v>
      </c>
      <c r="N44" s="54" t="s">
        <v>305</v>
      </c>
      <c r="O44" s="54" t="s">
        <v>305</v>
      </c>
      <c r="P44" s="54" t="s">
        <v>305</v>
      </c>
      <c r="Q44" s="54">
        <v>0</v>
      </c>
      <c r="R44" s="54" t="s">
        <v>305</v>
      </c>
      <c r="S44" s="54" t="s">
        <v>305</v>
      </c>
      <c r="T44" s="54" t="s">
        <v>305</v>
      </c>
      <c r="U44" s="54" t="s">
        <v>305</v>
      </c>
      <c r="V44" s="54" t="s">
        <v>305</v>
      </c>
      <c r="W44" s="54" t="s">
        <v>305</v>
      </c>
      <c r="Y44" s="18"/>
      <c r="Z44" s="22" t="s">
        <v>304</v>
      </c>
      <c r="AA44" s="54" t="s">
        <v>305</v>
      </c>
      <c r="AB44" s="54" t="s">
        <v>305</v>
      </c>
      <c r="AC44" s="54" t="s">
        <v>305</v>
      </c>
      <c r="AD44" s="54" t="s">
        <v>305</v>
      </c>
      <c r="AE44" s="54" t="s">
        <v>305</v>
      </c>
      <c r="AF44" s="54" t="s">
        <v>305</v>
      </c>
      <c r="AG44" s="54" t="s">
        <v>305</v>
      </c>
      <c r="AH44" s="54" t="s">
        <v>305</v>
      </c>
      <c r="AI44" s="54" t="s">
        <v>305</v>
      </c>
      <c r="AJ44" s="54" t="s">
        <v>305</v>
      </c>
      <c r="AK44" s="54" t="s">
        <v>305</v>
      </c>
      <c r="AL44" s="54">
        <v>0</v>
      </c>
      <c r="AM44" s="54">
        <v>0</v>
      </c>
      <c r="AN44" s="54">
        <v>0</v>
      </c>
      <c r="AO44" s="54">
        <v>0</v>
      </c>
      <c r="AP44" s="54" t="s">
        <v>305</v>
      </c>
      <c r="AQ44" s="54" t="s">
        <v>305</v>
      </c>
      <c r="AR44" s="54" t="s">
        <v>305</v>
      </c>
      <c r="AS44" s="54" t="s">
        <v>305</v>
      </c>
      <c r="AT44" s="54" t="s">
        <v>305</v>
      </c>
      <c r="AU44" s="54" t="s">
        <v>305</v>
      </c>
      <c r="AW44" s="43"/>
      <c r="AX44" s="35" t="s">
        <v>306</v>
      </c>
      <c r="AY44" s="56" t="s">
        <v>321</v>
      </c>
      <c r="AZ44" s="56" t="s">
        <v>321</v>
      </c>
      <c r="BA44" s="56" t="s">
        <v>321</v>
      </c>
      <c r="BB44" s="56" t="s">
        <v>321</v>
      </c>
      <c r="BC44" s="56" t="s">
        <v>321</v>
      </c>
      <c r="BD44" s="56" t="s">
        <v>321</v>
      </c>
      <c r="BE44" s="56" t="s">
        <v>321</v>
      </c>
      <c r="BF44" s="56" t="s">
        <v>321</v>
      </c>
      <c r="BG44" s="56" t="s">
        <v>321</v>
      </c>
      <c r="BH44" s="56" t="s">
        <v>321</v>
      </c>
      <c r="BI44" s="56" t="s">
        <v>321</v>
      </c>
      <c r="BJ44" s="56">
        <v>0</v>
      </c>
      <c r="BK44" s="56">
        <v>0</v>
      </c>
      <c r="BL44" s="56">
        <v>0</v>
      </c>
      <c r="BM44" s="56">
        <v>0</v>
      </c>
      <c r="BN44" s="56" t="s">
        <v>321</v>
      </c>
      <c r="BO44" s="56" t="s">
        <v>321</v>
      </c>
      <c r="BP44" s="56" t="s">
        <v>321</v>
      </c>
      <c r="BQ44" s="56" t="s">
        <v>321</v>
      </c>
      <c r="BR44" s="56" t="s">
        <v>321</v>
      </c>
      <c r="BS44" s="56" t="s">
        <v>321</v>
      </c>
      <c r="BT44" s="44"/>
      <c r="BU44" s="43"/>
      <c r="BV44" s="35" t="s">
        <v>306</v>
      </c>
      <c r="BW44" s="56" t="s">
        <v>321</v>
      </c>
      <c r="BX44" s="56" t="s">
        <v>321</v>
      </c>
      <c r="BY44" s="56" t="s">
        <v>321</v>
      </c>
      <c r="BZ44" s="56" t="s">
        <v>321</v>
      </c>
      <c r="CA44" s="56" t="s">
        <v>321</v>
      </c>
      <c r="CB44" s="56" t="s">
        <v>321</v>
      </c>
      <c r="CC44" s="56" t="s">
        <v>321</v>
      </c>
      <c r="CD44" s="56" t="s">
        <v>321</v>
      </c>
      <c r="CE44" s="56" t="s">
        <v>321</v>
      </c>
      <c r="CF44" s="56" t="s">
        <v>321</v>
      </c>
      <c r="CG44" s="56" t="s">
        <v>321</v>
      </c>
      <c r="CH44" s="56">
        <v>0</v>
      </c>
      <c r="CI44" s="56">
        <v>0</v>
      </c>
      <c r="CJ44" s="56">
        <v>0</v>
      </c>
      <c r="CK44" s="56">
        <v>0</v>
      </c>
      <c r="CL44" s="56" t="s">
        <v>321</v>
      </c>
      <c r="CM44" s="56" t="s">
        <v>321</v>
      </c>
      <c r="CN44" s="56" t="s">
        <v>321</v>
      </c>
      <c r="CO44" s="56" t="s">
        <v>321</v>
      </c>
      <c r="CP44" s="56" t="s">
        <v>321</v>
      </c>
      <c r="CQ44" s="56" t="s">
        <v>321</v>
      </c>
      <c r="CR44" s="44"/>
      <c r="CS44" s="43"/>
      <c r="CT44" s="35" t="s">
        <v>306</v>
      </c>
      <c r="CU44" s="56" t="s">
        <v>321</v>
      </c>
      <c r="CV44" s="56" t="s">
        <v>321</v>
      </c>
      <c r="CW44" s="56" t="s">
        <v>321</v>
      </c>
      <c r="CX44" s="56" t="s">
        <v>321</v>
      </c>
      <c r="CY44" s="56" t="s">
        <v>321</v>
      </c>
      <c r="CZ44" s="56" t="s">
        <v>321</v>
      </c>
      <c r="DA44" s="56" t="s">
        <v>321</v>
      </c>
      <c r="DB44" s="56">
        <v>0</v>
      </c>
      <c r="DC44" s="56">
        <v>0</v>
      </c>
      <c r="DD44" s="56">
        <v>0</v>
      </c>
      <c r="DE44" s="56">
        <v>0</v>
      </c>
      <c r="DF44" s="56">
        <v>0</v>
      </c>
      <c r="DG44" s="56">
        <v>0</v>
      </c>
      <c r="DH44" s="56">
        <v>0</v>
      </c>
      <c r="DI44" s="56">
        <v>0</v>
      </c>
      <c r="DJ44" s="56" t="s">
        <v>321</v>
      </c>
      <c r="DK44" s="56" t="s">
        <v>321</v>
      </c>
      <c r="DL44" s="56" t="s">
        <v>321</v>
      </c>
      <c r="DM44" s="56" t="s">
        <v>321</v>
      </c>
      <c r="DN44" s="56" t="s">
        <v>321</v>
      </c>
      <c r="DO44" s="56" t="s">
        <v>321</v>
      </c>
      <c r="DP44" s="44"/>
      <c r="DQ44" s="43"/>
      <c r="DR44" s="35" t="s">
        <v>306</v>
      </c>
      <c r="DS44" s="56" t="s">
        <v>321</v>
      </c>
      <c r="DT44" s="56" t="s">
        <v>321</v>
      </c>
      <c r="DU44" s="56" t="s">
        <v>321</v>
      </c>
      <c r="DV44" s="56" t="s">
        <v>321</v>
      </c>
      <c r="DW44" s="56" t="s">
        <v>321</v>
      </c>
      <c r="DX44" s="56" t="s">
        <v>321</v>
      </c>
      <c r="DY44" s="56" t="s">
        <v>321</v>
      </c>
      <c r="DZ44" s="56" t="s">
        <v>321</v>
      </c>
      <c r="EA44" s="56">
        <v>0</v>
      </c>
      <c r="EB44" s="56">
        <v>0</v>
      </c>
      <c r="EC44" s="56">
        <v>0</v>
      </c>
      <c r="ED44" s="56">
        <v>0</v>
      </c>
      <c r="EE44" s="56">
        <v>0</v>
      </c>
      <c r="EF44" s="56">
        <v>0</v>
      </c>
      <c r="EG44" s="56">
        <v>0</v>
      </c>
      <c r="EH44" s="56" t="s">
        <v>321</v>
      </c>
      <c r="EI44" s="56" t="s">
        <v>321</v>
      </c>
      <c r="EJ44" s="56" t="s">
        <v>321</v>
      </c>
      <c r="EK44" s="56" t="s">
        <v>321</v>
      </c>
      <c r="EL44" s="56" t="s">
        <v>321</v>
      </c>
      <c r="EM44" s="56" t="s">
        <v>321</v>
      </c>
      <c r="EN44" s="44"/>
      <c r="EO44" s="43"/>
      <c r="EP44" s="35" t="s">
        <v>306</v>
      </c>
      <c r="EQ44" s="56" t="s">
        <v>321</v>
      </c>
      <c r="ER44" s="56" t="s">
        <v>321</v>
      </c>
      <c r="ES44" s="56" t="s">
        <v>321</v>
      </c>
      <c r="ET44" s="56" t="s">
        <v>321</v>
      </c>
      <c r="EU44" s="56" t="s">
        <v>321</v>
      </c>
      <c r="EV44" s="56" t="s">
        <v>321</v>
      </c>
      <c r="EW44" s="56" t="s">
        <v>321</v>
      </c>
      <c r="EX44" s="56" t="s">
        <v>321</v>
      </c>
      <c r="EY44" s="56" t="s">
        <v>321</v>
      </c>
      <c r="EZ44" s="56" t="s">
        <v>321</v>
      </c>
      <c r="FA44" s="56" t="s">
        <v>321</v>
      </c>
      <c r="FB44" s="56">
        <v>0</v>
      </c>
      <c r="FC44" s="56">
        <v>0</v>
      </c>
      <c r="FD44" s="56">
        <v>0</v>
      </c>
      <c r="FE44" s="56">
        <v>0</v>
      </c>
      <c r="FF44" s="56" t="s">
        <v>321</v>
      </c>
      <c r="FG44" s="56" t="s">
        <v>321</v>
      </c>
      <c r="FH44" s="56" t="s">
        <v>321</v>
      </c>
      <c r="FI44" s="56" t="s">
        <v>321</v>
      </c>
      <c r="FJ44" s="56" t="s">
        <v>321</v>
      </c>
      <c r="FK44" s="56" t="s">
        <v>321</v>
      </c>
      <c r="FM44" s="18"/>
      <c r="FN44" s="12" t="s">
        <v>304</v>
      </c>
      <c r="FO44" s="54" t="s">
        <v>305</v>
      </c>
      <c r="FP44" s="54" t="s">
        <v>305</v>
      </c>
      <c r="FQ44" s="54" t="s">
        <v>305</v>
      </c>
      <c r="FR44" s="54" t="s">
        <v>305</v>
      </c>
      <c r="FS44" s="54" t="s">
        <v>305</v>
      </c>
      <c r="FT44" s="54" t="s">
        <v>305</v>
      </c>
      <c r="FU44" s="54" t="s">
        <v>305</v>
      </c>
      <c r="FV44" s="54" t="s">
        <v>305</v>
      </c>
      <c r="FW44" s="54" t="s">
        <v>305</v>
      </c>
      <c r="FX44" s="54" t="s">
        <v>305</v>
      </c>
      <c r="FY44" s="54" t="s">
        <v>305</v>
      </c>
      <c r="FZ44" s="54">
        <v>0</v>
      </c>
      <c r="GA44" s="54">
        <v>0</v>
      </c>
      <c r="GB44" s="54">
        <v>0</v>
      </c>
      <c r="GC44" s="54">
        <v>0</v>
      </c>
      <c r="GD44" s="54" t="s">
        <v>305</v>
      </c>
      <c r="GE44" s="54" t="s">
        <v>305</v>
      </c>
      <c r="GF44" s="54" t="s">
        <v>305</v>
      </c>
      <c r="GG44" s="54" t="s">
        <v>305</v>
      </c>
      <c r="GH44" s="54" t="s">
        <v>305</v>
      </c>
      <c r="GI44" s="54" t="s">
        <v>305</v>
      </c>
      <c r="GK44" s="18"/>
      <c r="GL44" s="12" t="s">
        <v>304</v>
      </c>
      <c r="GM44" s="54" t="s">
        <v>305</v>
      </c>
      <c r="GN44" s="54" t="s">
        <v>305</v>
      </c>
      <c r="GO44" s="54" t="s">
        <v>305</v>
      </c>
      <c r="GP44" s="54" t="s">
        <v>305</v>
      </c>
      <c r="GQ44" s="54" t="s">
        <v>305</v>
      </c>
      <c r="GR44" s="54" t="s">
        <v>305</v>
      </c>
      <c r="GS44" s="54" t="s">
        <v>305</v>
      </c>
      <c r="GT44" s="54" t="s">
        <v>305</v>
      </c>
      <c r="GU44" s="54" t="s">
        <v>305</v>
      </c>
      <c r="GV44" s="54" t="s">
        <v>305</v>
      </c>
      <c r="GW44" s="54">
        <v>0</v>
      </c>
      <c r="GX44" s="54">
        <v>0</v>
      </c>
      <c r="GY44" s="54">
        <v>0</v>
      </c>
      <c r="GZ44" s="54">
        <v>0</v>
      </c>
      <c r="HA44" s="54">
        <v>0</v>
      </c>
      <c r="HB44" s="54" t="s">
        <v>305</v>
      </c>
      <c r="HC44" s="54" t="s">
        <v>305</v>
      </c>
      <c r="HD44" s="54" t="s">
        <v>305</v>
      </c>
      <c r="HE44" s="54" t="s">
        <v>305</v>
      </c>
      <c r="HF44" s="54" t="s">
        <v>305</v>
      </c>
      <c r="HG44" s="54" t="s">
        <v>305</v>
      </c>
    </row>
    <row r="45" ht="15" spans="1:215">
      <c r="A45" s="18"/>
      <c r="B45" s="22" t="s">
        <v>308</v>
      </c>
      <c r="C45" s="18">
        <v>0</v>
      </c>
      <c r="D45" s="54" t="s">
        <v>305</v>
      </c>
      <c r="E45" s="54" t="s">
        <v>305</v>
      </c>
      <c r="F45" s="54" t="s">
        <v>305</v>
      </c>
      <c r="G45" s="54" t="s">
        <v>305</v>
      </c>
      <c r="H45" s="54" t="s">
        <v>305</v>
      </c>
      <c r="I45" s="54" t="s">
        <v>305</v>
      </c>
      <c r="J45" s="54" t="s">
        <v>305</v>
      </c>
      <c r="K45" s="54" t="s">
        <v>305</v>
      </c>
      <c r="L45" s="54" t="s">
        <v>305</v>
      </c>
      <c r="M45" s="54" t="s">
        <v>305</v>
      </c>
      <c r="N45" s="54" t="s">
        <v>305</v>
      </c>
      <c r="O45" s="54" t="s">
        <v>305</v>
      </c>
      <c r="P45" s="54" t="s">
        <v>305</v>
      </c>
      <c r="Q45" s="54" t="s">
        <v>305</v>
      </c>
      <c r="R45" s="54" t="s">
        <v>305</v>
      </c>
      <c r="S45" s="54" t="s">
        <v>305</v>
      </c>
      <c r="T45" s="54" t="s">
        <v>305</v>
      </c>
      <c r="U45" s="54" t="s">
        <v>305</v>
      </c>
      <c r="V45" s="54" t="s">
        <v>305</v>
      </c>
      <c r="W45" s="54" t="s">
        <v>305</v>
      </c>
      <c r="Y45" s="18"/>
      <c r="Z45" s="22" t="s">
        <v>308</v>
      </c>
      <c r="AA45" s="18">
        <v>0</v>
      </c>
      <c r="AB45" s="54" t="s">
        <v>305</v>
      </c>
      <c r="AC45" s="54" t="s">
        <v>305</v>
      </c>
      <c r="AD45" s="54" t="s">
        <v>305</v>
      </c>
      <c r="AE45" s="54" t="s">
        <v>305</v>
      </c>
      <c r="AF45" s="54" t="s">
        <v>305</v>
      </c>
      <c r="AG45" s="54" t="s">
        <v>305</v>
      </c>
      <c r="AH45" s="54" t="s">
        <v>305</v>
      </c>
      <c r="AI45" s="54" t="s">
        <v>305</v>
      </c>
      <c r="AJ45" s="54" t="s">
        <v>305</v>
      </c>
      <c r="AK45" s="54" t="s">
        <v>305</v>
      </c>
      <c r="AL45" s="54" t="s">
        <v>305</v>
      </c>
      <c r="AM45" s="54" t="s">
        <v>305</v>
      </c>
      <c r="AN45" s="54" t="s">
        <v>305</v>
      </c>
      <c r="AO45" s="54" t="s">
        <v>305</v>
      </c>
      <c r="AP45" s="54" t="s">
        <v>305</v>
      </c>
      <c r="AQ45" s="54" t="s">
        <v>305</v>
      </c>
      <c r="AR45" s="54" t="s">
        <v>305</v>
      </c>
      <c r="AS45" s="54" t="s">
        <v>305</v>
      </c>
      <c r="AT45" s="54" t="s">
        <v>305</v>
      </c>
      <c r="AU45" s="54" t="s">
        <v>305</v>
      </c>
      <c r="AW45" s="43"/>
      <c r="AX45" s="35" t="s">
        <v>309</v>
      </c>
      <c r="AY45" s="43">
        <v>0</v>
      </c>
      <c r="AZ45" s="56" t="s">
        <v>321</v>
      </c>
      <c r="BA45" s="56" t="s">
        <v>321</v>
      </c>
      <c r="BB45" s="56" t="s">
        <v>321</v>
      </c>
      <c r="BC45" s="56" t="s">
        <v>321</v>
      </c>
      <c r="BD45" s="56" t="s">
        <v>321</v>
      </c>
      <c r="BE45" s="56" t="s">
        <v>321</v>
      </c>
      <c r="BF45" s="56" t="s">
        <v>321</v>
      </c>
      <c r="BG45" s="56" t="s">
        <v>321</v>
      </c>
      <c r="BH45" s="56" t="s">
        <v>321</v>
      </c>
      <c r="BI45" s="56" t="s">
        <v>321</v>
      </c>
      <c r="BJ45" s="56" t="s">
        <v>321</v>
      </c>
      <c r="BK45" s="56" t="s">
        <v>321</v>
      </c>
      <c r="BL45" s="56" t="s">
        <v>321</v>
      </c>
      <c r="BM45" s="56" t="s">
        <v>321</v>
      </c>
      <c r="BN45" s="56" t="s">
        <v>321</v>
      </c>
      <c r="BO45" s="56" t="s">
        <v>321</v>
      </c>
      <c r="BP45" s="56" t="s">
        <v>321</v>
      </c>
      <c r="BQ45" s="56" t="s">
        <v>321</v>
      </c>
      <c r="BR45" s="56" t="s">
        <v>321</v>
      </c>
      <c r="BS45" s="56" t="s">
        <v>321</v>
      </c>
      <c r="BT45" s="44"/>
      <c r="BU45" s="43"/>
      <c r="BV45" s="35" t="s">
        <v>309</v>
      </c>
      <c r="BW45" s="43">
        <v>0</v>
      </c>
      <c r="BX45" s="56" t="s">
        <v>321</v>
      </c>
      <c r="BY45" s="56" t="s">
        <v>321</v>
      </c>
      <c r="BZ45" s="56" t="s">
        <v>321</v>
      </c>
      <c r="CA45" s="56" t="s">
        <v>321</v>
      </c>
      <c r="CB45" s="56" t="s">
        <v>321</v>
      </c>
      <c r="CC45" s="56" t="s">
        <v>321</v>
      </c>
      <c r="CD45" s="56" t="s">
        <v>321</v>
      </c>
      <c r="CE45" s="56" t="s">
        <v>321</v>
      </c>
      <c r="CF45" s="56" t="s">
        <v>321</v>
      </c>
      <c r="CG45" s="56" t="s">
        <v>321</v>
      </c>
      <c r="CH45" s="56" t="s">
        <v>321</v>
      </c>
      <c r="CI45" s="56" t="s">
        <v>321</v>
      </c>
      <c r="CJ45" s="56" t="s">
        <v>321</v>
      </c>
      <c r="CK45" s="56" t="s">
        <v>321</v>
      </c>
      <c r="CL45" s="56" t="s">
        <v>321</v>
      </c>
      <c r="CM45" s="56" t="s">
        <v>321</v>
      </c>
      <c r="CN45" s="56" t="s">
        <v>321</v>
      </c>
      <c r="CO45" s="56" t="s">
        <v>321</v>
      </c>
      <c r="CP45" s="56" t="s">
        <v>321</v>
      </c>
      <c r="CQ45" s="56" t="s">
        <v>321</v>
      </c>
      <c r="CR45" s="44"/>
      <c r="CS45" s="43"/>
      <c r="CT45" s="35" t="s">
        <v>309</v>
      </c>
      <c r="CU45" s="43">
        <v>0</v>
      </c>
      <c r="CV45" s="56" t="s">
        <v>321</v>
      </c>
      <c r="CW45" s="56" t="s">
        <v>321</v>
      </c>
      <c r="CX45" s="56" t="s">
        <v>321</v>
      </c>
      <c r="CY45" s="56" t="s">
        <v>321</v>
      </c>
      <c r="CZ45" s="56" t="s">
        <v>321</v>
      </c>
      <c r="DA45" s="56" t="s">
        <v>321</v>
      </c>
      <c r="DB45" s="56" t="s">
        <v>321</v>
      </c>
      <c r="DC45" s="56" t="s">
        <v>321</v>
      </c>
      <c r="DD45" s="56" t="s">
        <v>321</v>
      </c>
      <c r="DE45" s="56" t="s">
        <v>321</v>
      </c>
      <c r="DF45" s="56" t="s">
        <v>321</v>
      </c>
      <c r="DG45" s="56" t="s">
        <v>321</v>
      </c>
      <c r="DH45" s="56" t="s">
        <v>321</v>
      </c>
      <c r="DI45" s="56" t="s">
        <v>321</v>
      </c>
      <c r="DJ45" s="56" t="s">
        <v>321</v>
      </c>
      <c r="DK45" s="56" t="s">
        <v>321</v>
      </c>
      <c r="DL45" s="56" t="s">
        <v>321</v>
      </c>
      <c r="DM45" s="56" t="s">
        <v>321</v>
      </c>
      <c r="DN45" s="56" t="s">
        <v>321</v>
      </c>
      <c r="DO45" s="56" t="s">
        <v>321</v>
      </c>
      <c r="DP45" s="44"/>
      <c r="DQ45" s="43"/>
      <c r="DR45" s="35" t="s">
        <v>309</v>
      </c>
      <c r="DS45" s="43">
        <v>0</v>
      </c>
      <c r="DT45" s="56" t="s">
        <v>321</v>
      </c>
      <c r="DU45" s="56" t="s">
        <v>321</v>
      </c>
      <c r="DV45" s="56" t="s">
        <v>321</v>
      </c>
      <c r="DW45" s="56" t="s">
        <v>321</v>
      </c>
      <c r="DX45" s="56" t="s">
        <v>321</v>
      </c>
      <c r="DY45" s="56" t="s">
        <v>321</v>
      </c>
      <c r="DZ45" s="56" t="s">
        <v>321</v>
      </c>
      <c r="EA45" s="56" t="s">
        <v>321</v>
      </c>
      <c r="EB45" s="56" t="s">
        <v>321</v>
      </c>
      <c r="EC45" s="56" t="s">
        <v>321</v>
      </c>
      <c r="ED45" s="56" t="s">
        <v>321</v>
      </c>
      <c r="EE45" s="56" t="s">
        <v>321</v>
      </c>
      <c r="EF45" s="56" t="s">
        <v>321</v>
      </c>
      <c r="EG45" s="56" t="s">
        <v>321</v>
      </c>
      <c r="EH45" s="56" t="s">
        <v>321</v>
      </c>
      <c r="EI45" s="56" t="s">
        <v>321</v>
      </c>
      <c r="EJ45" s="56" t="s">
        <v>321</v>
      </c>
      <c r="EK45" s="56" t="s">
        <v>321</v>
      </c>
      <c r="EL45" s="56" t="s">
        <v>321</v>
      </c>
      <c r="EM45" s="56" t="s">
        <v>321</v>
      </c>
      <c r="EN45" s="44"/>
      <c r="EO45" s="43"/>
      <c r="EP45" s="35" t="s">
        <v>309</v>
      </c>
      <c r="EQ45" s="43">
        <v>0</v>
      </c>
      <c r="ER45" s="56" t="s">
        <v>321</v>
      </c>
      <c r="ES45" s="56" t="s">
        <v>321</v>
      </c>
      <c r="ET45" s="56" t="s">
        <v>321</v>
      </c>
      <c r="EU45" s="56" t="s">
        <v>321</v>
      </c>
      <c r="EV45" s="56" t="s">
        <v>321</v>
      </c>
      <c r="EW45" s="56" t="s">
        <v>321</v>
      </c>
      <c r="EX45" s="56" t="s">
        <v>321</v>
      </c>
      <c r="EY45" s="56" t="s">
        <v>321</v>
      </c>
      <c r="EZ45" s="56" t="s">
        <v>321</v>
      </c>
      <c r="FA45" s="56" t="s">
        <v>321</v>
      </c>
      <c r="FB45" s="56" t="s">
        <v>321</v>
      </c>
      <c r="FC45" s="56" t="s">
        <v>321</v>
      </c>
      <c r="FD45" s="56" t="s">
        <v>321</v>
      </c>
      <c r="FE45" s="56" t="s">
        <v>321</v>
      </c>
      <c r="FF45" s="56" t="s">
        <v>321</v>
      </c>
      <c r="FG45" s="56" t="s">
        <v>321</v>
      </c>
      <c r="FH45" s="56" t="s">
        <v>321</v>
      </c>
      <c r="FI45" s="56" t="s">
        <v>321</v>
      </c>
      <c r="FJ45" s="56" t="s">
        <v>321</v>
      </c>
      <c r="FK45" s="56" t="s">
        <v>321</v>
      </c>
      <c r="FM45" s="18"/>
      <c r="FN45" s="12" t="s">
        <v>308</v>
      </c>
      <c r="FO45" s="18">
        <v>0</v>
      </c>
      <c r="FP45" s="54" t="s">
        <v>305</v>
      </c>
      <c r="FQ45" s="54" t="s">
        <v>305</v>
      </c>
      <c r="FR45" s="54" t="s">
        <v>305</v>
      </c>
      <c r="FS45" s="54" t="s">
        <v>305</v>
      </c>
      <c r="FT45" s="54" t="s">
        <v>305</v>
      </c>
      <c r="FU45" s="54" t="s">
        <v>305</v>
      </c>
      <c r="FV45" s="54" t="s">
        <v>305</v>
      </c>
      <c r="FW45" s="54" t="s">
        <v>305</v>
      </c>
      <c r="FX45" s="54" t="s">
        <v>305</v>
      </c>
      <c r="FY45" s="54" t="s">
        <v>305</v>
      </c>
      <c r="FZ45" s="54" t="s">
        <v>305</v>
      </c>
      <c r="GA45" s="54" t="s">
        <v>305</v>
      </c>
      <c r="GB45" s="54" t="s">
        <v>305</v>
      </c>
      <c r="GC45" s="54" t="s">
        <v>305</v>
      </c>
      <c r="GD45" s="54" t="s">
        <v>305</v>
      </c>
      <c r="GE45" s="54" t="s">
        <v>305</v>
      </c>
      <c r="GF45" s="54" t="s">
        <v>305</v>
      </c>
      <c r="GG45" s="54" t="s">
        <v>305</v>
      </c>
      <c r="GH45" s="54" t="s">
        <v>305</v>
      </c>
      <c r="GI45" s="54" t="s">
        <v>305</v>
      </c>
      <c r="GK45" s="18"/>
      <c r="GL45" s="12" t="s">
        <v>308</v>
      </c>
      <c r="GM45" s="18">
        <v>0</v>
      </c>
      <c r="GN45" s="54" t="s">
        <v>305</v>
      </c>
      <c r="GO45" s="54" t="s">
        <v>305</v>
      </c>
      <c r="GP45" s="54" t="s">
        <v>305</v>
      </c>
      <c r="GQ45" s="54" t="s">
        <v>305</v>
      </c>
      <c r="GR45" s="54" t="s">
        <v>305</v>
      </c>
      <c r="GS45" s="54" t="s">
        <v>305</v>
      </c>
      <c r="GT45" s="54" t="s">
        <v>305</v>
      </c>
      <c r="GU45" s="54" t="s">
        <v>305</v>
      </c>
      <c r="GV45" s="54" t="s">
        <v>305</v>
      </c>
      <c r="GW45" s="54" t="s">
        <v>305</v>
      </c>
      <c r="GX45" s="54" t="s">
        <v>305</v>
      </c>
      <c r="GY45" s="54" t="s">
        <v>305</v>
      </c>
      <c r="GZ45" s="54" t="s">
        <v>305</v>
      </c>
      <c r="HA45" s="54" t="s">
        <v>305</v>
      </c>
      <c r="HB45" s="54" t="s">
        <v>305</v>
      </c>
      <c r="HC45" s="54" t="s">
        <v>305</v>
      </c>
      <c r="HD45" s="54" t="s">
        <v>305</v>
      </c>
      <c r="HE45" s="54" t="s">
        <v>305</v>
      </c>
      <c r="HF45" s="54" t="s">
        <v>305</v>
      </c>
      <c r="HG45" s="54" t="s">
        <v>305</v>
      </c>
    </row>
    <row r="46" ht="15" spans="1:215">
      <c r="A46" s="18"/>
      <c r="B46" s="22" t="s">
        <v>310</v>
      </c>
      <c r="C46" s="18">
        <v>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Y46" s="18"/>
      <c r="Z46" s="22" t="s">
        <v>310</v>
      </c>
      <c r="AA46" s="18">
        <v>0</v>
      </c>
      <c r="AB46" s="18">
        <v>0</v>
      </c>
      <c r="AC46" s="18">
        <v>0</v>
      </c>
      <c r="AD46" s="18">
        <v>0</v>
      </c>
      <c r="AE46" s="18">
        <v>0</v>
      </c>
      <c r="AF46" s="18">
        <v>0</v>
      </c>
      <c r="AG46" s="18">
        <v>0</v>
      </c>
      <c r="AH46" s="18">
        <v>0</v>
      </c>
      <c r="AI46" s="18">
        <v>0</v>
      </c>
      <c r="AJ46" s="18">
        <v>0</v>
      </c>
      <c r="AK46" s="18">
        <v>0</v>
      </c>
      <c r="AL46" s="18">
        <v>0</v>
      </c>
      <c r="AM46" s="18">
        <v>0</v>
      </c>
      <c r="AN46" s="18">
        <v>0</v>
      </c>
      <c r="AO46" s="18">
        <v>0</v>
      </c>
      <c r="AP46" s="18">
        <v>0</v>
      </c>
      <c r="AQ46" s="18">
        <v>0</v>
      </c>
      <c r="AR46" s="18">
        <v>0</v>
      </c>
      <c r="AS46" s="18">
        <v>0</v>
      </c>
      <c r="AT46" s="18">
        <v>0</v>
      </c>
      <c r="AU46" s="18">
        <v>0</v>
      </c>
      <c r="AW46" s="43"/>
      <c r="AX46" s="35" t="s">
        <v>311</v>
      </c>
      <c r="AY46" s="43">
        <v>0</v>
      </c>
      <c r="AZ46" s="43">
        <v>0</v>
      </c>
      <c r="BA46" s="43">
        <v>0</v>
      </c>
      <c r="BB46" s="43">
        <v>0</v>
      </c>
      <c r="BC46" s="43">
        <v>0</v>
      </c>
      <c r="BD46" s="43">
        <v>0</v>
      </c>
      <c r="BE46" s="43">
        <v>0</v>
      </c>
      <c r="BF46" s="43">
        <v>0</v>
      </c>
      <c r="BG46" s="43">
        <v>0</v>
      </c>
      <c r="BH46" s="43">
        <v>0</v>
      </c>
      <c r="BI46" s="43">
        <v>0</v>
      </c>
      <c r="BJ46" s="43">
        <v>0</v>
      </c>
      <c r="BK46" s="43">
        <v>0</v>
      </c>
      <c r="BL46" s="43">
        <v>0</v>
      </c>
      <c r="BM46" s="43">
        <v>0</v>
      </c>
      <c r="BN46" s="43">
        <v>0</v>
      </c>
      <c r="BO46" s="43">
        <v>0</v>
      </c>
      <c r="BP46" s="43">
        <v>0</v>
      </c>
      <c r="BQ46" s="43">
        <v>0</v>
      </c>
      <c r="BR46" s="43">
        <v>0</v>
      </c>
      <c r="BS46" s="43">
        <v>0</v>
      </c>
      <c r="BT46" s="44"/>
      <c r="BU46" s="43"/>
      <c r="BV46" s="35" t="s">
        <v>311</v>
      </c>
      <c r="BW46" s="43">
        <v>0</v>
      </c>
      <c r="BX46" s="43">
        <v>0</v>
      </c>
      <c r="BY46" s="43">
        <v>0</v>
      </c>
      <c r="BZ46" s="43">
        <v>0</v>
      </c>
      <c r="CA46" s="43">
        <v>0</v>
      </c>
      <c r="CB46" s="43">
        <v>0</v>
      </c>
      <c r="CC46" s="43">
        <v>0</v>
      </c>
      <c r="CD46" s="43">
        <v>0</v>
      </c>
      <c r="CE46" s="43">
        <v>0</v>
      </c>
      <c r="CF46" s="43">
        <v>0</v>
      </c>
      <c r="CG46" s="43">
        <v>0</v>
      </c>
      <c r="CH46" s="43">
        <v>0</v>
      </c>
      <c r="CI46" s="43">
        <v>0</v>
      </c>
      <c r="CJ46" s="43">
        <v>0</v>
      </c>
      <c r="CK46" s="43">
        <v>0</v>
      </c>
      <c r="CL46" s="43">
        <v>0</v>
      </c>
      <c r="CM46" s="43">
        <v>0</v>
      </c>
      <c r="CN46" s="43">
        <v>0</v>
      </c>
      <c r="CO46" s="43">
        <v>0</v>
      </c>
      <c r="CP46" s="43">
        <v>0</v>
      </c>
      <c r="CQ46" s="43">
        <v>0</v>
      </c>
      <c r="CR46" s="44"/>
      <c r="CS46" s="43"/>
      <c r="CT46" s="35" t="s">
        <v>311</v>
      </c>
      <c r="CU46" s="43">
        <v>0</v>
      </c>
      <c r="CV46" s="43">
        <v>0</v>
      </c>
      <c r="CW46" s="43">
        <v>0</v>
      </c>
      <c r="CX46" s="43">
        <v>0</v>
      </c>
      <c r="CY46" s="43">
        <v>0</v>
      </c>
      <c r="CZ46" s="43">
        <v>0.1</v>
      </c>
      <c r="DA46" s="43">
        <v>0</v>
      </c>
      <c r="DB46" s="43">
        <v>0</v>
      </c>
      <c r="DC46" s="43">
        <v>0</v>
      </c>
      <c r="DD46" s="43">
        <v>0</v>
      </c>
      <c r="DE46" s="43">
        <v>0</v>
      </c>
      <c r="DF46" s="43">
        <v>0</v>
      </c>
      <c r="DG46" s="43">
        <v>0</v>
      </c>
      <c r="DH46" s="43">
        <v>0</v>
      </c>
      <c r="DI46" s="43">
        <v>0</v>
      </c>
      <c r="DJ46" s="43">
        <v>0</v>
      </c>
      <c r="DK46" s="43">
        <v>0</v>
      </c>
      <c r="DL46" s="43">
        <v>0</v>
      </c>
      <c r="DM46" s="43">
        <v>0</v>
      </c>
      <c r="DN46" s="43">
        <v>0</v>
      </c>
      <c r="DO46" s="43">
        <v>0</v>
      </c>
      <c r="DP46" s="44"/>
      <c r="DQ46" s="43"/>
      <c r="DR46" s="35" t="s">
        <v>311</v>
      </c>
      <c r="DS46" s="43">
        <v>0</v>
      </c>
      <c r="DT46" s="43">
        <v>0</v>
      </c>
      <c r="DU46" s="43">
        <v>0</v>
      </c>
      <c r="DV46" s="43">
        <v>0</v>
      </c>
      <c r="DW46" s="43">
        <v>0</v>
      </c>
      <c r="DX46" s="43">
        <v>0</v>
      </c>
      <c r="DY46" s="43">
        <v>0</v>
      </c>
      <c r="DZ46" s="43">
        <v>0</v>
      </c>
      <c r="EA46" s="43">
        <v>0</v>
      </c>
      <c r="EB46" s="43">
        <v>0</v>
      </c>
      <c r="EC46" s="43">
        <v>0</v>
      </c>
      <c r="ED46" s="43">
        <v>0</v>
      </c>
      <c r="EE46" s="43">
        <v>0</v>
      </c>
      <c r="EF46" s="43">
        <v>0</v>
      </c>
      <c r="EG46" s="43">
        <v>0</v>
      </c>
      <c r="EH46" s="43">
        <v>0</v>
      </c>
      <c r="EI46" s="43">
        <v>0</v>
      </c>
      <c r="EJ46" s="43">
        <v>0</v>
      </c>
      <c r="EK46" s="43">
        <v>0</v>
      </c>
      <c r="EL46" s="43">
        <v>0</v>
      </c>
      <c r="EM46" s="43">
        <v>0</v>
      </c>
      <c r="EN46" s="44"/>
      <c r="EO46" s="43"/>
      <c r="EP46" s="35" t="s">
        <v>311</v>
      </c>
      <c r="EQ46" s="43">
        <v>0</v>
      </c>
      <c r="ER46" s="43">
        <v>0</v>
      </c>
      <c r="ES46" s="43">
        <v>0</v>
      </c>
      <c r="ET46" s="43">
        <v>0</v>
      </c>
      <c r="EU46" s="43">
        <v>0</v>
      </c>
      <c r="EV46" s="43">
        <v>0</v>
      </c>
      <c r="EW46" s="43">
        <v>0</v>
      </c>
      <c r="EX46" s="43">
        <v>0</v>
      </c>
      <c r="EY46" s="43">
        <v>0</v>
      </c>
      <c r="EZ46" s="43">
        <v>0</v>
      </c>
      <c r="FA46" s="43">
        <v>0</v>
      </c>
      <c r="FB46" s="43">
        <v>0</v>
      </c>
      <c r="FC46" s="43">
        <v>0</v>
      </c>
      <c r="FD46" s="43">
        <v>0</v>
      </c>
      <c r="FE46" s="43">
        <v>0</v>
      </c>
      <c r="FF46" s="43">
        <v>0</v>
      </c>
      <c r="FG46" s="43">
        <v>0</v>
      </c>
      <c r="FH46" s="43">
        <v>0</v>
      </c>
      <c r="FI46" s="43">
        <v>0</v>
      </c>
      <c r="FJ46" s="43">
        <v>0</v>
      </c>
      <c r="FK46" s="43">
        <v>0</v>
      </c>
      <c r="FM46" s="18"/>
      <c r="FN46" s="12" t="s">
        <v>310</v>
      </c>
      <c r="FO46" s="18">
        <v>0</v>
      </c>
      <c r="FP46" s="18">
        <v>0</v>
      </c>
      <c r="FQ46" s="18">
        <v>0</v>
      </c>
      <c r="FR46" s="18">
        <v>0</v>
      </c>
      <c r="FS46" s="18">
        <v>0</v>
      </c>
      <c r="FT46" s="18">
        <v>0</v>
      </c>
      <c r="FU46" s="18">
        <v>0</v>
      </c>
      <c r="FV46" s="18">
        <v>0</v>
      </c>
      <c r="FW46" s="18">
        <v>0</v>
      </c>
      <c r="FX46" s="18">
        <v>0</v>
      </c>
      <c r="FY46" s="18">
        <v>0</v>
      </c>
      <c r="FZ46" s="18">
        <v>0</v>
      </c>
      <c r="GA46" s="18">
        <v>0</v>
      </c>
      <c r="GB46" s="18">
        <v>0</v>
      </c>
      <c r="GC46" s="18">
        <v>0</v>
      </c>
      <c r="GD46" s="18">
        <v>0</v>
      </c>
      <c r="GE46" s="18">
        <v>0</v>
      </c>
      <c r="GF46" s="18">
        <v>0</v>
      </c>
      <c r="GG46" s="18">
        <v>0</v>
      </c>
      <c r="GH46" s="18">
        <v>0</v>
      </c>
      <c r="GI46" s="18">
        <v>0</v>
      </c>
      <c r="GK46" s="18"/>
      <c r="GL46" s="12" t="s">
        <v>310</v>
      </c>
      <c r="GM46" s="18">
        <v>0</v>
      </c>
      <c r="GN46" s="18">
        <v>0</v>
      </c>
      <c r="GO46" s="18">
        <v>0</v>
      </c>
      <c r="GP46" s="18">
        <v>0</v>
      </c>
      <c r="GQ46" s="18">
        <v>0</v>
      </c>
      <c r="GR46" s="18">
        <v>0.1</v>
      </c>
      <c r="GS46" s="18">
        <v>0</v>
      </c>
      <c r="GT46" s="18">
        <v>0</v>
      </c>
      <c r="GU46" s="18">
        <v>0</v>
      </c>
      <c r="GV46" s="18">
        <v>0</v>
      </c>
      <c r="GW46" s="18">
        <v>0</v>
      </c>
      <c r="GX46" s="18">
        <v>0</v>
      </c>
      <c r="GY46" s="18">
        <v>0</v>
      </c>
      <c r="GZ46" s="18">
        <v>0</v>
      </c>
      <c r="HA46" s="18">
        <v>0</v>
      </c>
      <c r="HB46" s="18">
        <v>0</v>
      </c>
      <c r="HC46" s="18">
        <v>0</v>
      </c>
      <c r="HD46" s="18">
        <v>0</v>
      </c>
      <c r="HE46" s="18">
        <v>0</v>
      </c>
      <c r="HF46" s="18">
        <v>0</v>
      </c>
      <c r="HG46" s="18">
        <v>0</v>
      </c>
    </row>
    <row r="47" ht="15" spans="1:215">
      <c r="A47" s="18"/>
      <c r="B47" s="18"/>
      <c r="C47" s="18"/>
      <c r="D47" s="18"/>
      <c r="E47" s="18"/>
      <c r="F47" s="18"/>
      <c r="G47" s="18"/>
      <c r="H47" s="18"/>
      <c r="I47" s="18"/>
      <c r="J47" s="18"/>
      <c r="K47" s="18"/>
      <c r="L47" s="18"/>
      <c r="M47" s="18"/>
      <c r="N47" s="18"/>
      <c r="O47" s="18"/>
      <c r="P47" s="18"/>
      <c r="Q47" s="18"/>
      <c r="R47" s="18"/>
      <c r="S47" s="18"/>
      <c r="T47" s="18"/>
      <c r="U47" s="18"/>
      <c r="V47" s="18"/>
      <c r="W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4"/>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4"/>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4"/>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4"/>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K47" s="18"/>
      <c r="GL47" s="18"/>
      <c r="GM47" s="18"/>
      <c r="GN47" s="18"/>
      <c r="GO47" s="18"/>
      <c r="GP47" s="18"/>
      <c r="GQ47" s="18"/>
      <c r="GR47" s="18"/>
      <c r="GS47" s="18"/>
      <c r="GT47" s="18"/>
      <c r="GU47" s="18"/>
      <c r="GV47" s="18"/>
      <c r="GW47" s="18"/>
      <c r="GX47" s="18"/>
      <c r="GY47" s="18"/>
      <c r="GZ47" s="18"/>
      <c r="HA47" s="18"/>
      <c r="HB47" s="18"/>
      <c r="HC47" s="18"/>
      <c r="HD47" s="18"/>
      <c r="HE47" s="18"/>
      <c r="HF47" s="18"/>
      <c r="HG47" s="18"/>
    </row>
    <row r="48" ht="15" spans="1:215">
      <c r="A48" s="18"/>
      <c r="B48" s="21" t="s">
        <v>197</v>
      </c>
      <c r="C48" s="18"/>
      <c r="D48" s="18"/>
      <c r="E48" s="18"/>
      <c r="F48" s="18"/>
      <c r="G48" s="18"/>
      <c r="H48" s="18"/>
      <c r="I48" s="18"/>
      <c r="J48" s="18"/>
      <c r="K48" s="18"/>
      <c r="L48" s="18"/>
      <c r="M48" s="18"/>
      <c r="N48" s="18"/>
      <c r="O48" s="18"/>
      <c r="P48" s="18"/>
      <c r="Q48" s="18"/>
      <c r="R48" s="18"/>
      <c r="S48" s="18"/>
      <c r="T48" s="18"/>
      <c r="U48" s="18"/>
      <c r="V48" s="18"/>
      <c r="W48" s="18"/>
      <c r="Y48" s="18"/>
      <c r="Z48" s="21" t="s">
        <v>197</v>
      </c>
      <c r="AA48" s="18"/>
      <c r="AB48" s="18"/>
      <c r="AC48" s="18"/>
      <c r="AD48" s="18"/>
      <c r="AE48" s="18"/>
      <c r="AF48" s="18"/>
      <c r="AG48" s="18"/>
      <c r="AH48" s="18"/>
      <c r="AI48" s="18"/>
      <c r="AJ48" s="18"/>
      <c r="AK48" s="18"/>
      <c r="AL48" s="18"/>
      <c r="AM48" s="18"/>
      <c r="AN48" s="18"/>
      <c r="AO48" s="18"/>
      <c r="AP48" s="18"/>
      <c r="AQ48" s="18"/>
      <c r="AR48" s="18"/>
      <c r="AS48" s="18"/>
      <c r="AT48" s="18"/>
      <c r="AU48" s="18"/>
      <c r="AW48" s="43"/>
      <c r="AX48" s="34" t="s">
        <v>312</v>
      </c>
      <c r="AY48" s="43"/>
      <c r="AZ48" s="43"/>
      <c r="BA48" s="43"/>
      <c r="BB48" s="43"/>
      <c r="BC48" s="43"/>
      <c r="BD48" s="43"/>
      <c r="BE48" s="43"/>
      <c r="BF48" s="43"/>
      <c r="BG48" s="43"/>
      <c r="BH48" s="43"/>
      <c r="BI48" s="43"/>
      <c r="BJ48" s="43"/>
      <c r="BK48" s="43"/>
      <c r="BL48" s="43"/>
      <c r="BM48" s="43"/>
      <c r="BN48" s="43"/>
      <c r="BO48" s="43"/>
      <c r="BP48" s="43"/>
      <c r="BQ48" s="43"/>
      <c r="BR48" s="43"/>
      <c r="BS48" s="43"/>
      <c r="BT48" s="44"/>
      <c r="BU48" s="43"/>
      <c r="BV48" s="34" t="s">
        <v>312</v>
      </c>
      <c r="BW48" s="43"/>
      <c r="BX48" s="43"/>
      <c r="BY48" s="43"/>
      <c r="BZ48" s="43"/>
      <c r="CA48" s="43"/>
      <c r="CB48" s="43"/>
      <c r="CC48" s="43"/>
      <c r="CD48" s="43"/>
      <c r="CE48" s="43"/>
      <c r="CF48" s="43"/>
      <c r="CG48" s="43"/>
      <c r="CH48" s="43"/>
      <c r="CI48" s="43"/>
      <c r="CJ48" s="43"/>
      <c r="CK48" s="43"/>
      <c r="CL48" s="43"/>
      <c r="CM48" s="43"/>
      <c r="CN48" s="43"/>
      <c r="CO48" s="43"/>
      <c r="CP48" s="43"/>
      <c r="CQ48" s="43"/>
      <c r="CR48" s="44"/>
      <c r="CS48" s="43"/>
      <c r="CT48" s="34" t="s">
        <v>312</v>
      </c>
      <c r="CU48" s="43"/>
      <c r="CV48" s="43"/>
      <c r="CW48" s="43"/>
      <c r="CX48" s="43"/>
      <c r="CY48" s="43"/>
      <c r="CZ48" s="43"/>
      <c r="DA48" s="43"/>
      <c r="DB48" s="43"/>
      <c r="DC48" s="43"/>
      <c r="DD48" s="43"/>
      <c r="DE48" s="43"/>
      <c r="DF48" s="43"/>
      <c r="DG48" s="43"/>
      <c r="DH48" s="43"/>
      <c r="DI48" s="43"/>
      <c r="DJ48" s="43"/>
      <c r="DK48" s="43"/>
      <c r="DL48" s="43"/>
      <c r="DM48" s="43"/>
      <c r="DN48" s="43"/>
      <c r="DO48" s="43"/>
      <c r="DP48" s="44"/>
      <c r="DQ48" s="43"/>
      <c r="DR48" s="34" t="s">
        <v>312</v>
      </c>
      <c r="DS48" s="43"/>
      <c r="DT48" s="43"/>
      <c r="DU48" s="43"/>
      <c r="DV48" s="43"/>
      <c r="DW48" s="43"/>
      <c r="DX48" s="43"/>
      <c r="DY48" s="43"/>
      <c r="DZ48" s="43"/>
      <c r="EA48" s="43"/>
      <c r="EB48" s="43"/>
      <c r="EC48" s="43"/>
      <c r="ED48" s="43"/>
      <c r="EE48" s="43"/>
      <c r="EF48" s="43"/>
      <c r="EG48" s="43"/>
      <c r="EH48" s="43"/>
      <c r="EI48" s="43"/>
      <c r="EJ48" s="43"/>
      <c r="EK48" s="43"/>
      <c r="EL48" s="43"/>
      <c r="EM48" s="43"/>
      <c r="EN48" s="44"/>
      <c r="EO48" s="43"/>
      <c r="EP48" s="34" t="s">
        <v>312</v>
      </c>
      <c r="EQ48" s="43"/>
      <c r="ER48" s="43"/>
      <c r="ES48" s="43"/>
      <c r="ET48" s="43"/>
      <c r="EU48" s="43"/>
      <c r="EV48" s="43"/>
      <c r="EW48" s="43"/>
      <c r="EX48" s="43"/>
      <c r="EY48" s="43"/>
      <c r="EZ48" s="43"/>
      <c r="FA48" s="43"/>
      <c r="FB48" s="43"/>
      <c r="FC48" s="43"/>
      <c r="FD48" s="43"/>
      <c r="FE48" s="43"/>
      <c r="FF48" s="43"/>
      <c r="FG48" s="43"/>
      <c r="FH48" s="43"/>
      <c r="FI48" s="43"/>
      <c r="FJ48" s="43"/>
      <c r="FK48" s="43"/>
      <c r="FM48" s="18"/>
      <c r="FN48" s="21" t="s">
        <v>197</v>
      </c>
      <c r="FO48" s="18"/>
      <c r="FP48" s="18"/>
      <c r="FQ48" s="18"/>
      <c r="FR48" s="18"/>
      <c r="FS48" s="18"/>
      <c r="FT48" s="18"/>
      <c r="FU48" s="18"/>
      <c r="FV48" s="18"/>
      <c r="FW48" s="18"/>
      <c r="FX48" s="18"/>
      <c r="FY48" s="18"/>
      <c r="FZ48" s="18"/>
      <c r="GA48" s="18"/>
      <c r="GB48" s="18"/>
      <c r="GC48" s="18"/>
      <c r="GD48" s="18"/>
      <c r="GE48" s="18"/>
      <c r="GF48" s="18"/>
      <c r="GG48" s="18"/>
      <c r="GH48" s="18"/>
      <c r="GI48" s="18"/>
      <c r="GK48" s="18"/>
      <c r="GL48" s="21" t="s">
        <v>197</v>
      </c>
      <c r="GM48" s="18"/>
      <c r="GN48" s="18"/>
      <c r="GO48" s="18"/>
      <c r="GP48" s="18"/>
      <c r="GQ48" s="18"/>
      <c r="GR48" s="18"/>
      <c r="GS48" s="18"/>
      <c r="GT48" s="18"/>
      <c r="GU48" s="18"/>
      <c r="GV48" s="18"/>
      <c r="GW48" s="18"/>
      <c r="GX48" s="18"/>
      <c r="GY48" s="18"/>
      <c r="GZ48" s="18"/>
      <c r="HA48" s="18"/>
      <c r="HB48" s="18"/>
      <c r="HC48" s="18"/>
      <c r="HD48" s="18"/>
      <c r="HE48" s="18"/>
      <c r="HF48" s="18"/>
      <c r="HG48" s="18"/>
    </row>
    <row r="49" ht="15.75" spans="1:215">
      <c r="A49" s="1"/>
      <c r="B49" s="22" t="s">
        <v>510</v>
      </c>
      <c r="C49" s="53" t="s">
        <v>513</v>
      </c>
      <c r="D49" s="53" t="s">
        <v>513</v>
      </c>
      <c r="E49" s="53" t="s">
        <v>513</v>
      </c>
      <c r="F49" s="53" t="s">
        <v>513</v>
      </c>
      <c r="G49" s="53" t="s">
        <v>513</v>
      </c>
      <c r="H49" s="53" t="s">
        <v>513</v>
      </c>
      <c r="I49" s="53" t="s">
        <v>513</v>
      </c>
      <c r="J49" s="53" t="s">
        <v>513</v>
      </c>
      <c r="K49" s="53" t="s">
        <v>513</v>
      </c>
      <c r="L49" s="53" t="s">
        <v>513</v>
      </c>
      <c r="M49" s="53" t="s">
        <v>513</v>
      </c>
      <c r="N49" s="53" t="s">
        <v>513</v>
      </c>
      <c r="O49" s="53" t="s">
        <v>513</v>
      </c>
      <c r="P49" s="53" t="s">
        <v>513</v>
      </c>
      <c r="Q49" s="53" t="s">
        <v>513</v>
      </c>
      <c r="R49" s="53" t="s">
        <v>513</v>
      </c>
      <c r="S49" s="53" t="s">
        <v>513</v>
      </c>
      <c r="T49" s="53" t="s">
        <v>513</v>
      </c>
      <c r="U49" s="53" t="s">
        <v>513</v>
      </c>
      <c r="V49" s="53" t="s">
        <v>513</v>
      </c>
      <c r="W49" s="53" t="s">
        <v>513</v>
      </c>
      <c r="Y49" s="1"/>
      <c r="Z49" s="22" t="s">
        <v>510</v>
      </c>
      <c r="AA49" s="53" t="s">
        <v>513</v>
      </c>
      <c r="AB49" s="53" t="s">
        <v>513</v>
      </c>
      <c r="AC49" s="53" t="s">
        <v>513</v>
      </c>
      <c r="AD49" s="53" t="s">
        <v>513</v>
      </c>
      <c r="AE49" s="53" t="s">
        <v>513</v>
      </c>
      <c r="AF49" s="53" t="s">
        <v>513</v>
      </c>
      <c r="AG49" s="53" t="s">
        <v>513</v>
      </c>
      <c r="AH49" s="53" t="s">
        <v>513</v>
      </c>
      <c r="AI49" s="53" t="s">
        <v>513</v>
      </c>
      <c r="AJ49" s="53" t="s">
        <v>513</v>
      </c>
      <c r="AK49" s="53" t="s">
        <v>513</v>
      </c>
      <c r="AL49" s="53" t="s">
        <v>513</v>
      </c>
      <c r="AM49" s="53" t="s">
        <v>513</v>
      </c>
      <c r="AN49" s="53" t="s">
        <v>513</v>
      </c>
      <c r="AO49" s="53" t="s">
        <v>513</v>
      </c>
      <c r="AP49" s="53" t="s">
        <v>513</v>
      </c>
      <c r="AQ49" s="53" t="s">
        <v>513</v>
      </c>
      <c r="AR49" s="53" t="s">
        <v>513</v>
      </c>
      <c r="AS49" s="53" t="s">
        <v>513</v>
      </c>
      <c r="AT49" s="53" t="s">
        <v>513</v>
      </c>
      <c r="AU49" s="53" t="s">
        <v>513</v>
      </c>
      <c r="AW49" s="25"/>
      <c r="AX49" s="35" t="s">
        <v>511</v>
      </c>
      <c r="AY49" s="55" t="s">
        <v>514</v>
      </c>
      <c r="AZ49" s="55" t="s">
        <v>514</v>
      </c>
      <c r="BA49" s="55" t="s">
        <v>514</v>
      </c>
      <c r="BB49" s="55" t="s">
        <v>514</v>
      </c>
      <c r="BC49" s="55" t="s">
        <v>514</v>
      </c>
      <c r="BD49" s="55" t="s">
        <v>514</v>
      </c>
      <c r="BE49" s="55" t="s">
        <v>514</v>
      </c>
      <c r="BF49" s="55" t="s">
        <v>514</v>
      </c>
      <c r="BG49" s="55" t="s">
        <v>514</v>
      </c>
      <c r="BH49" s="55" t="s">
        <v>514</v>
      </c>
      <c r="BI49" s="55" t="s">
        <v>514</v>
      </c>
      <c r="BJ49" s="55" t="s">
        <v>514</v>
      </c>
      <c r="BK49" s="55" t="s">
        <v>514</v>
      </c>
      <c r="BL49" s="55" t="s">
        <v>514</v>
      </c>
      <c r="BM49" s="55" t="s">
        <v>514</v>
      </c>
      <c r="BN49" s="55" t="s">
        <v>514</v>
      </c>
      <c r="BO49" s="55" t="s">
        <v>514</v>
      </c>
      <c r="BP49" s="55" t="s">
        <v>514</v>
      </c>
      <c r="BQ49" s="55" t="s">
        <v>514</v>
      </c>
      <c r="BR49" s="55" t="s">
        <v>514</v>
      </c>
      <c r="BS49" s="55" t="s">
        <v>514</v>
      </c>
      <c r="BT49" s="44"/>
      <c r="BU49" s="25"/>
      <c r="BV49" s="35" t="s">
        <v>511</v>
      </c>
      <c r="BW49" s="55" t="s">
        <v>514</v>
      </c>
      <c r="BX49" s="55" t="s">
        <v>514</v>
      </c>
      <c r="BY49" s="55" t="s">
        <v>514</v>
      </c>
      <c r="BZ49" s="55" t="s">
        <v>514</v>
      </c>
      <c r="CA49" s="55" t="s">
        <v>514</v>
      </c>
      <c r="CB49" s="55" t="s">
        <v>514</v>
      </c>
      <c r="CC49" s="55" t="s">
        <v>514</v>
      </c>
      <c r="CD49" s="55" t="s">
        <v>514</v>
      </c>
      <c r="CE49" s="55" t="s">
        <v>514</v>
      </c>
      <c r="CF49" s="55" t="s">
        <v>514</v>
      </c>
      <c r="CG49" s="55" t="s">
        <v>514</v>
      </c>
      <c r="CH49" s="55" t="s">
        <v>514</v>
      </c>
      <c r="CI49" s="55" t="s">
        <v>514</v>
      </c>
      <c r="CJ49" s="55" t="s">
        <v>514</v>
      </c>
      <c r="CK49" s="55" t="s">
        <v>514</v>
      </c>
      <c r="CL49" s="55" t="s">
        <v>514</v>
      </c>
      <c r="CM49" s="55" t="s">
        <v>514</v>
      </c>
      <c r="CN49" s="55" t="s">
        <v>514</v>
      </c>
      <c r="CO49" s="55" t="s">
        <v>514</v>
      </c>
      <c r="CP49" s="55" t="s">
        <v>514</v>
      </c>
      <c r="CQ49" s="55" t="s">
        <v>514</v>
      </c>
      <c r="CR49" s="44"/>
      <c r="CS49" s="25"/>
      <c r="CT49" s="35" t="s">
        <v>511</v>
      </c>
      <c r="CU49" s="55" t="s">
        <v>514</v>
      </c>
      <c r="CV49" s="55" t="s">
        <v>514</v>
      </c>
      <c r="CW49" s="55" t="s">
        <v>514</v>
      </c>
      <c r="CX49" s="55" t="s">
        <v>514</v>
      </c>
      <c r="CY49" s="55" t="s">
        <v>514</v>
      </c>
      <c r="CZ49" s="55" t="s">
        <v>514</v>
      </c>
      <c r="DA49" s="55" t="s">
        <v>514</v>
      </c>
      <c r="DB49" s="55" t="s">
        <v>514</v>
      </c>
      <c r="DC49" s="55" t="s">
        <v>514</v>
      </c>
      <c r="DD49" s="55" t="s">
        <v>514</v>
      </c>
      <c r="DE49" s="55" t="s">
        <v>514</v>
      </c>
      <c r="DF49" s="55" t="s">
        <v>514</v>
      </c>
      <c r="DG49" s="55" t="s">
        <v>514</v>
      </c>
      <c r="DH49" s="55" t="s">
        <v>514</v>
      </c>
      <c r="DI49" s="55" t="s">
        <v>514</v>
      </c>
      <c r="DJ49" s="55" t="s">
        <v>514</v>
      </c>
      <c r="DK49" s="55" t="s">
        <v>514</v>
      </c>
      <c r="DL49" s="55" t="s">
        <v>514</v>
      </c>
      <c r="DM49" s="55" t="s">
        <v>514</v>
      </c>
      <c r="DN49" s="55" t="s">
        <v>514</v>
      </c>
      <c r="DO49" s="55" t="s">
        <v>514</v>
      </c>
      <c r="DP49" s="44"/>
      <c r="DQ49" s="25"/>
      <c r="DR49" s="35" t="s">
        <v>511</v>
      </c>
      <c r="DS49" s="55" t="s">
        <v>514</v>
      </c>
      <c r="DT49" s="55" t="s">
        <v>514</v>
      </c>
      <c r="DU49" s="55" t="s">
        <v>514</v>
      </c>
      <c r="DV49" s="55" t="s">
        <v>514</v>
      </c>
      <c r="DW49" s="55" t="s">
        <v>514</v>
      </c>
      <c r="DX49" s="55" t="s">
        <v>514</v>
      </c>
      <c r="DY49" s="55" t="s">
        <v>514</v>
      </c>
      <c r="DZ49" s="55" t="s">
        <v>514</v>
      </c>
      <c r="EA49" s="55" t="s">
        <v>514</v>
      </c>
      <c r="EB49" s="55" t="s">
        <v>514</v>
      </c>
      <c r="EC49" s="55" t="s">
        <v>514</v>
      </c>
      <c r="ED49" s="55" t="s">
        <v>514</v>
      </c>
      <c r="EE49" s="55" t="s">
        <v>514</v>
      </c>
      <c r="EF49" s="55" t="s">
        <v>514</v>
      </c>
      <c r="EG49" s="55" t="s">
        <v>514</v>
      </c>
      <c r="EH49" s="55" t="s">
        <v>514</v>
      </c>
      <c r="EI49" s="55" t="s">
        <v>514</v>
      </c>
      <c r="EJ49" s="55" t="s">
        <v>514</v>
      </c>
      <c r="EK49" s="55" t="s">
        <v>514</v>
      </c>
      <c r="EL49" s="55" t="s">
        <v>514</v>
      </c>
      <c r="EM49" s="55" t="s">
        <v>514</v>
      </c>
      <c r="EN49" s="44"/>
      <c r="EO49" s="25"/>
      <c r="EP49" s="35" t="s">
        <v>511</v>
      </c>
      <c r="EQ49" s="55" t="s">
        <v>514</v>
      </c>
      <c r="ER49" s="55" t="s">
        <v>514</v>
      </c>
      <c r="ES49" s="55" t="s">
        <v>514</v>
      </c>
      <c r="ET49" s="55" t="s">
        <v>514</v>
      </c>
      <c r="EU49" s="55" t="s">
        <v>514</v>
      </c>
      <c r="EV49" s="55" t="s">
        <v>514</v>
      </c>
      <c r="EW49" s="55" t="s">
        <v>514</v>
      </c>
      <c r="EX49" s="55" t="s">
        <v>514</v>
      </c>
      <c r="EY49" s="55" t="s">
        <v>514</v>
      </c>
      <c r="EZ49" s="55" t="s">
        <v>514</v>
      </c>
      <c r="FA49" s="55" t="s">
        <v>514</v>
      </c>
      <c r="FB49" s="55" t="s">
        <v>514</v>
      </c>
      <c r="FC49" s="55" t="s">
        <v>514</v>
      </c>
      <c r="FD49" s="55" t="s">
        <v>514</v>
      </c>
      <c r="FE49" s="55" t="s">
        <v>514</v>
      </c>
      <c r="FF49" s="55" t="s">
        <v>514</v>
      </c>
      <c r="FG49" s="55" t="s">
        <v>514</v>
      </c>
      <c r="FH49" s="55" t="s">
        <v>514</v>
      </c>
      <c r="FI49" s="55" t="s">
        <v>514</v>
      </c>
      <c r="FJ49" s="55" t="s">
        <v>514</v>
      </c>
      <c r="FK49" s="55" t="s">
        <v>514</v>
      </c>
      <c r="FM49" s="1"/>
      <c r="FN49" s="12" t="s">
        <v>510</v>
      </c>
      <c r="FO49" s="53" t="s">
        <v>513</v>
      </c>
      <c r="FP49" s="53" t="s">
        <v>513</v>
      </c>
      <c r="FQ49" s="53" t="s">
        <v>513</v>
      </c>
      <c r="FR49" s="53" t="s">
        <v>513</v>
      </c>
      <c r="FS49" s="53" t="s">
        <v>513</v>
      </c>
      <c r="FT49" s="53" t="s">
        <v>513</v>
      </c>
      <c r="FU49" s="53" t="s">
        <v>513</v>
      </c>
      <c r="FV49" s="53" t="s">
        <v>513</v>
      </c>
      <c r="FW49" s="53" t="s">
        <v>513</v>
      </c>
      <c r="FX49" s="53" t="s">
        <v>513</v>
      </c>
      <c r="FY49" s="53" t="s">
        <v>513</v>
      </c>
      <c r="FZ49" s="53" t="s">
        <v>513</v>
      </c>
      <c r="GA49" s="53" t="s">
        <v>513</v>
      </c>
      <c r="GB49" s="53" t="s">
        <v>513</v>
      </c>
      <c r="GC49" s="53" t="s">
        <v>513</v>
      </c>
      <c r="GD49" s="53" t="s">
        <v>513</v>
      </c>
      <c r="GE49" s="53" t="s">
        <v>513</v>
      </c>
      <c r="GF49" s="53" t="s">
        <v>513</v>
      </c>
      <c r="GG49" s="53" t="s">
        <v>513</v>
      </c>
      <c r="GH49" s="53" t="s">
        <v>513</v>
      </c>
      <c r="GI49" s="53" t="s">
        <v>513</v>
      </c>
      <c r="GK49" s="1"/>
      <c r="GL49" s="12" t="s">
        <v>510</v>
      </c>
      <c r="GM49" s="53" t="s">
        <v>513</v>
      </c>
      <c r="GN49" s="53" t="s">
        <v>513</v>
      </c>
      <c r="GO49" s="53" t="s">
        <v>513</v>
      </c>
      <c r="GP49" s="53" t="s">
        <v>513</v>
      </c>
      <c r="GQ49" s="53" t="s">
        <v>513</v>
      </c>
      <c r="GR49" s="53" t="s">
        <v>513</v>
      </c>
      <c r="GS49" s="53" t="s">
        <v>513</v>
      </c>
      <c r="GT49" s="53" t="s">
        <v>513</v>
      </c>
      <c r="GU49" s="53" t="s">
        <v>513</v>
      </c>
      <c r="GV49" s="53" t="s">
        <v>513</v>
      </c>
      <c r="GW49" s="53" t="s">
        <v>513</v>
      </c>
      <c r="GX49" s="53" t="s">
        <v>513</v>
      </c>
      <c r="GY49" s="53" t="s">
        <v>513</v>
      </c>
      <c r="GZ49" s="53" t="s">
        <v>513</v>
      </c>
      <c r="HA49" s="53" t="s">
        <v>513</v>
      </c>
      <c r="HB49" s="53" t="s">
        <v>513</v>
      </c>
      <c r="HC49" s="53" t="s">
        <v>513</v>
      </c>
      <c r="HD49" s="53" t="s">
        <v>513</v>
      </c>
      <c r="HE49" s="53" t="s">
        <v>513</v>
      </c>
      <c r="HF49" s="53" t="s">
        <v>513</v>
      </c>
      <c r="HG49" s="53" t="s">
        <v>513</v>
      </c>
    </row>
    <row r="50" ht="15" spans="1:215">
      <c r="A50" s="18"/>
      <c r="B50" s="9" t="s">
        <v>298</v>
      </c>
      <c r="C50" s="18">
        <v>0</v>
      </c>
      <c r="D50" s="18">
        <v>0</v>
      </c>
      <c r="E50" s="18">
        <v>0</v>
      </c>
      <c r="F50" s="18">
        <v>0</v>
      </c>
      <c r="G50" s="18">
        <v>0</v>
      </c>
      <c r="H50" s="18">
        <v>0</v>
      </c>
      <c r="I50" s="18">
        <v>0</v>
      </c>
      <c r="J50" s="18">
        <v>0</v>
      </c>
      <c r="K50" s="18">
        <v>0</v>
      </c>
      <c r="L50" s="18">
        <v>0</v>
      </c>
      <c r="M50" s="18">
        <v>0</v>
      </c>
      <c r="N50" s="18">
        <v>0</v>
      </c>
      <c r="O50" s="18">
        <v>0</v>
      </c>
      <c r="P50" s="18">
        <v>0</v>
      </c>
      <c r="Q50" s="18">
        <v>0</v>
      </c>
      <c r="R50" s="18">
        <v>0</v>
      </c>
      <c r="S50" s="18">
        <v>0</v>
      </c>
      <c r="T50" s="18">
        <v>0</v>
      </c>
      <c r="U50" s="18">
        <v>0</v>
      </c>
      <c r="V50" s="18">
        <v>0</v>
      </c>
      <c r="W50" s="18">
        <v>0</v>
      </c>
      <c r="Y50" s="18"/>
      <c r="Z50" s="9" t="s">
        <v>298</v>
      </c>
      <c r="AA50" s="18">
        <v>0</v>
      </c>
      <c r="AB50" s="18">
        <v>0</v>
      </c>
      <c r="AC50" s="18">
        <v>0</v>
      </c>
      <c r="AD50" s="18">
        <v>0</v>
      </c>
      <c r="AE50" s="18">
        <v>0</v>
      </c>
      <c r="AF50" s="18">
        <v>0</v>
      </c>
      <c r="AG50" s="18">
        <v>0</v>
      </c>
      <c r="AH50" s="18">
        <v>0</v>
      </c>
      <c r="AI50" s="18">
        <v>0</v>
      </c>
      <c r="AJ50" s="18">
        <v>0</v>
      </c>
      <c r="AK50" s="18">
        <v>0</v>
      </c>
      <c r="AL50" s="18">
        <v>0</v>
      </c>
      <c r="AM50" s="18">
        <v>0</v>
      </c>
      <c r="AN50" s="18">
        <v>0</v>
      </c>
      <c r="AO50" s="18">
        <v>6.6</v>
      </c>
      <c r="AP50" s="18">
        <v>7.1</v>
      </c>
      <c r="AQ50" s="18">
        <v>9.5</v>
      </c>
      <c r="AR50" s="18">
        <v>10.1</v>
      </c>
      <c r="AS50" s="18">
        <v>9.9</v>
      </c>
      <c r="AT50" s="18">
        <v>8.6</v>
      </c>
      <c r="AU50" s="18">
        <v>8.4</v>
      </c>
      <c r="AW50" s="43"/>
      <c r="AX50" s="45" t="s">
        <v>299</v>
      </c>
      <c r="AY50" s="43">
        <v>0</v>
      </c>
      <c r="AZ50" s="43">
        <v>0</v>
      </c>
      <c r="BA50" s="43">
        <v>0</v>
      </c>
      <c r="BB50" s="43">
        <v>0</v>
      </c>
      <c r="BC50" s="43">
        <v>0</v>
      </c>
      <c r="BD50" s="43">
        <v>0</v>
      </c>
      <c r="BE50" s="43">
        <v>0</v>
      </c>
      <c r="BF50" s="43">
        <v>0</v>
      </c>
      <c r="BG50" s="43">
        <v>0</v>
      </c>
      <c r="BH50" s="43">
        <v>0</v>
      </c>
      <c r="BI50" s="43">
        <v>0</v>
      </c>
      <c r="BJ50" s="43">
        <v>0</v>
      </c>
      <c r="BK50" s="43">
        <v>0</v>
      </c>
      <c r="BL50" s="43">
        <v>0</v>
      </c>
      <c r="BM50" s="43">
        <v>0.1</v>
      </c>
      <c r="BN50" s="43">
        <v>0.1</v>
      </c>
      <c r="BO50" s="43">
        <v>0</v>
      </c>
      <c r="BP50" s="43">
        <v>0</v>
      </c>
      <c r="BQ50" s="43">
        <v>0</v>
      </c>
      <c r="BR50" s="43">
        <v>0</v>
      </c>
      <c r="BS50" s="43">
        <v>0</v>
      </c>
      <c r="BT50" s="44"/>
      <c r="BU50" s="43"/>
      <c r="BV50" s="45" t="s">
        <v>299</v>
      </c>
      <c r="BW50" s="43">
        <v>0.3</v>
      </c>
      <c r="BX50" s="43">
        <v>0.4</v>
      </c>
      <c r="BY50" s="43">
        <v>0.4</v>
      </c>
      <c r="BZ50" s="43">
        <v>0.3</v>
      </c>
      <c r="CA50" s="43">
        <v>0.3</v>
      </c>
      <c r="CB50" s="43">
        <v>0.3</v>
      </c>
      <c r="CC50" s="43">
        <v>0.2</v>
      </c>
      <c r="CD50" s="43">
        <v>0.2</v>
      </c>
      <c r="CE50" s="43">
        <v>0.2</v>
      </c>
      <c r="CF50" s="43">
        <v>0.2</v>
      </c>
      <c r="CG50" s="43">
        <v>0.2</v>
      </c>
      <c r="CH50" s="43">
        <v>0</v>
      </c>
      <c r="CI50" s="43">
        <v>0.5</v>
      </c>
      <c r="CJ50" s="43">
        <v>1</v>
      </c>
      <c r="CK50" s="43">
        <v>9.4</v>
      </c>
      <c r="CL50" s="43">
        <v>8.6</v>
      </c>
      <c r="CM50" s="43">
        <v>8.5</v>
      </c>
      <c r="CN50" s="43">
        <v>7.5</v>
      </c>
      <c r="CO50" s="43">
        <v>5.5</v>
      </c>
      <c r="CP50" s="43">
        <v>5.9</v>
      </c>
      <c r="CQ50" s="43">
        <v>5.2</v>
      </c>
      <c r="CR50" s="44"/>
      <c r="CS50" s="43"/>
      <c r="CT50" s="45" t="s">
        <v>299</v>
      </c>
      <c r="CU50" s="43">
        <v>6.1</v>
      </c>
      <c r="CV50" s="43">
        <v>4.3</v>
      </c>
      <c r="CW50" s="43">
        <v>3.6</v>
      </c>
      <c r="CX50" s="43">
        <v>3.8</v>
      </c>
      <c r="CY50" s="43">
        <v>3.4</v>
      </c>
      <c r="CZ50" s="43">
        <v>3.1</v>
      </c>
      <c r="DA50" s="43">
        <v>3.4</v>
      </c>
      <c r="DB50" s="43">
        <v>3.7</v>
      </c>
      <c r="DC50" s="43">
        <v>3.7</v>
      </c>
      <c r="DD50" s="43">
        <v>2.5</v>
      </c>
      <c r="DE50" s="43">
        <v>2.3</v>
      </c>
      <c r="DF50" s="43">
        <v>0.8</v>
      </c>
      <c r="DG50" s="43">
        <v>1.3</v>
      </c>
      <c r="DH50" s="43">
        <v>1</v>
      </c>
      <c r="DI50" s="43">
        <v>1.8</v>
      </c>
      <c r="DJ50" s="43">
        <v>1.7</v>
      </c>
      <c r="DK50" s="43">
        <v>1.8</v>
      </c>
      <c r="DL50" s="43">
        <v>1.8</v>
      </c>
      <c r="DM50" s="43">
        <v>2</v>
      </c>
      <c r="DN50" s="43">
        <v>1.9</v>
      </c>
      <c r="DO50" s="43">
        <v>1.9</v>
      </c>
      <c r="DP50" s="44"/>
      <c r="DQ50" s="43"/>
      <c r="DR50" s="45" t="s">
        <v>299</v>
      </c>
      <c r="DS50" s="43">
        <v>2</v>
      </c>
      <c r="DT50" s="43">
        <v>2.4</v>
      </c>
      <c r="DU50" s="43">
        <v>1.9</v>
      </c>
      <c r="DV50" s="43">
        <v>1.7</v>
      </c>
      <c r="DW50" s="43">
        <v>1.8</v>
      </c>
      <c r="DX50" s="43">
        <v>1.7</v>
      </c>
      <c r="DY50" s="43">
        <v>1.7</v>
      </c>
      <c r="DZ50" s="43">
        <v>1.6</v>
      </c>
      <c r="EA50" s="43">
        <v>1.4</v>
      </c>
      <c r="EB50" s="43">
        <v>1.1</v>
      </c>
      <c r="EC50" s="43">
        <v>1.4</v>
      </c>
      <c r="ED50" s="43">
        <v>0</v>
      </c>
      <c r="EE50" s="43">
        <v>0</v>
      </c>
      <c r="EF50" s="43">
        <v>0</v>
      </c>
      <c r="EG50" s="43">
        <v>0</v>
      </c>
      <c r="EH50" s="43">
        <v>0</v>
      </c>
      <c r="EI50" s="43">
        <v>0</v>
      </c>
      <c r="EJ50" s="43">
        <v>0</v>
      </c>
      <c r="EK50" s="43">
        <v>0</v>
      </c>
      <c r="EL50" s="43">
        <v>0</v>
      </c>
      <c r="EM50" s="43">
        <v>0</v>
      </c>
      <c r="EN50" s="44"/>
      <c r="EO50" s="43"/>
      <c r="EP50" s="45" t="s">
        <v>299</v>
      </c>
      <c r="EQ50" s="43">
        <v>1</v>
      </c>
      <c r="ER50" s="43">
        <v>1</v>
      </c>
      <c r="ES50" s="43">
        <v>0.9</v>
      </c>
      <c r="ET50" s="43">
        <v>0.9</v>
      </c>
      <c r="EU50" s="43">
        <v>0.9</v>
      </c>
      <c r="EV50" s="43">
        <v>0.8</v>
      </c>
      <c r="EW50" s="43">
        <v>0.7</v>
      </c>
      <c r="EX50" s="43">
        <v>0.7</v>
      </c>
      <c r="EY50" s="43">
        <v>0.7</v>
      </c>
      <c r="EZ50" s="43">
        <v>0.5</v>
      </c>
      <c r="FA50" s="43">
        <v>0.6</v>
      </c>
      <c r="FB50" s="43">
        <v>0.3</v>
      </c>
      <c r="FC50" s="43">
        <v>0.3</v>
      </c>
      <c r="FD50" s="43">
        <v>0.3</v>
      </c>
      <c r="FE50" s="43">
        <v>0.4</v>
      </c>
      <c r="FF50" s="43">
        <v>0.4</v>
      </c>
      <c r="FG50" s="43">
        <v>0.5</v>
      </c>
      <c r="FH50" s="43">
        <v>0.5</v>
      </c>
      <c r="FI50" s="43">
        <v>0.5</v>
      </c>
      <c r="FJ50" s="43">
        <v>0.5</v>
      </c>
      <c r="FK50" s="43">
        <v>0.4</v>
      </c>
      <c r="FM50" s="18"/>
      <c r="FN50" s="9" t="s">
        <v>298</v>
      </c>
      <c r="FO50" s="18">
        <v>1</v>
      </c>
      <c r="FP50" s="18">
        <v>0.5</v>
      </c>
      <c r="FQ50" s="18">
        <v>0.5</v>
      </c>
      <c r="FR50" s="18">
        <v>0.7</v>
      </c>
      <c r="FS50" s="18">
        <v>0.7</v>
      </c>
      <c r="FT50" s="18">
        <v>0.6</v>
      </c>
      <c r="FU50" s="18">
        <v>0.7</v>
      </c>
      <c r="FV50" s="18">
        <v>0.6</v>
      </c>
      <c r="FW50" s="18">
        <v>0.6</v>
      </c>
      <c r="FX50" s="18">
        <v>0.4</v>
      </c>
      <c r="FY50" s="18">
        <v>0.4</v>
      </c>
      <c r="FZ50" s="18">
        <v>1.1</v>
      </c>
      <c r="GA50" s="18">
        <v>2</v>
      </c>
      <c r="GB50" s="18">
        <v>1.8</v>
      </c>
      <c r="GC50" s="18">
        <v>7</v>
      </c>
      <c r="GD50" s="18">
        <v>5.7</v>
      </c>
      <c r="GE50" s="18">
        <v>7.3</v>
      </c>
      <c r="GF50" s="18">
        <v>7.8</v>
      </c>
      <c r="GG50" s="18">
        <v>6.9</v>
      </c>
      <c r="GH50" s="18">
        <v>6.3</v>
      </c>
      <c r="GI50" s="18">
        <v>6.1</v>
      </c>
      <c r="GK50" s="18"/>
      <c r="GL50" s="9" t="s">
        <v>298</v>
      </c>
      <c r="GM50" s="18">
        <v>4.2</v>
      </c>
      <c r="GN50" s="18">
        <v>1.2</v>
      </c>
      <c r="GO50" s="18">
        <v>0.7</v>
      </c>
      <c r="GP50" s="18">
        <v>0.7</v>
      </c>
      <c r="GQ50" s="18">
        <v>0.8</v>
      </c>
      <c r="GR50" s="18">
        <v>0.7</v>
      </c>
      <c r="GS50" s="18">
        <v>0.8</v>
      </c>
      <c r="GT50" s="18">
        <v>0.8</v>
      </c>
      <c r="GU50" s="18">
        <v>0.7</v>
      </c>
      <c r="GV50" s="18">
        <v>1.2</v>
      </c>
      <c r="GW50" s="18">
        <v>1.7</v>
      </c>
      <c r="GX50" s="18">
        <v>1.6</v>
      </c>
      <c r="GY50" s="18">
        <v>3.4</v>
      </c>
      <c r="GZ50" s="18">
        <v>2.5</v>
      </c>
      <c r="HA50" s="18">
        <v>3</v>
      </c>
      <c r="HB50" s="18">
        <v>3.1</v>
      </c>
      <c r="HC50" s="18">
        <v>3.3</v>
      </c>
      <c r="HD50" s="18">
        <v>3.4</v>
      </c>
      <c r="HE50" s="18">
        <v>3.1</v>
      </c>
      <c r="HF50" s="18">
        <v>3.2</v>
      </c>
      <c r="HG50" s="18">
        <v>3.3</v>
      </c>
    </row>
    <row r="51" ht="15" spans="1:215">
      <c r="A51" s="18"/>
      <c r="B51" s="22" t="s">
        <v>300</v>
      </c>
      <c r="C51" s="18">
        <v>0.1</v>
      </c>
      <c r="D51" s="18">
        <v>0.2</v>
      </c>
      <c r="E51" s="18">
        <v>0.2</v>
      </c>
      <c r="F51" s="18">
        <v>0.3</v>
      </c>
      <c r="G51" s="18">
        <v>0.2</v>
      </c>
      <c r="H51" s="18">
        <v>0.2</v>
      </c>
      <c r="I51" s="18">
        <v>0.1</v>
      </c>
      <c r="J51" s="18">
        <v>0.1</v>
      </c>
      <c r="K51" s="18">
        <v>0.2</v>
      </c>
      <c r="L51" s="18">
        <v>0.1</v>
      </c>
      <c r="M51" s="18">
        <v>0.2</v>
      </c>
      <c r="N51" s="18">
        <v>0.2</v>
      </c>
      <c r="O51" s="18">
        <v>0.2</v>
      </c>
      <c r="P51" s="18">
        <v>0.5</v>
      </c>
      <c r="Q51" s="18">
        <v>0.4</v>
      </c>
      <c r="R51" s="18">
        <v>0.5</v>
      </c>
      <c r="S51" s="18">
        <v>0.7</v>
      </c>
      <c r="T51" s="18">
        <v>1.1</v>
      </c>
      <c r="U51" s="18">
        <v>1.3</v>
      </c>
      <c r="V51" s="18">
        <v>1.5</v>
      </c>
      <c r="W51" s="18">
        <v>2</v>
      </c>
      <c r="Y51" s="18"/>
      <c r="Z51" s="22" t="s">
        <v>300</v>
      </c>
      <c r="AA51" s="18">
        <v>0.2</v>
      </c>
      <c r="AB51" s="18">
        <v>0.3</v>
      </c>
      <c r="AC51" s="18">
        <v>0.3</v>
      </c>
      <c r="AD51" s="18">
        <v>0.3</v>
      </c>
      <c r="AE51" s="18">
        <v>0.2</v>
      </c>
      <c r="AF51" s="18">
        <v>0.1</v>
      </c>
      <c r="AG51" s="18">
        <v>0.1</v>
      </c>
      <c r="AH51" s="18">
        <v>0.1</v>
      </c>
      <c r="AI51" s="18">
        <v>0.2</v>
      </c>
      <c r="AJ51" s="18">
        <v>0.1</v>
      </c>
      <c r="AK51" s="18">
        <v>0.1</v>
      </c>
      <c r="AL51" s="18">
        <v>0.2</v>
      </c>
      <c r="AM51" s="18">
        <v>0.2</v>
      </c>
      <c r="AN51" s="18">
        <v>0.4</v>
      </c>
      <c r="AO51" s="18">
        <v>0.5</v>
      </c>
      <c r="AP51" s="18">
        <v>0.6</v>
      </c>
      <c r="AQ51" s="18">
        <v>1</v>
      </c>
      <c r="AR51" s="18">
        <v>1.5</v>
      </c>
      <c r="AS51" s="18">
        <v>1.8</v>
      </c>
      <c r="AT51" s="18">
        <v>1.9</v>
      </c>
      <c r="AU51" s="18">
        <v>2.5</v>
      </c>
      <c r="AW51" s="43"/>
      <c r="AX51" s="35" t="s">
        <v>301</v>
      </c>
      <c r="AY51" s="43">
        <v>0.1</v>
      </c>
      <c r="AZ51" s="43">
        <v>0.2</v>
      </c>
      <c r="BA51" s="43">
        <v>0.2</v>
      </c>
      <c r="BB51" s="43">
        <v>0.2</v>
      </c>
      <c r="BC51" s="43">
        <v>0.1</v>
      </c>
      <c r="BD51" s="43">
        <v>0.1</v>
      </c>
      <c r="BE51" s="43">
        <v>0</v>
      </c>
      <c r="BF51" s="43">
        <v>0.1</v>
      </c>
      <c r="BG51" s="43">
        <v>0.1</v>
      </c>
      <c r="BH51" s="43">
        <v>0.1</v>
      </c>
      <c r="BI51" s="43">
        <v>0.1</v>
      </c>
      <c r="BJ51" s="43">
        <v>0.1</v>
      </c>
      <c r="BK51" s="43">
        <v>0.1</v>
      </c>
      <c r="BL51" s="43">
        <v>0.3</v>
      </c>
      <c r="BM51" s="43">
        <v>0.4</v>
      </c>
      <c r="BN51" s="43">
        <v>0.5</v>
      </c>
      <c r="BO51" s="43">
        <v>0.8</v>
      </c>
      <c r="BP51" s="43">
        <v>1.3</v>
      </c>
      <c r="BQ51" s="43">
        <v>1.6</v>
      </c>
      <c r="BR51" s="43">
        <v>1.8</v>
      </c>
      <c r="BS51" s="43">
        <v>2.4</v>
      </c>
      <c r="BT51" s="44"/>
      <c r="BU51" s="43"/>
      <c r="BV51" s="35" t="s">
        <v>301</v>
      </c>
      <c r="BW51" s="43">
        <v>0.2</v>
      </c>
      <c r="BX51" s="43">
        <v>0.5</v>
      </c>
      <c r="BY51" s="43">
        <v>0.7</v>
      </c>
      <c r="BZ51" s="43">
        <v>0.6</v>
      </c>
      <c r="CA51" s="43">
        <v>0.3</v>
      </c>
      <c r="CB51" s="43">
        <v>0.2</v>
      </c>
      <c r="CC51" s="43">
        <v>0.1</v>
      </c>
      <c r="CD51" s="43">
        <v>0.1</v>
      </c>
      <c r="CE51" s="43">
        <v>0.2</v>
      </c>
      <c r="CF51" s="43">
        <v>0.2</v>
      </c>
      <c r="CG51" s="43">
        <v>0.2</v>
      </c>
      <c r="CH51" s="43">
        <v>0.2</v>
      </c>
      <c r="CI51" s="43">
        <v>0.2</v>
      </c>
      <c r="CJ51" s="43">
        <v>0.5</v>
      </c>
      <c r="CK51" s="43">
        <v>0.6</v>
      </c>
      <c r="CL51" s="43">
        <v>0.7</v>
      </c>
      <c r="CM51" s="43">
        <v>0.9</v>
      </c>
      <c r="CN51" s="43">
        <v>1.4</v>
      </c>
      <c r="CO51" s="43">
        <v>1.9</v>
      </c>
      <c r="CP51" s="43">
        <v>2</v>
      </c>
      <c r="CQ51" s="43">
        <v>2.8</v>
      </c>
      <c r="CR51" s="44"/>
      <c r="CS51" s="43"/>
      <c r="CT51" s="35" t="s">
        <v>301</v>
      </c>
      <c r="CU51" s="43">
        <v>0.2</v>
      </c>
      <c r="CV51" s="43">
        <v>0.4</v>
      </c>
      <c r="CW51" s="43">
        <v>0.5</v>
      </c>
      <c r="CX51" s="43">
        <v>0.5</v>
      </c>
      <c r="CY51" s="43">
        <v>0.3</v>
      </c>
      <c r="CZ51" s="43">
        <v>0.2</v>
      </c>
      <c r="DA51" s="43">
        <v>0.1</v>
      </c>
      <c r="DB51" s="43">
        <v>0.1</v>
      </c>
      <c r="DC51" s="43">
        <v>0.2</v>
      </c>
      <c r="DD51" s="43">
        <v>0.2</v>
      </c>
      <c r="DE51" s="43">
        <v>0.2</v>
      </c>
      <c r="DF51" s="43">
        <v>0.2</v>
      </c>
      <c r="DG51" s="43">
        <v>0.2</v>
      </c>
      <c r="DH51" s="43">
        <v>0.5</v>
      </c>
      <c r="DI51" s="43">
        <v>0.6</v>
      </c>
      <c r="DJ51" s="43">
        <v>0.8</v>
      </c>
      <c r="DK51" s="43">
        <v>1.1</v>
      </c>
      <c r="DL51" s="43">
        <v>1.6</v>
      </c>
      <c r="DM51" s="43">
        <v>1.9</v>
      </c>
      <c r="DN51" s="43">
        <v>2.1</v>
      </c>
      <c r="DO51" s="43">
        <v>2.8</v>
      </c>
      <c r="DP51" s="44"/>
      <c r="DQ51" s="43"/>
      <c r="DR51" s="35" t="s">
        <v>301</v>
      </c>
      <c r="DS51" s="43">
        <v>0.3</v>
      </c>
      <c r="DT51" s="43">
        <v>0.7</v>
      </c>
      <c r="DU51" s="43">
        <v>0.7</v>
      </c>
      <c r="DV51" s="43">
        <v>0.6</v>
      </c>
      <c r="DW51" s="43">
        <v>0.4</v>
      </c>
      <c r="DX51" s="43">
        <v>0.2</v>
      </c>
      <c r="DY51" s="43">
        <v>0.1</v>
      </c>
      <c r="DZ51" s="43">
        <v>0.2</v>
      </c>
      <c r="EA51" s="43">
        <v>0.2</v>
      </c>
      <c r="EB51" s="43">
        <v>0.2</v>
      </c>
      <c r="EC51" s="43">
        <v>0.2</v>
      </c>
      <c r="ED51" s="43">
        <v>0.3</v>
      </c>
      <c r="EE51" s="43">
        <v>0.3</v>
      </c>
      <c r="EF51" s="43">
        <v>1</v>
      </c>
      <c r="EG51" s="43">
        <v>1.3</v>
      </c>
      <c r="EH51" s="43">
        <v>1.7</v>
      </c>
      <c r="EI51" s="43">
        <v>2.2</v>
      </c>
      <c r="EJ51" s="43">
        <v>3.1</v>
      </c>
      <c r="EK51" s="43">
        <v>4.3</v>
      </c>
      <c r="EL51" s="43">
        <v>4.6</v>
      </c>
      <c r="EM51" s="43">
        <v>6.3</v>
      </c>
      <c r="EN51" s="44"/>
      <c r="EO51" s="43"/>
      <c r="EP51" s="35" t="s">
        <v>301</v>
      </c>
      <c r="EQ51" s="43">
        <v>0.2</v>
      </c>
      <c r="ER51" s="43">
        <v>0.4</v>
      </c>
      <c r="ES51" s="43">
        <v>0.4</v>
      </c>
      <c r="ET51" s="43">
        <v>0.4</v>
      </c>
      <c r="EU51" s="43">
        <v>0.2</v>
      </c>
      <c r="EV51" s="43">
        <v>0.1</v>
      </c>
      <c r="EW51" s="43">
        <v>0.1</v>
      </c>
      <c r="EX51" s="43">
        <v>0.1</v>
      </c>
      <c r="EY51" s="43">
        <v>0.2</v>
      </c>
      <c r="EZ51" s="43">
        <v>0.1</v>
      </c>
      <c r="FA51" s="43">
        <v>0.2</v>
      </c>
      <c r="FB51" s="43">
        <v>0.2</v>
      </c>
      <c r="FC51" s="43">
        <v>0.2</v>
      </c>
      <c r="FD51" s="43">
        <v>0.5</v>
      </c>
      <c r="FE51" s="43">
        <v>0.6</v>
      </c>
      <c r="FF51" s="43">
        <v>0.7</v>
      </c>
      <c r="FG51" s="43">
        <v>1.2</v>
      </c>
      <c r="FH51" s="43">
        <v>1.7</v>
      </c>
      <c r="FI51" s="43">
        <v>2</v>
      </c>
      <c r="FJ51" s="43">
        <v>2.2</v>
      </c>
      <c r="FK51" s="43">
        <v>3</v>
      </c>
      <c r="FM51" s="18"/>
      <c r="FN51" s="12" t="s">
        <v>300</v>
      </c>
      <c r="FO51" s="18">
        <v>0.2</v>
      </c>
      <c r="FP51" s="18">
        <v>0.3</v>
      </c>
      <c r="FQ51" s="18">
        <v>0.3</v>
      </c>
      <c r="FR51" s="18">
        <v>0.4</v>
      </c>
      <c r="FS51" s="18">
        <v>0.2</v>
      </c>
      <c r="FT51" s="18">
        <v>0.1</v>
      </c>
      <c r="FU51" s="18">
        <v>0.1</v>
      </c>
      <c r="FV51" s="18">
        <v>0.1</v>
      </c>
      <c r="FW51" s="18">
        <v>0.1</v>
      </c>
      <c r="FX51" s="18">
        <v>0.1</v>
      </c>
      <c r="FY51" s="18">
        <v>0.1</v>
      </c>
      <c r="FZ51" s="18">
        <v>0.1</v>
      </c>
      <c r="GA51" s="18">
        <v>0.1</v>
      </c>
      <c r="GB51" s="18">
        <v>0.3</v>
      </c>
      <c r="GC51" s="18">
        <v>0.4</v>
      </c>
      <c r="GD51" s="18">
        <v>0.5</v>
      </c>
      <c r="GE51" s="18">
        <v>0.7</v>
      </c>
      <c r="GF51" s="18">
        <v>1.1</v>
      </c>
      <c r="GG51" s="18">
        <v>1.4</v>
      </c>
      <c r="GH51" s="18">
        <v>1.5</v>
      </c>
      <c r="GI51" s="18">
        <v>1.8</v>
      </c>
      <c r="GK51" s="18"/>
      <c r="GL51" s="12" t="s">
        <v>300</v>
      </c>
      <c r="GM51" s="18">
        <v>0.1</v>
      </c>
      <c r="GN51" s="18">
        <v>0.2</v>
      </c>
      <c r="GO51" s="18">
        <v>0.2</v>
      </c>
      <c r="GP51" s="18">
        <v>0.2</v>
      </c>
      <c r="GQ51" s="18">
        <v>0.2</v>
      </c>
      <c r="GR51" s="18">
        <v>0.1</v>
      </c>
      <c r="GS51" s="18">
        <v>0.1</v>
      </c>
      <c r="GT51" s="18">
        <v>0.1</v>
      </c>
      <c r="GU51" s="18">
        <v>0.1</v>
      </c>
      <c r="GV51" s="18">
        <v>0.1</v>
      </c>
      <c r="GW51" s="18">
        <v>0.1</v>
      </c>
      <c r="GX51" s="18">
        <v>0.1</v>
      </c>
      <c r="GY51" s="18">
        <v>0.1</v>
      </c>
      <c r="GZ51" s="18">
        <v>0.3</v>
      </c>
      <c r="HA51" s="18">
        <v>0.4</v>
      </c>
      <c r="HB51" s="18">
        <v>0.5</v>
      </c>
      <c r="HC51" s="18">
        <v>0.8</v>
      </c>
      <c r="HD51" s="18">
        <v>1.1</v>
      </c>
      <c r="HE51" s="18">
        <v>1.4</v>
      </c>
      <c r="HF51" s="18">
        <v>1.4</v>
      </c>
      <c r="HG51" s="18">
        <v>1.9</v>
      </c>
    </row>
    <row r="52" ht="15" spans="1:215">
      <c r="A52" s="18"/>
      <c r="B52" s="22" t="s">
        <v>302</v>
      </c>
      <c r="C52" s="18">
        <v>99.9</v>
      </c>
      <c r="D52" s="18">
        <v>99.5</v>
      </c>
      <c r="E52" s="18">
        <v>99.8</v>
      </c>
      <c r="F52" s="18">
        <v>99.7</v>
      </c>
      <c r="G52" s="18">
        <v>99.8</v>
      </c>
      <c r="H52" s="18">
        <v>99.8</v>
      </c>
      <c r="I52" s="18">
        <v>99.9</v>
      </c>
      <c r="J52" s="18">
        <v>99.9</v>
      </c>
      <c r="K52" s="18">
        <v>99.8</v>
      </c>
      <c r="L52" s="18">
        <v>99.9</v>
      </c>
      <c r="M52" s="18">
        <v>99.8</v>
      </c>
      <c r="N52" s="18">
        <v>99.8</v>
      </c>
      <c r="O52" s="18">
        <v>99.8</v>
      </c>
      <c r="P52" s="18">
        <v>99.5</v>
      </c>
      <c r="Q52" s="18">
        <v>99.5</v>
      </c>
      <c r="R52" s="18">
        <v>99.5</v>
      </c>
      <c r="S52" s="18">
        <v>99.3</v>
      </c>
      <c r="T52" s="18">
        <v>98.9</v>
      </c>
      <c r="U52" s="18">
        <v>98.7</v>
      </c>
      <c r="V52" s="18">
        <v>98.5</v>
      </c>
      <c r="W52" s="18">
        <v>98</v>
      </c>
      <c r="Y52" s="18"/>
      <c r="Z52" s="22" t="s">
        <v>302</v>
      </c>
      <c r="AA52" s="18">
        <v>99.8</v>
      </c>
      <c r="AB52" s="18">
        <v>99.5</v>
      </c>
      <c r="AC52" s="18">
        <v>99.4</v>
      </c>
      <c r="AD52" s="18">
        <v>99.4</v>
      </c>
      <c r="AE52" s="18">
        <v>99.3</v>
      </c>
      <c r="AF52" s="18">
        <v>97.4</v>
      </c>
      <c r="AG52" s="18">
        <v>99.9</v>
      </c>
      <c r="AH52" s="18">
        <v>99.9</v>
      </c>
      <c r="AI52" s="18">
        <v>99.8</v>
      </c>
      <c r="AJ52" s="18">
        <v>99.9</v>
      </c>
      <c r="AK52" s="18">
        <v>99.9</v>
      </c>
      <c r="AL52" s="18">
        <v>99.8</v>
      </c>
      <c r="AM52" s="18">
        <v>99.8</v>
      </c>
      <c r="AN52" s="18">
        <v>99.6</v>
      </c>
      <c r="AO52" s="18">
        <v>93</v>
      </c>
      <c r="AP52" s="18">
        <v>92.3</v>
      </c>
      <c r="AQ52" s="18">
        <v>89.5</v>
      </c>
      <c r="AR52" s="18">
        <v>88.4</v>
      </c>
      <c r="AS52" s="18">
        <v>88.3</v>
      </c>
      <c r="AT52" s="18">
        <v>89.5</v>
      </c>
      <c r="AU52" s="18">
        <v>89.1</v>
      </c>
      <c r="AW52" s="43"/>
      <c r="AX52" s="35" t="s">
        <v>303</v>
      </c>
      <c r="AY52" s="43">
        <v>99.9</v>
      </c>
      <c r="AZ52" s="43">
        <v>99.6</v>
      </c>
      <c r="BA52" s="43">
        <v>99.7</v>
      </c>
      <c r="BB52" s="43">
        <v>99.7</v>
      </c>
      <c r="BC52" s="43">
        <v>99.7</v>
      </c>
      <c r="BD52" s="43">
        <v>99.7</v>
      </c>
      <c r="BE52" s="43">
        <v>100</v>
      </c>
      <c r="BF52" s="43">
        <v>99.9</v>
      </c>
      <c r="BG52" s="43">
        <v>99.9</v>
      </c>
      <c r="BH52" s="43">
        <v>99.9</v>
      </c>
      <c r="BI52" s="43">
        <v>99.9</v>
      </c>
      <c r="BJ52" s="43">
        <v>99.9</v>
      </c>
      <c r="BK52" s="43">
        <v>99.9</v>
      </c>
      <c r="BL52" s="43">
        <v>99.7</v>
      </c>
      <c r="BM52" s="43">
        <v>99.6</v>
      </c>
      <c r="BN52" s="43">
        <v>99.4</v>
      </c>
      <c r="BO52" s="43">
        <v>99.2</v>
      </c>
      <c r="BP52" s="43">
        <v>98.7</v>
      </c>
      <c r="BQ52" s="43">
        <v>98.4</v>
      </c>
      <c r="BR52" s="43">
        <v>98.2</v>
      </c>
      <c r="BS52" s="43">
        <v>97.6</v>
      </c>
      <c r="BT52" s="44"/>
      <c r="BU52" s="43"/>
      <c r="BV52" s="35" t="s">
        <v>303</v>
      </c>
      <c r="BW52" s="43">
        <v>99.5</v>
      </c>
      <c r="BX52" s="43">
        <v>97.6</v>
      </c>
      <c r="BY52" s="43">
        <v>95.7</v>
      </c>
      <c r="BZ52" s="43">
        <v>95.4</v>
      </c>
      <c r="CA52" s="43">
        <v>95.1</v>
      </c>
      <c r="CB52" s="43">
        <v>91</v>
      </c>
      <c r="CC52" s="43">
        <v>99.7</v>
      </c>
      <c r="CD52" s="43">
        <v>99.6</v>
      </c>
      <c r="CE52" s="43">
        <v>99.6</v>
      </c>
      <c r="CF52" s="43">
        <v>99.6</v>
      </c>
      <c r="CG52" s="43">
        <v>99.6</v>
      </c>
      <c r="CH52" s="43">
        <v>99.7</v>
      </c>
      <c r="CI52" s="43">
        <v>99.3</v>
      </c>
      <c r="CJ52" s="43">
        <v>98.5</v>
      </c>
      <c r="CK52" s="43">
        <v>90</v>
      </c>
      <c r="CL52" s="43">
        <v>90.7</v>
      </c>
      <c r="CM52" s="43">
        <v>90.6</v>
      </c>
      <c r="CN52" s="43">
        <v>91</v>
      </c>
      <c r="CO52" s="43">
        <v>92.7</v>
      </c>
      <c r="CP52" s="43">
        <v>92</v>
      </c>
      <c r="CQ52" s="43">
        <v>92</v>
      </c>
      <c r="CR52" s="44"/>
      <c r="CS52" s="43"/>
      <c r="CT52" s="35" t="s">
        <v>303</v>
      </c>
      <c r="CU52" s="43">
        <v>93.7</v>
      </c>
      <c r="CV52" s="43">
        <v>93.9</v>
      </c>
      <c r="CW52" s="43">
        <v>94.2</v>
      </c>
      <c r="CX52" s="43">
        <v>93.6</v>
      </c>
      <c r="CY52" s="43">
        <v>91.9</v>
      </c>
      <c r="CZ52" s="43">
        <v>86.2</v>
      </c>
      <c r="DA52" s="43">
        <v>96.5</v>
      </c>
      <c r="DB52" s="43">
        <v>96.1</v>
      </c>
      <c r="DC52" s="43">
        <v>96.1</v>
      </c>
      <c r="DD52" s="43">
        <v>97.3</v>
      </c>
      <c r="DE52" s="43">
        <v>97.6</v>
      </c>
      <c r="DF52" s="43">
        <v>99</v>
      </c>
      <c r="DG52" s="43">
        <v>98.6</v>
      </c>
      <c r="DH52" s="43">
        <v>98.4</v>
      </c>
      <c r="DI52" s="43">
        <v>97.5</v>
      </c>
      <c r="DJ52" s="43">
        <v>97.5</v>
      </c>
      <c r="DK52" s="43">
        <v>97</v>
      </c>
      <c r="DL52" s="43">
        <v>96.5</v>
      </c>
      <c r="DM52" s="43">
        <v>96.1</v>
      </c>
      <c r="DN52" s="43">
        <v>96</v>
      </c>
      <c r="DO52" s="43">
        <v>95.2</v>
      </c>
      <c r="DP52" s="44"/>
      <c r="DQ52" s="43"/>
      <c r="DR52" s="35" t="s">
        <v>303</v>
      </c>
      <c r="DS52" s="43">
        <v>97.7</v>
      </c>
      <c r="DT52" s="43">
        <v>94.4</v>
      </c>
      <c r="DU52" s="43">
        <v>94.5</v>
      </c>
      <c r="DV52" s="43">
        <v>94.9</v>
      </c>
      <c r="DW52" s="43">
        <v>92.7</v>
      </c>
      <c r="DX52" s="43">
        <v>91</v>
      </c>
      <c r="DY52" s="43">
        <v>98.1</v>
      </c>
      <c r="DZ52" s="43">
        <v>98.2</v>
      </c>
      <c r="EA52" s="43">
        <v>98.4</v>
      </c>
      <c r="EB52" s="43">
        <v>98.7</v>
      </c>
      <c r="EC52" s="43">
        <v>98.4</v>
      </c>
      <c r="ED52" s="43">
        <v>99.7</v>
      </c>
      <c r="EE52" s="43">
        <v>99.7</v>
      </c>
      <c r="EF52" s="43">
        <v>98.9</v>
      </c>
      <c r="EG52" s="43">
        <v>98.6</v>
      </c>
      <c r="EH52" s="43">
        <v>98.3</v>
      </c>
      <c r="EI52" s="43">
        <v>97.8</v>
      </c>
      <c r="EJ52" s="43">
        <v>96.9</v>
      </c>
      <c r="EK52" s="43">
        <v>95.7</v>
      </c>
      <c r="EL52" s="43">
        <v>95.4</v>
      </c>
      <c r="EM52" s="43">
        <v>93.7</v>
      </c>
      <c r="EN52" s="44"/>
      <c r="EO52" s="43"/>
      <c r="EP52" s="35" t="s">
        <v>303</v>
      </c>
      <c r="EQ52" s="43">
        <v>98.8</v>
      </c>
      <c r="ER52" s="43">
        <v>97.4</v>
      </c>
      <c r="ES52" s="43">
        <v>97.3</v>
      </c>
      <c r="ET52" s="43">
        <v>97.9</v>
      </c>
      <c r="EU52" s="43">
        <v>96.9</v>
      </c>
      <c r="EV52" s="43">
        <v>96.4</v>
      </c>
      <c r="EW52" s="43">
        <v>99.2</v>
      </c>
      <c r="EX52" s="43">
        <v>99.2</v>
      </c>
      <c r="EY52" s="43">
        <v>99.2</v>
      </c>
      <c r="EZ52" s="43">
        <v>99.4</v>
      </c>
      <c r="FA52" s="43">
        <v>99.3</v>
      </c>
      <c r="FB52" s="43">
        <v>99.5</v>
      </c>
      <c r="FC52" s="43">
        <v>99.5</v>
      </c>
      <c r="FD52" s="43">
        <v>99.1</v>
      </c>
      <c r="FE52" s="43">
        <v>98.9</v>
      </c>
      <c r="FF52" s="43">
        <v>98.9</v>
      </c>
      <c r="FG52" s="43">
        <v>98.4</v>
      </c>
      <c r="FH52" s="43">
        <v>97.8</v>
      </c>
      <c r="FI52" s="43">
        <v>97.5</v>
      </c>
      <c r="FJ52" s="43">
        <v>97.3</v>
      </c>
      <c r="FK52" s="43">
        <v>96.5</v>
      </c>
      <c r="FM52" s="18"/>
      <c r="FN52" s="12" t="s">
        <v>302</v>
      </c>
      <c r="FO52" s="18">
        <v>98.8</v>
      </c>
      <c r="FP52" s="18">
        <v>97.6</v>
      </c>
      <c r="FQ52" s="18">
        <v>96.9</v>
      </c>
      <c r="FR52" s="18">
        <v>96.3</v>
      </c>
      <c r="FS52" s="18">
        <v>93.1</v>
      </c>
      <c r="FT52" s="18">
        <v>88.3</v>
      </c>
      <c r="FU52" s="18">
        <v>99.2</v>
      </c>
      <c r="FV52" s="18">
        <v>99.3</v>
      </c>
      <c r="FW52" s="18">
        <v>99.3</v>
      </c>
      <c r="FX52" s="18">
        <v>99.5</v>
      </c>
      <c r="FY52" s="18">
        <v>99.5</v>
      </c>
      <c r="FZ52" s="18">
        <v>98.8</v>
      </c>
      <c r="GA52" s="18">
        <v>97.9</v>
      </c>
      <c r="GB52" s="18">
        <v>97.8</v>
      </c>
      <c r="GC52" s="18">
        <v>92.6</v>
      </c>
      <c r="GD52" s="18">
        <v>93.8</v>
      </c>
      <c r="GE52" s="18">
        <v>92</v>
      </c>
      <c r="GF52" s="18">
        <v>91.1</v>
      </c>
      <c r="GG52" s="18">
        <v>91.8</v>
      </c>
      <c r="GH52" s="18">
        <v>92.3</v>
      </c>
      <c r="GI52" s="18">
        <v>92</v>
      </c>
      <c r="GK52" s="18"/>
      <c r="GL52" s="12" t="s">
        <v>302</v>
      </c>
      <c r="GM52" s="18">
        <v>95.7</v>
      </c>
      <c r="GN52" s="18">
        <v>97.2</v>
      </c>
      <c r="GO52" s="18">
        <v>96.5</v>
      </c>
      <c r="GP52" s="18">
        <v>96.6</v>
      </c>
      <c r="GQ52" s="18">
        <v>93.6</v>
      </c>
      <c r="GR52" s="18">
        <v>85.1</v>
      </c>
      <c r="GS52" s="18">
        <v>99.1</v>
      </c>
      <c r="GT52" s="18">
        <v>99.2</v>
      </c>
      <c r="GU52" s="18">
        <v>99.2</v>
      </c>
      <c r="GV52" s="18">
        <v>98.7</v>
      </c>
      <c r="GW52" s="18">
        <v>98.2</v>
      </c>
      <c r="GX52" s="18">
        <v>98.2</v>
      </c>
      <c r="GY52" s="18">
        <v>96.5</v>
      </c>
      <c r="GZ52" s="18">
        <v>97.2</v>
      </c>
      <c r="HA52" s="18">
        <v>96.6</v>
      </c>
      <c r="HB52" s="18">
        <v>96.3</v>
      </c>
      <c r="HC52" s="18">
        <v>96</v>
      </c>
      <c r="HD52" s="18">
        <v>95.5</v>
      </c>
      <c r="HE52" s="18">
        <v>95.5</v>
      </c>
      <c r="HF52" s="18">
        <v>95.4</v>
      </c>
      <c r="HG52" s="18">
        <v>94.8</v>
      </c>
    </row>
    <row r="53" ht="15" spans="1:215">
      <c r="A53" s="18"/>
      <c r="B53" s="22" t="s">
        <v>304</v>
      </c>
      <c r="C53" s="54" t="s">
        <v>305</v>
      </c>
      <c r="D53" s="54" t="s">
        <v>305</v>
      </c>
      <c r="E53" s="54" t="s">
        <v>305</v>
      </c>
      <c r="F53" s="54" t="s">
        <v>305</v>
      </c>
      <c r="G53" s="54" t="s">
        <v>305</v>
      </c>
      <c r="H53" s="54" t="s">
        <v>305</v>
      </c>
      <c r="I53" s="54" t="s">
        <v>305</v>
      </c>
      <c r="J53" s="54" t="s">
        <v>305</v>
      </c>
      <c r="K53" s="54" t="s">
        <v>305</v>
      </c>
      <c r="L53" s="54" t="s">
        <v>305</v>
      </c>
      <c r="M53" s="54" t="s">
        <v>305</v>
      </c>
      <c r="N53" s="54">
        <v>0</v>
      </c>
      <c r="O53" s="54">
        <v>0</v>
      </c>
      <c r="P53" s="54">
        <v>0</v>
      </c>
      <c r="Q53" s="54">
        <v>0.1</v>
      </c>
      <c r="R53" s="54" t="s">
        <v>305</v>
      </c>
      <c r="S53" s="54" t="s">
        <v>305</v>
      </c>
      <c r="T53" s="54" t="s">
        <v>305</v>
      </c>
      <c r="U53" s="54" t="s">
        <v>305</v>
      </c>
      <c r="V53" s="54" t="s">
        <v>305</v>
      </c>
      <c r="W53" s="54" t="s">
        <v>305</v>
      </c>
      <c r="Y53" s="18"/>
      <c r="Z53" s="22" t="s">
        <v>304</v>
      </c>
      <c r="AA53" s="54" t="s">
        <v>305</v>
      </c>
      <c r="AB53" s="54" t="s">
        <v>305</v>
      </c>
      <c r="AC53" s="54" t="s">
        <v>305</v>
      </c>
      <c r="AD53" s="54" t="s">
        <v>305</v>
      </c>
      <c r="AE53" s="54" t="s">
        <v>305</v>
      </c>
      <c r="AF53" s="54" t="s">
        <v>305</v>
      </c>
      <c r="AG53" s="54" t="s">
        <v>305</v>
      </c>
      <c r="AH53" s="54" t="s">
        <v>305</v>
      </c>
      <c r="AI53" s="54" t="s">
        <v>305</v>
      </c>
      <c r="AJ53" s="54" t="s">
        <v>305</v>
      </c>
      <c r="AK53" s="54" t="s">
        <v>305</v>
      </c>
      <c r="AL53" s="54">
        <v>0</v>
      </c>
      <c r="AM53" s="54">
        <v>0</v>
      </c>
      <c r="AN53" s="54">
        <v>0</v>
      </c>
      <c r="AO53" s="54">
        <v>0</v>
      </c>
      <c r="AP53" s="54" t="s">
        <v>305</v>
      </c>
      <c r="AQ53" s="54" t="s">
        <v>305</v>
      </c>
      <c r="AR53" s="54" t="s">
        <v>305</v>
      </c>
      <c r="AS53" s="54" t="s">
        <v>305</v>
      </c>
      <c r="AT53" s="54" t="s">
        <v>305</v>
      </c>
      <c r="AU53" s="54" t="s">
        <v>305</v>
      </c>
      <c r="AW53" s="43"/>
      <c r="AX53" s="35" t="s">
        <v>306</v>
      </c>
      <c r="AY53" s="56" t="s">
        <v>321</v>
      </c>
      <c r="AZ53" s="56" t="s">
        <v>321</v>
      </c>
      <c r="BA53" s="56" t="s">
        <v>321</v>
      </c>
      <c r="BB53" s="56" t="s">
        <v>321</v>
      </c>
      <c r="BC53" s="56" t="s">
        <v>321</v>
      </c>
      <c r="BD53" s="56" t="s">
        <v>321</v>
      </c>
      <c r="BE53" s="56" t="s">
        <v>321</v>
      </c>
      <c r="BF53" s="56" t="s">
        <v>321</v>
      </c>
      <c r="BG53" s="56" t="s">
        <v>321</v>
      </c>
      <c r="BH53" s="56" t="s">
        <v>321</v>
      </c>
      <c r="BI53" s="56" t="s">
        <v>321</v>
      </c>
      <c r="BJ53" s="56">
        <v>0</v>
      </c>
      <c r="BK53" s="56">
        <v>0</v>
      </c>
      <c r="BL53" s="56">
        <v>0</v>
      </c>
      <c r="BM53" s="56">
        <v>0</v>
      </c>
      <c r="BN53" s="56" t="s">
        <v>321</v>
      </c>
      <c r="BO53" s="56" t="s">
        <v>321</v>
      </c>
      <c r="BP53" s="56" t="s">
        <v>321</v>
      </c>
      <c r="BQ53" s="56" t="s">
        <v>321</v>
      </c>
      <c r="BR53" s="56" t="s">
        <v>321</v>
      </c>
      <c r="BS53" s="56" t="s">
        <v>321</v>
      </c>
      <c r="BT53" s="44"/>
      <c r="BU53" s="43"/>
      <c r="BV53" s="35" t="s">
        <v>306</v>
      </c>
      <c r="BW53" s="56" t="s">
        <v>321</v>
      </c>
      <c r="BX53" s="56" t="s">
        <v>321</v>
      </c>
      <c r="BY53" s="56" t="s">
        <v>321</v>
      </c>
      <c r="BZ53" s="56" t="s">
        <v>321</v>
      </c>
      <c r="CA53" s="56" t="s">
        <v>321</v>
      </c>
      <c r="CB53" s="56" t="s">
        <v>321</v>
      </c>
      <c r="CC53" s="56" t="s">
        <v>321</v>
      </c>
      <c r="CD53" s="56" t="s">
        <v>321</v>
      </c>
      <c r="CE53" s="56" t="s">
        <v>321</v>
      </c>
      <c r="CF53" s="56" t="s">
        <v>321</v>
      </c>
      <c r="CG53" s="56" t="s">
        <v>321</v>
      </c>
      <c r="CH53" s="56">
        <v>0</v>
      </c>
      <c r="CI53" s="56">
        <v>0</v>
      </c>
      <c r="CJ53" s="56">
        <v>0</v>
      </c>
      <c r="CK53" s="56">
        <v>0</v>
      </c>
      <c r="CL53" s="56" t="s">
        <v>321</v>
      </c>
      <c r="CM53" s="56" t="s">
        <v>321</v>
      </c>
      <c r="CN53" s="56" t="s">
        <v>321</v>
      </c>
      <c r="CO53" s="56" t="s">
        <v>321</v>
      </c>
      <c r="CP53" s="56" t="s">
        <v>321</v>
      </c>
      <c r="CQ53" s="56" t="s">
        <v>321</v>
      </c>
      <c r="CR53" s="44"/>
      <c r="CS53" s="43"/>
      <c r="CT53" s="35" t="s">
        <v>306</v>
      </c>
      <c r="CU53" s="56" t="s">
        <v>321</v>
      </c>
      <c r="CV53" s="56" t="s">
        <v>321</v>
      </c>
      <c r="CW53" s="56" t="s">
        <v>321</v>
      </c>
      <c r="CX53" s="56" t="s">
        <v>321</v>
      </c>
      <c r="CY53" s="56" t="s">
        <v>321</v>
      </c>
      <c r="CZ53" s="56" t="s">
        <v>321</v>
      </c>
      <c r="DA53" s="56" t="s">
        <v>321</v>
      </c>
      <c r="DB53" s="56">
        <v>0</v>
      </c>
      <c r="DC53" s="56">
        <v>0</v>
      </c>
      <c r="DD53" s="56">
        <v>0</v>
      </c>
      <c r="DE53" s="56">
        <v>0</v>
      </c>
      <c r="DF53" s="56">
        <v>0</v>
      </c>
      <c r="DG53" s="56">
        <v>0</v>
      </c>
      <c r="DH53" s="56">
        <v>0</v>
      </c>
      <c r="DI53" s="56">
        <v>0</v>
      </c>
      <c r="DJ53" s="56" t="s">
        <v>321</v>
      </c>
      <c r="DK53" s="56" t="s">
        <v>321</v>
      </c>
      <c r="DL53" s="56" t="s">
        <v>321</v>
      </c>
      <c r="DM53" s="56" t="s">
        <v>321</v>
      </c>
      <c r="DN53" s="56" t="s">
        <v>321</v>
      </c>
      <c r="DO53" s="56" t="s">
        <v>321</v>
      </c>
      <c r="DP53" s="44"/>
      <c r="DQ53" s="43"/>
      <c r="DR53" s="35" t="s">
        <v>306</v>
      </c>
      <c r="DS53" s="56" t="s">
        <v>321</v>
      </c>
      <c r="DT53" s="56" t="s">
        <v>321</v>
      </c>
      <c r="DU53" s="56" t="s">
        <v>321</v>
      </c>
      <c r="DV53" s="56" t="s">
        <v>321</v>
      </c>
      <c r="DW53" s="56" t="s">
        <v>321</v>
      </c>
      <c r="DX53" s="56" t="s">
        <v>321</v>
      </c>
      <c r="DY53" s="56" t="s">
        <v>321</v>
      </c>
      <c r="DZ53" s="56" t="s">
        <v>321</v>
      </c>
      <c r="EA53" s="56">
        <v>0</v>
      </c>
      <c r="EB53" s="56">
        <v>0</v>
      </c>
      <c r="EC53" s="56">
        <v>0</v>
      </c>
      <c r="ED53" s="56">
        <v>0</v>
      </c>
      <c r="EE53" s="56">
        <v>0</v>
      </c>
      <c r="EF53" s="56">
        <v>0.1</v>
      </c>
      <c r="EG53" s="56">
        <v>0.1</v>
      </c>
      <c r="EH53" s="56" t="s">
        <v>321</v>
      </c>
      <c r="EI53" s="56" t="s">
        <v>321</v>
      </c>
      <c r="EJ53" s="56" t="s">
        <v>321</v>
      </c>
      <c r="EK53" s="56" t="s">
        <v>321</v>
      </c>
      <c r="EL53" s="56" t="s">
        <v>321</v>
      </c>
      <c r="EM53" s="56" t="s">
        <v>321</v>
      </c>
      <c r="EN53" s="44"/>
      <c r="EO53" s="43"/>
      <c r="EP53" s="35" t="s">
        <v>306</v>
      </c>
      <c r="EQ53" s="56" t="s">
        <v>321</v>
      </c>
      <c r="ER53" s="56" t="s">
        <v>321</v>
      </c>
      <c r="ES53" s="56" t="s">
        <v>321</v>
      </c>
      <c r="ET53" s="56" t="s">
        <v>321</v>
      </c>
      <c r="EU53" s="56" t="s">
        <v>321</v>
      </c>
      <c r="EV53" s="56" t="s">
        <v>321</v>
      </c>
      <c r="EW53" s="56" t="s">
        <v>321</v>
      </c>
      <c r="EX53" s="56" t="s">
        <v>321</v>
      </c>
      <c r="EY53" s="56" t="s">
        <v>321</v>
      </c>
      <c r="EZ53" s="56" t="s">
        <v>321</v>
      </c>
      <c r="FA53" s="56" t="s">
        <v>321</v>
      </c>
      <c r="FB53" s="56">
        <v>0</v>
      </c>
      <c r="FC53" s="56">
        <v>0</v>
      </c>
      <c r="FD53" s="56">
        <v>0</v>
      </c>
      <c r="FE53" s="56">
        <v>0</v>
      </c>
      <c r="FF53" s="56" t="s">
        <v>321</v>
      </c>
      <c r="FG53" s="56" t="s">
        <v>321</v>
      </c>
      <c r="FH53" s="56" t="s">
        <v>321</v>
      </c>
      <c r="FI53" s="56" t="s">
        <v>321</v>
      </c>
      <c r="FJ53" s="56" t="s">
        <v>321</v>
      </c>
      <c r="FK53" s="56" t="s">
        <v>321</v>
      </c>
      <c r="FM53" s="18"/>
      <c r="FN53" s="12" t="s">
        <v>304</v>
      </c>
      <c r="FO53" s="54" t="s">
        <v>305</v>
      </c>
      <c r="FP53" s="54" t="s">
        <v>305</v>
      </c>
      <c r="FQ53" s="54" t="s">
        <v>305</v>
      </c>
      <c r="FR53" s="54" t="s">
        <v>305</v>
      </c>
      <c r="FS53" s="54" t="s">
        <v>305</v>
      </c>
      <c r="FT53" s="54" t="s">
        <v>305</v>
      </c>
      <c r="FU53" s="54" t="s">
        <v>305</v>
      </c>
      <c r="FV53" s="54" t="s">
        <v>305</v>
      </c>
      <c r="FW53" s="54" t="s">
        <v>305</v>
      </c>
      <c r="FX53" s="54" t="s">
        <v>305</v>
      </c>
      <c r="FY53" s="54" t="s">
        <v>305</v>
      </c>
      <c r="FZ53" s="54">
        <v>0</v>
      </c>
      <c r="GA53" s="54">
        <v>0</v>
      </c>
      <c r="GB53" s="54">
        <v>0</v>
      </c>
      <c r="GC53" s="54">
        <v>0</v>
      </c>
      <c r="GD53" s="54" t="s">
        <v>305</v>
      </c>
      <c r="GE53" s="54" t="s">
        <v>305</v>
      </c>
      <c r="GF53" s="54" t="s">
        <v>305</v>
      </c>
      <c r="GG53" s="54" t="s">
        <v>305</v>
      </c>
      <c r="GH53" s="54" t="s">
        <v>305</v>
      </c>
      <c r="GI53" s="54" t="s">
        <v>305</v>
      </c>
      <c r="GK53" s="18"/>
      <c r="GL53" s="12" t="s">
        <v>304</v>
      </c>
      <c r="GM53" s="54" t="s">
        <v>305</v>
      </c>
      <c r="GN53" s="54" t="s">
        <v>305</v>
      </c>
      <c r="GO53" s="54" t="s">
        <v>305</v>
      </c>
      <c r="GP53" s="54" t="s">
        <v>305</v>
      </c>
      <c r="GQ53" s="54" t="s">
        <v>305</v>
      </c>
      <c r="GR53" s="54" t="s">
        <v>305</v>
      </c>
      <c r="GS53" s="54" t="s">
        <v>305</v>
      </c>
      <c r="GT53" s="54" t="s">
        <v>305</v>
      </c>
      <c r="GU53" s="54" t="s">
        <v>305</v>
      </c>
      <c r="GV53" s="54" t="s">
        <v>305</v>
      </c>
      <c r="GW53" s="54">
        <v>0</v>
      </c>
      <c r="GX53" s="54">
        <v>0</v>
      </c>
      <c r="GY53" s="54">
        <v>0</v>
      </c>
      <c r="GZ53" s="54">
        <v>0</v>
      </c>
      <c r="HA53" s="54">
        <v>0</v>
      </c>
      <c r="HB53" s="54" t="s">
        <v>305</v>
      </c>
      <c r="HC53" s="54" t="s">
        <v>305</v>
      </c>
      <c r="HD53" s="54" t="s">
        <v>305</v>
      </c>
      <c r="HE53" s="54" t="s">
        <v>305</v>
      </c>
      <c r="HF53" s="54" t="s">
        <v>305</v>
      </c>
      <c r="HG53" s="54" t="s">
        <v>305</v>
      </c>
    </row>
    <row r="54" ht="15" spans="1:215">
      <c r="A54" s="18"/>
      <c r="B54" s="22" t="s">
        <v>308</v>
      </c>
      <c r="C54" s="18">
        <v>0</v>
      </c>
      <c r="D54" s="54" t="s">
        <v>305</v>
      </c>
      <c r="E54" s="54" t="s">
        <v>305</v>
      </c>
      <c r="F54" s="54" t="s">
        <v>305</v>
      </c>
      <c r="G54" s="54" t="s">
        <v>305</v>
      </c>
      <c r="H54" s="54" t="s">
        <v>305</v>
      </c>
      <c r="I54" s="54" t="s">
        <v>305</v>
      </c>
      <c r="J54" s="54" t="s">
        <v>305</v>
      </c>
      <c r="K54" s="54" t="s">
        <v>305</v>
      </c>
      <c r="L54" s="54" t="s">
        <v>305</v>
      </c>
      <c r="M54" s="54" t="s">
        <v>305</v>
      </c>
      <c r="N54" s="54" t="s">
        <v>305</v>
      </c>
      <c r="O54" s="54" t="s">
        <v>305</v>
      </c>
      <c r="P54" s="54" t="s">
        <v>305</v>
      </c>
      <c r="Q54" s="54" t="s">
        <v>305</v>
      </c>
      <c r="R54" s="54" t="s">
        <v>305</v>
      </c>
      <c r="S54" s="54" t="s">
        <v>305</v>
      </c>
      <c r="T54" s="54" t="s">
        <v>305</v>
      </c>
      <c r="U54" s="54" t="s">
        <v>305</v>
      </c>
      <c r="V54" s="54" t="s">
        <v>305</v>
      </c>
      <c r="W54" s="54" t="s">
        <v>305</v>
      </c>
      <c r="Y54" s="18"/>
      <c r="Z54" s="22" t="s">
        <v>308</v>
      </c>
      <c r="AA54" s="18">
        <v>0</v>
      </c>
      <c r="AB54" s="54" t="s">
        <v>305</v>
      </c>
      <c r="AC54" s="54" t="s">
        <v>305</v>
      </c>
      <c r="AD54" s="54" t="s">
        <v>305</v>
      </c>
      <c r="AE54" s="54" t="s">
        <v>305</v>
      </c>
      <c r="AF54" s="54" t="s">
        <v>305</v>
      </c>
      <c r="AG54" s="54" t="s">
        <v>305</v>
      </c>
      <c r="AH54" s="54" t="s">
        <v>305</v>
      </c>
      <c r="AI54" s="54" t="s">
        <v>305</v>
      </c>
      <c r="AJ54" s="54" t="s">
        <v>305</v>
      </c>
      <c r="AK54" s="54" t="s">
        <v>305</v>
      </c>
      <c r="AL54" s="54" t="s">
        <v>305</v>
      </c>
      <c r="AM54" s="54" t="s">
        <v>305</v>
      </c>
      <c r="AN54" s="54" t="s">
        <v>305</v>
      </c>
      <c r="AO54" s="54" t="s">
        <v>305</v>
      </c>
      <c r="AP54" s="54" t="s">
        <v>305</v>
      </c>
      <c r="AQ54" s="54" t="s">
        <v>305</v>
      </c>
      <c r="AR54" s="54" t="s">
        <v>305</v>
      </c>
      <c r="AS54" s="54" t="s">
        <v>305</v>
      </c>
      <c r="AT54" s="54" t="s">
        <v>305</v>
      </c>
      <c r="AU54" s="54" t="s">
        <v>305</v>
      </c>
      <c r="AW54" s="43"/>
      <c r="AX54" s="35" t="s">
        <v>309</v>
      </c>
      <c r="AY54" s="43">
        <v>0</v>
      </c>
      <c r="AZ54" s="56" t="s">
        <v>321</v>
      </c>
      <c r="BA54" s="56" t="s">
        <v>321</v>
      </c>
      <c r="BB54" s="56" t="s">
        <v>321</v>
      </c>
      <c r="BC54" s="56" t="s">
        <v>321</v>
      </c>
      <c r="BD54" s="56" t="s">
        <v>321</v>
      </c>
      <c r="BE54" s="56" t="s">
        <v>321</v>
      </c>
      <c r="BF54" s="56" t="s">
        <v>321</v>
      </c>
      <c r="BG54" s="56" t="s">
        <v>321</v>
      </c>
      <c r="BH54" s="56" t="s">
        <v>321</v>
      </c>
      <c r="BI54" s="56" t="s">
        <v>321</v>
      </c>
      <c r="BJ54" s="56" t="s">
        <v>321</v>
      </c>
      <c r="BK54" s="56" t="s">
        <v>321</v>
      </c>
      <c r="BL54" s="56" t="s">
        <v>321</v>
      </c>
      <c r="BM54" s="56" t="s">
        <v>321</v>
      </c>
      <c r="BN54" s="56" t="s">
        <v>321</v>
      </c>
      <c r="BO54" s="56" t="s">
        <v>321</v>
      </c>
      <c r="BP54" s="56" t="s">
        <v>321</v>
      </c>
      <c r="BQ54" s="56" t="s">
        <v>321</v>
      </c>
      <c r="BR54" s="56" t="s">
        <v>321</v>
      </c>
      <c r="BS54" s="56" t="s">
        <v>321</v>
      </c>
      <c r="BT54" s="44"/>
      <c r="BU54" s="43"/>
      <c r="BV54" s="35" t="s">
        <v>309</v>
      </c>
      <c r="BW54" s="43">
        <v>0</v>
      </c>
      <c r="BX54" s="56" t="s">
        <v>321</v>
      </c>
      <c r="BY54" s="56" t="s">
        <v>321</v>
      </c>
      <c r="BZ54" s="56" t="s">
        <v>321</v>
      </c>
      <c r="CA54" s="56" t="s">
        <v>321</v>
      </c>
      <c r="CB54" s="56" t="s">
        <v>321</v>
      </c>
      <c r="CC54" s="56" t="s">
        <v>321</v>
      </c>
      <c r="CD54" s="56" t="s">
        <v>321</v>
      </c>
      <c r="CE54" s="56" t="s">
        <v>321</v>
      </c>
      <c r="CF54" s="56" t="s">
        <v>321</v>
      </c>
      <c r="CG54" s="56" t="s">
        <v>321</v>
      </c>
      <c r="CH54" s="56" t="s">
        <v>321</v>
      </c>
      <c r="CI54" s="56" t="s">
        <v>321</v>
      </c>
      <c r="CJ54" s="56" t="s">
        <v>321</v>
      </c>
      <c r="CK54" s="56" t="s">
        <v>321</v>
      </c>
      <c r="CL54" s="56" t="s">
        <v>321</v>
      </c>
      <c r="CM54" s="56" t="s">
        <v>321</v>
      </c>
      <c r="CN54" s="56" t="s">
        <v>321</v>
      </c>
      <c r="CO54" s="56" t="s">
        <v>321</v>
      </c>
      <c r="CP54" s="56" t="s">
        <v>321</v>
      </c>
      <c r="CQ54" s="56" t="s">
        <v>321</v>
      </c>
      <c r="CR54" s="44"/>
      <c r="CS54" s="43"/>
      <c r="CT54" s="35" t="s">
        <v>309</v>
      </c>
      <c r="CU54" s="43">
        <v>0</v>
      </c>
      <c r="CV54" s="56" t="s">
        <v>321</v>
      </c>
      <c r="CW54" s="56" t="s">
        <v>321</v>
      </c>
      <c r="CX54" s="56" t="s">
        <v>321</v>
      </c>
      <c r="CY54" s="56" t="s">
        <v>321</v>
      </c>
      <c r="CZ54" s="56" t="s">
        <v>321</v>
      </c>
      <c r="DA54" s="56" t="s">
        <v>321</v>
      </c>
      <c r="DB54" s="56" t="s">
        <v>321</v>
      </c>
      <c r="DC54" s="56" t="s">
        <v>321</v>
      </c>
      <c r="DD54" s="56" t="s">
        <v>321</v>
      </c>
      <c r="DE54" s="56" t="s">
        <v>321</v>
      </c>
      <c r="DF54" s="56" t="s">
        <v>321</v>
      </c>
      <c r="DG54" s="56" t="s">
        <v>321</v>
      </c>
      <c r="DH54" s="56" t="s">
        <v>321</v>
      </c>
      <c r="DI54" s="56" t="s">
        <v>321</v>
      </c>
      <c r="DJ54" s="56" t="s">
        <v>321</v>
      </c>
      <c r="DK54" s="56" t="s">
        <v>321</v>
      </c>
      <c r="DL54" s="56" t="s">
        <v>321</v>
      </c>
      <c r="DM54" s="56" t="s">
        <v>321</v>
      </c>
      <c r="DN54" s="56" t="s">
        <v>321</v>
      </c>
      <c r="DO54" s="56" t="s">
        <v>321</v>
      </c>
      <c r="DP54" s="44"/>
      <c r="DQ54" s="43"/>
      <c r="DR54" s="35" t="s">
        <v>309</v>
      </c>
      <c r="DS54" s="43">
        <v>0</v>
      </c>
      <c r="DT54" s="56" t="s">
        <v>321</v>
      </c>
      <c r="DU54" s="56" t="s">
        <v>321</v>
      </c>
      <c r="DV54" s="56" t="s">
        <v>321</v>
      </c>
      <c r="DW54" s="56" t="s">
        <v>321</v>
      </c>
      <c r="DX54" s="56" t="s">
        <v>321</v>
      </c>
      <c r="DY54" s="56" t="s">
        <v>321</v>
      </c>
      <c r="DZ54" s="56" t="s">
        <v>321</v>
      </c>
      <c r="EA54" s="56" t="s">
        <v>321</v>
      </c>
      <c r="EB54" s="56" t="s">
        <v>321</v>
      </c>
      <c r="EC54" s="56" t="s">
        <v>321</v>
      </c>
      <c r="ED54" s="56" t="s">
        <v>321</v>
      </c>
      <c r="EE54" s="56" t="s">
        <v>321</v>
      </c>
      <c r="EF54" s="56" t="s">
        <v>321</v>
      </c>
      <c r="EG54" s="56" t="s">
        <v>321</v>
      </c>
      <c r="EH54" s="56" t="s">
        <v>321</v>
      </c>
      <c r="EI54" s="56" t="s">
        <v>321</v>
      </c>
      <c r="EJ54" s="56" t="s">
        <v>321</v>
      </c>
      <c r="EK54" s="56" t="s">
        <v>321</v>
      </c>
      <c r="EL54" s="56" t="s">
        <v>321</v>
      </c>
      <c r="EM54" s="56" t="s">
        <v>321</v>
      </c>
      <c r="EN54" s="44"/>
      <c r="EO54" s="43"/>
      <c r="EP54" s="35" t="s">
        <v>309</v>
      </c>
      <c r="EQ54" s="43">
        <v>0</v>
      </c>
      <c r="ER54" s="56" t="s">
        <v>321</v>
      </c>
      <c r="ES54" s="56" t="s">
        <v>321</v>
      </c>
      <c r="ET54" s="56" t="s">
        <v>321</v>
      </c>
      <c r="EU54" s="56" t="s">
        <v>321</v>
      </c>
      <c r="EV54" s="56" t="s">
        <v>321</v>
      </c>
      <c r="EW54" s="56" t="s">
        <v>321</v>
      </c>
      <c r="EX54" s="56" t="s">
        <v>321</v>
      </c>
      <c r="EY54" s="56" t="s">
        <v>321</v>
      </c>
      <c r="EZ54" s="56" t="s">
        <v>321</v>
      </c>
      <c r="FA54" s="56" t="s">
        <v>321</v>
      </c>
      <c r="FB54" s="56" t="s">
        <v>321</v>
      </c>
      <c r="FC54" s="56" t="s">
        <v>321</v>
      </c>
      <c r="FD54" s="56" t="s">
        <v>321</v>
      </c>
      <c r="FE54" s="56" t="s">
        <v>321</v>
      </c>
      <c r="FF54" s="56" t="s">
        <v>321</v>
      </c>
      <c r="FG54" s="56" t="s">
        <v>321</v>
      </c>
      <c r="FH54" s="56" t="s">
        <v>321</v>
      </c>
      <c r="FI54" s="56" t="s">
        <v>321</v>
      </c>
      <c r="FJ54" s="56" t="s">
        <v>321</v>
      </c>
      <c r="FK54" s="56" t="s">
        <v>321</v>
      </c>
      <c r="FM54" s="18"/>
      <c r="FN54" s="12" t="s">
        <v>308</v>
      </c>
      <c r="FO54" s="18">
        <v>0</v>
      </c>
      <c r="FP54" s="54" t="s">
        <v>305</v>
      </c>
      <c r="FQ54" s="54" t="s">
        <v>305</v>
      </c>
      <c r="FR54" s="54" t="s">
        <v>305</v>
      </c>
      <c r="FS54" s="54" t="s">
        <v>305</v>
      </c>
      <c r="FT54" s="54" t="s">
        <v>305</v>
      </c>
      <c r="FU54" s="54" t="s">
        <v>305</v>
      </c>
      <c r="FV54" s="54" t="s">
        <v>305</v>
      </c>
      <c r="FW54" s="54" t="s">
        <v>305</v>
      </c>
      <c r="FX54" s="54" t="s">
        <v>305</v>
      </c>
      <c r="FY54" s="54" t="s">
        <v>305</v>
      </c>
      <c r="FZ54" s="54" t="s">
        <v>305</v>
      </c>
      <c r="GA54" s="54" t="s">
        <v>305</v>
      </c>
      <c r="GB54" s="54" t="s">
        <v>305</v>
      </c>
      <c r="GC54" s="54" t="s">
        <v>305</v>
      </c>
      <c r="GD54" s="54" t="s">
        <v>305</v>
      </c>
      <c r="GE54" s="54" t="s">
        <v>305</v>
      </c>
      <c r="GF54" s="54" t="s">
        <v>305</v>
      </c>
      <c r="GG54" s="54" t="s">
        <v>305</v>
      </c>
      <c r="GH54" s="54" t="s">
        <v>305</v>
      </c>
      <c r="GI54" s="54" t="s">
        <v>305</v>
      </c>
      <c r="GK54" s="18"/>
      <c r="GL54" s="12" t="s">
        <v>308</v>
      </c>
      <c r="GM54" s="18">
        <v>0</v>
      </c>
      <c r="GN54" s="54" t="s">
        <v>305</v>
      </c>
      <c r="GO54" s="54" t="s">
        <v>305</v>
      </c>
      <c r="GP54" s="54" t="s">
        <v>305</v>
      </c>
      <c r="GQ54" s="54" t="s">
        <v>305</v>
      </c>
      <c r="GR54" s="54" t="s">
        <v>305</v>
      </c>
      <c r="GS54" s="54" t="s">
        <v>305</v>
      </c>
      <c r="GT54" s="54" t="s">
        <v>305</v>
      </c>
      <c r="GU54" s="54" t="s">
        <v>305</v>
      </c>
      <c r="GV54" s="54" t="s">
        <v>305</v>
      </c>
      <c r="GW54" s="54" t="s">
        <v>305</v>
      </c>
      <c r="GX54" s="54" t="s">
        <v>305</v>
      </c>
      <c r="GY54" s="54" t="s">
        <v>305</v>
      </c>
      <c r="GZ54" s="54" t="s">
        <v>305</v>
      </c>
      <c r="HA54" s="54" t="s">
        <v>305</v>
      </c>
      <c r="HB54" s="54" t="s">
        <v>305</v>
      </c>
      <c r="HC54" s="54" t="s">
        <v>305</v>
      </c>
      <c r="HD54" s="54" t="s">
        <v>305</v>
      </c>
      <c r="HE54" s="54" t="s">
        <v>305</v>
      </c>
      <c r="HF54" s="54" t="s">
        <v>305</v>
      </c>
      <c r="HG54" s="54" t="s">
        <v>305</v>
      </c>
    </row>
    <row r="55" ht="15" spans="1:215">
      <c r="A55" s="18"/>
      <c r="B55" s="22" t="s">
        <v>310</v>
      </c>
      <c r="C55" s="18">
        <v>0</v>
      </c>
      <c r="D55" s="18">
        <v>0.3</v>
      </c>
      <c r="E55" s="18">
        <v>0</v>
      </c>
      <c r="F55" s="18">
        <v>0</v>
      </c>
      <c r="G55" s="18">
        <v>0</v>
      </c>
      <c r="H55" s="18">
        <v>0</v>
      </c>
      <c r="I55" s="18">
        <v>0</v>
      </c>
      <c r="J55" s="18">
        <v>0</v>
      </c>
      <c r="K55" s="18">
        <v>0</v>
      </c>
      <c r="L55" s="18">
        <v>0</v>
      </c>
      <c r="M55" s="18">
        <v>0</v>
      </c>
      <c r="N55" s="18">
        <v>0</v>
      </c>
      <c r="O55" s="18">
        <v>0</v>
      </c>
      <c r="P55" s="18">
        <v>0</v>
      </c>
      <c r="Q55" s="18">
        <v>0</v>
      </c>
      <c r="R55" s="18">
        <v>0</v>
      </c>
      <c r="S55" s="18">
        <v>0</v>
      </c>
      <c r="T55" s="18">
        <v>0</v>
      </c>
      <c r="U55" s="18">
        <v>0</v>
      </c>
      <c r="V55" s="18">
        <v>0</v>
      </c>
      <c r="W55" s="18">
        <v>0</v>
      </c>
      <c r="Y55" s="18"/>
      <c r="Z55" s="22" t="s">
        <v>310</v>
      </c>
      <c r="AA55" s="18">
        <v>0</v>
      </c>
      <c r="AB55" s="18">
        <v>0.2</v>
      </c>
      <c r="AC55" s="18">
        <v>0.3</v>
      </c>
      <c r="AD55" s="18">
        <v>0.3</v>
      </c>
      <c r="AE55" s="18">
        <v>0.6</v>
      </c>
      <c r="AF55" s="18">
        <v>2.5</v>
      </c>
      <c r="AG55" s="18">
        <v>0</v>
      </c>
      <c r="AH55" s="18">
        <v>0</v>
      </c>
      <c r="AI55" s="18">
        <v>0</v>
      </c>
      <c r="AJ55" s="18">
        <v>0</v>
      </c>
      <c r="AK55" s="18">
        <v>0</v>
      </c>
      <c r="AL55" s="18">
        <v>0</v>
      </c>
      <c r="AM55" s="18">
        <v>0</v>
      </c>
      <c r="AN55" s="18">
        <v>0</v>
      </c>
      <c r="AO55" s="18">
        <v>0</v>
      </c>
      <c r="AP55" s="18">
        <v>0</v>
      </c>
      <c r="AQ55" s="18">
        <v>0</v>
      </c>
      <c r="AR55" s="18">
        <v>0</v>
      </c>
      <c r="AS55" s="18">
        <v>0</v>
      </c>
      <c r="AT55" s="18">
        <v>0</v>
      </c>
      <c r="AU55" s="18">
        <v>0</v>
      </c>
      <c r="AW55" s="43"/>
      <c r="AX55" s="35" t="s">
        <v>311</v>
      </c>
      <c r="AY55" s="43">
        <v>0</v>
      </c>
      <c r="AZ55" s="43">
        <v>0.2</v>
      </c>
      <c r="BA55" s="43">
        <v>0.1</v>
      </c>
      <c r="BB55" s="43">
        <v>0.1</v>
      </c>
      <c r="BC55" s="43">
        <v>0.2</v>
      </c>
      <c r="BD55" s="43">
        <v>0.3</v>
      </c>
      <c r="BE55" s="43">
        <v>0</v>
      </c>
      <c r="BF55" s="43">
        <v>0</v>
      </c>
      <c r="BG55" s="43">
        <v>0</v>
      </c>
      <c r="BH55" s="43">
        <v>0</v>
      </c>
      <c r="BI55" s="43">
        <v>0</v>
      </c>
      <c r="BJ55" s="43">
        <v>0</v>
      </c>
      <c r="BK55" s="43">
        <v>0</v>
      </c>
      <c r="BL55" s="43">
        <v>0</v>
      </c>
      <c r="BM55" s="43">
        <v>0</v>
      </c>
      <c r="BN55" s="43">
        <v>0</v>
      </c>
      <c r="BO55" s="43">
        <v>0</v>
      </c>
      <c r="BP55" s="43">
        <v>0</v>
      </c>
      <c r="BQ55" s="43">
        <v>0</v>
      </c>
      <c r="BR55" s="43">
        <v>0</v>
      </c>
      <c r="BS55" s="43">
        <v>0</v>
      </c>
      <c r="BT55" s="44"/>
      <c r="BU55" s="43"/>
      <c r="BV55" s="35" t="s">
        <v>311</v>
      </c>
      <c r="BW55" s="43">
        <v>0</v>
      </c>
      <c r="BX55" s="43">
        <v>1.5</v>
      </c>
      <c r="BY55" s="43">
        <v>3.3</v>
      </c>
      <c r="BZ55" s="43">
        <v>3.6</v>
      </c>
      <c r="CA55" s="43">
        <v>4.3</v>
      </c>
      <c r="CB55" s="43">
        <v>8.5</v>
      </c>
      <c r="CC55" s="43">
        <v>0</v>
      </c>
      <c r="CD55" s="43">
        <v>0</v>
      </c>
      <c r="CE55" s="43">
        <v>0</v>
      </c>
      <c r="CF55" s="43">
        <v>0</v>
      </c>
      <c r="CG55" s="43">
        <v>0</v>
      </c>
      <c r="CH55" s="43">
        <v>0</v>
      </c>
      <c r="CI55" s="43">
        <v>0</v>
      </c>
      <c r="CJ55" s="43">
        <v>0</v>
      </c>
      <c r="CK55" s="43">
        <v>0</v>
      </c>
      <c r="CL55" s="43">
        <v>0</v>
      </c>
      <c r="CM55" s="43">
        <v>0</v>
      </c>
      <c r="CN55" s="43">
        <v>0</v>
      </c>
      <c r="CO55" s="43">
        <v>0</v>
      </c>
      <c r="CP55" s="43">
        <v>0</v>
      </c>
      <c r="CQ55" s="43">
        <v>0</v>
      </c>
      <c r="CR55" s="44"/>
      <c r="CS55" s="43"/>
      <c r="CT55" s="35" t="s">
        <v>311</v>
      </c>
      <c r="CU55" s="43">
        <v>0</v>
      </c>
      <c r="CV55" s="43">
        <v>1.4</v>
      </c>
      <c r="CW55" s="43">
        <v>1.8</v>
      </c>
      <c r="CX55" s="43">
        <v>2.1</v>
      </c>
      <c r="CY55" s="43">
        <v>4.4</v>
      </c>
      <c r="CZ55" s="43">
        <v>10.6</v>
      </c>
      <c r="DA55" s="43">
        <v>0</v>
      </c>
      <c r="DB55" s="43">
        <v>0</v>
      </c>
      <c r="DC55" s="43">
        <v>0</v>
      </c>
      <c r="DD55" s="43">
        <v>0</v>
      </c>
      <c r="DE55" s="43">
        <v>0</v>
      </c>
      <c r="DF55" s="43">
        <v>0</v>
      </c>
      <c r="DG55" s="43">
        <v>0</v>
      </c>
      <c r="DH55" s="43">
        <v>0</v>
      </c>
      <c r="DI55" s="43">
        <v>0</v>
      </c>
      <c r="DJ55" s="43">
        <v>0</v>
      </c>
      <c r="DK55" s="43">
        <v>0</v>
      </c>
      <c r="DL55" s="43">
        <v>0</v>
      </c>
      <c r="DM55" s="43">
        <v>0</v>
      </c>
      <c r="DN55" s="43">
        <v>0</v>
      </c>
      <c r="DO55" s="43">
        <v>0</v>
      </c>
      <c r="DP55" s="44"/>
      <c r="DQ55" s="43"/>
      <c r="DR55" s="35" t="s">
        <v>311</v>
      </c>
      <c r="DS55" s="43">
        <v>0</v>
      </c>
      <c r="DT55" s="43">
        <v>2.5</v>
      </c>
      <c r="DU55" s="43">
        <v>2.9</v>
      </c>
      <c r="DV55" s="43">
        <v>2.8</v>
      </c>
      <c r="DW55" s="43">
        <v>5.2</v>
      </c>
      <c r="DX55" s="43">
        <v>7.1</v>
      </c>
      <c r="DY55" s="43">
        <v>0</v>
      </c>
      <c r="DZ55" s="43">
        <v>0</v>
      </c>
      <c r="EA55" s="43">
        <v>0</v>
      </c>
      <c r="EB55" s="43">
        <v>0</v>
      </c>
      <c r="EC55" s="43">
        <v>0</v>
      </c>
      <c r="ED55" s="43">
        <v>0</v>
      </c>
      <c r="EE55" s="43">
        <v>0</v>
      </c>
      <c r="EF55" s="43">
        <v>0</v>
      </c>
      <c r="EG55" s="43">
        <v>0</v>
      </c>
      <c r="EH55" s="43">
        <v>0</v>
      </c>
      <c r="EI55" s="43">
        <v>0</v>
      </c>
      <c r="EJ55" s="43">
        <v>0</v>
      </c>
      <c r="EK55" s="43">
        <v>0</v>
      </c>
      <c r="EL55" s="43">
        <v>0</v>
      </c>
      <c r="EM55" s="43">
        <v>0</v>
      </c>
      <c r="EN55" s="44"/>
      <c r="EO55" s="43"/>
      <c r="EP55" s="35" t="s">
        <v>311</v>
      </c>
      <c r="EQ55" s="43">
        <v>0</v>
      </c>
      <c r="ER55" s="43">
        <v>1.2</v>
      </c>
      <c r="ES55" s="43">
        <v>1.3</v>
      </c>
      <c r="ET55" s="43">
        <v>0.8</v>
      </c>
      <c r="EU55" s="43">
        <v>2</v>
      </c>
      <c r="EV55" s="43">
        <v>2.6</v>
      </c>
      <c r="EW55" s="43">
        <v>0</v>
      </c>
      <c r="EX55" s="43">
        <v>0</v>
      </c>
      <c r="EY55" s="43">
        <v>0</v>
      </c>
      <c r="EZ55" s="43">
        <v>0</v>
      </c>
      <c r="FA55" s="43">
        <v>0</v>
      </c>
      <c r="FB55" s="43">
        <v>0</v>
      </c>
      <c r="FC55" s="43">
        <v>0</v>
      </c>
      <c r="FD55" s="43">
        <v>0</v>
      </c>
      <c r="FE55" s="43">
        <v>0</v>
      </c>
      <c r="FF55" s="43">
        <v>0</v>
      </c>
      <c r="FG55" s="43">
        <v>0</v>
      </c>
      <c r="FH55" s="43">
        <v>0</v>
      </c>
      <c r="FI55" s="43">
        <v>0</v>
      </c>
      <c r="FJ55" s="43">
        <v>0</v>
      </c>
      <c r="FK55" s="43">
        <v>0</v>
      </c>
      <c r="FM55" s="18"/>
      <c r="FN55" s="12" t="s">
        <v>310</v>
      </c>
      <c r="FO55" s="18">
        <v>0</v>
      </c>
      <c r="FP55" s="18">
        <v>1.6</v>
      </c>
      <c r="FQ55" s="18">
        <v>2.3</v>
      </c>
      <c r="FR55" s="18">
        <v>2.7</v>
      </c>
      <c r="FS55" s="18">
        <v>6</v>
      </c>
      <c r="FT55" s="18">
        <v>11</v>
      </c>
      <c r="FU55" s="18">
        <v>0</v>
      </c>
      <c r="FV55" s="18">
        <v>0</v>
      </c>
      <c r="FW55" s="18">
        <v>0</v>
      </c>
      <c r="FX55" s="18">
        <v>0</v>
      </c>
      <c r="FY55" s="18">
        <v>0</v>
      </c>
      <c r="FZ55" s="18">
        <v>0</v>
      </c>
      <c r="GA55" s="18">
        <v>0</v>
      </c>
      <c r="GB55" s="18">
        <v>0</v>
      </c>
      <c r="GC55" s="18">
        <v>0</v>
      </c>
      <c r="GD55" s="18">
        <v>0</v>
      </c>
      <c r="GE55" s="18">
        <v>0</v>
      </c>
      <c r="GF55" s="18">
        <v>0</v>
      </c>
      <c r="GG55" s="18">
        <v>0</v>
      </c>
      <c r="GH55" s="18">
        <v>0</v>
      </c>
      <c r="GI55" s="18">
        <v>0</v>
      </c>
      <c r="GK55" s="18"/>
      <c r="GL55" s="12" t="s">
        <v>310</v>
      </c>
      <c r="GM55" s="18">
        <v>0</v>
      </c>
      <c r="GN55" s="18">
        <v>1.4</v>
      </c>
      <c r="GO55" s="18">
        <v>2.6</v>
      </c>
      <c r="GP55" s="18">
        <v>2.4</v>
      </c>
      <c r="GQ55" s="18">
        <v>5.4</v>
      </c>
      <c r="GR55" s="18">
        <v>14.1</v>
      </c>
      <c r="GS55" s="18">
        <v>0</v>
      </c>
      <c r="GT55" s="18">
        <v>0</v>
      </c>
      <c r="GU55" s="18">
        <v>0</v>
      </c>
      <c r="GV55" s="18">
        <v>0</v>
      </c>
      <c r="GW55" s="18">
        <v>0</v>
      </c>
      <c r="GX55" s="18">
        <v>0</v>
      </c>
      <c r="GY55" s="18">
        <v>0</v>
      </c>
      <c r="GZ55" s="18">
        <v>0</v>
      </c>
      <c r="HA55" s="18">
        <v>0</v>
      </c>
      <c r="HB55" s="18">
        <v>0</v>
      </c>
      <c r="HC55" s="18">
        <v>0</v>
      </c>
      <c r="HD55" s="18">
        <v>0</v>
      </c>
      <c r="HE55" s="18">
        <v>0</v>
      </c>
      <c r="HF55" s="18">
        <v>0</v>
      </c>
      <c r="HG55" s="18">
        <v>0</v>
      </c>
    </row>
    <row r="56" ht="15" spans="1:215">
      <c r="A56" s="7"/>
      <c r="B56" s="7"/>
      <c r="C56" s="18"/>
      <c r="D56" s="18"/>
      <c r="E56" s="18"/>
      <c r="F56" s="18"/>
      <c r="G56" s="18"/>
      <c r="H56" s="18"/>
      <c r="I56" s="18"/>
      <c r="J56" s="18"/>
      <c r="K56" s="18"/>
      <c r="L56" s="18"/>
      <c r="M56" s="18"/>
      <c r="N56" s="18"/>
      <c r="O56" s="18"/>
      <c r="P56" s="18"/>
      <c r="Q56" s="18"/>
      <c r="R56" s="18"/>
      <c r="S56" s="18"/>
      <c r="T56" s="18"/>
      <c r="U56" s="18"/>
      <c r="V56" s="18"/>
      <c r="W56" s="18"/>
      <c r="Y56" s="7"/>
      <c r="Z56" s="7"/>
      <c r="AA56" s="18"/>
      <c r="AB56" s="18"/>
      <c r="AC56" s="18"/>
      <c r="AD56" s="18"/>
      <c r="AE56" s="18"/>
      <c r="AF56" s="18"/>
      <c r="AG56" s="18"/>
      <c r="AH56" s="18"/>
      <c r="AI56" s="18"/>
      <c r="AJ56" s="18"/>
      <c r="AK56" s="18"/>
      <c r="AL56" s="18"/>
      <c r="AM56" s="18"/>
      <c r="AN56" s="18"/>
      <c r="AO56" s="18"/>
      <c r="AP56" s="18"/>
      <c r="AQ56" s="18"/>
      <c r="AR56" s="18"/>
      <c r="AS56" s="18"/>
      <c r="AT56" s="18"/>
      <c r="AU56" s="18"/>
      <c r="AW56" s="38"/>
      <c r="AX56" s="38"/>
      <c r="AY56" s="43"/>
      <c r="AZ56" s="43"/>
      <c r="BA56" s="43"/>
      <c r="BB56" s="43"/>
      <c r="BC56" s="43"/>
      <c r="BD56" s="43"/>
      <c r="BE56" s="43"/>
      <c r="BF56" s="43"/>
      <c r="BG56" s="43"/>
      <c r="BH56" s="43"/>
      <c r="BI56" s="43"/>
      <c r="BJ56" s="43"/>
      <c r="BK56" s="43"/>
      <c r="BL56" s="43"/>
      <c r="BM56" s="43"/>
      <c r="BN56" s="43"/>
      <c r="BO56" s="43"/>
      <c r="BP56" s="43"/>
      <c r="BQ56" s="43"/>
      <c r="BR56" s="43"/>
      <c r="BS56" s="43"/>
      <c r="BT56" s="44"/>
      <c r="BU56" s="38"/>
      <c r="BV56" s="38"/>
      <c r="BW56" s="43"/>
      <c r="BX56" s="43"/>
      <c r="BY56" s="43"/>
      <c r="BZ56" s="43"/>
      <c r="CA56" s="43"/>
      <c r="CB56" s="43"/>
      <c r="CC56" s="43"/>
      <c r="CD56" s="43"/>
      <c r="CE56" s="43"/>
      <c r="CF56" s="43"/>
      <c r="CG56" s="43"/>
      <c r="CH56" s="43"/>
      <c r="CI56" s="43"/>
      <c r="CJ56" s="43"/>
      <c r="CK56" s="43"/>
      <c r="CL56" s="43"/>
      <c r="CM56" s="43"/>
      <c r="CN56" s="43"/>
      <c r="CO56" s="43"/>
      <c r="CP56" s="43"/>
      <c r="CQ56" s="43"/>
      <c r="CR56" s="44"/>
      <c r="CS56" s="38"/>
      <c r="CT56" s="38"/>
      <c r="CU56" s="43"/>
      <c r="CV56" s="43"/>
      <c r="CW56" s="43"/>
      <c r="CX56" s="43"/>
      <c r="CY56" s="43"/>
      <c r="CZ56" s="43"/>
      <c r="DA56" s="43"/>
      <c r="DB56" s="43"/>
      <c r="DC56" s="43"/>
      <c r="DD56" s="43"/>
      <c r="DE56" s="43"/>
      <c r="DF56" s="43"/>
      <c r="DG56" s="43"/>
      <c r="DH56" s="43"/>
      <c r="DI56" s="43"/>
      <c r="DJ56" s="43"/>
      <c r="DK56" s="43"/>
      <c r="DL56" s="43"/>
      <c r="DM56" s="43"/>
      <c r="DN56" s="43"/>
      <c r="DO56" s="43"/>
      <c r="DP56" s="44"/>
      <c r="DQ56" s="38"/>
      <c r="DR56" s="38"/>
      <c r="DS56" s="43"/>
      <c r="DT56" s="43"/>
      <c r="DU56" s="43"/>
      <c r="DV56" s="43"/>
      <c r="DW56" s="43"/>
      <c r="DX56" s="43"/>
      <c r="DY56" s="43"/>
      <c r="DZ56" s="43"/>
      <c r="EA56" s="43"/>
      <c r="EB56" s="43"/>
      <c r="EC56" s="43"/>
      <c r="ED56" s="43"/>
      <c r="EE56" s="43"/>
      <c r="EF56" s="43"/>
      <c r="EG56" s="43"/>
      <c r="EH56" s="43"/>
      <c r="EI56" s="43"/>
      <c r="EJ56" s="43"/>
      <c r="EK56" s="43"/>
      <c r="EL56" s="43"/>
      <c r="EM56" s="43"/>
      <c r="EN56" s="44"/>
      <c r="EO56" s="38"/>
      <c r="EP56" s="38"/>
      <c r="EQ56" s="43"/>
      <c r="ER56" s="43"/>
      <c r="ES56" s="43"/>
      <c r="ET56" s="43"/>
      <c r="EU56" s="43"/>
      <c r="EV56" s="43"/>
      <c r="EW56" s="43"/>
      <c r="EX56" s="43"/>
      <c r="EY56" s="43"/>
      <c r="EZ56" s="43"/>
      <c r="FA56" s="43"/>
      <c r="FB56" s="43"/>
      <c r="FC56" s="43"/>
      <c r="FD56" s="43"/>
      <c r="FE56" s="43"/>
      <c r="FF56" s="43"/>
      <c r="FG56" s="43"/>
      <c r="FH56" s="43"/>
      <c r="FI56" s="43"/>
      <c r="FJ56" s="43"/>
      <c r="FK56" s="43"/>
      <c r="FM56" s="7"/>
      <c r="FN56" s="7"/>
      <c r="FO56" s="18"/>
      <c r="FP56" s="18"/>
      <c r="FQ56" s="18"/>
      <c r="FR56" s="18"/>
      <c r="FS56" s="18"/>
      <c r="FT56" s="18"/>
      <c r="FU56" s="18"/>
      <c r="FV56" s="18"/>
      <c r="FW56" s="18"/>
      <c r="FX56" s="18"/>
      <c r="FY56" s="18"/>
      <c r="FZ56" s="18"/>
      <c r="GA56" s="18"/>
      <c r="GB56" s="18"/>
      <c r="GC56" s="18"/>
      <c r="GD56" s="18"/>
      <c r="GE56" s="18"/>
      <c r="GF56" s="18"/>
      <c r="GG56" s="18"/>
      <c r="GH56" s="18"/>
      <c r="GI56" s="18"/>
      <c r="GK56" s="7"/>
      <c r="GL56" s="7"/>
      <c r="GM56" s="18"/>
      <c r="GN56" s="18"/>
      <c r="GO56" s="18"/>
      <c r="GP56" s="18"/>
      <c r="GQ56" s="18"/>
      <c r="GR56" s="18"/>
      <c r="GS56" s="18"/>
      <c r="GT56" s="18"/>
      <c r="GU56" s="18"/>
      <c r="GV56" s="18"/>
      <c r="GW56" s="18"/>
      <c r="GX56" s="18"/>
      <c r="GY56" s="18"/>
      <c r="GZ56" s="18"/>
      <c r="HA56" s="18"/>
      <c r="HB56" s="18"/>
      <c r="HC56" s="18"/>
      <c r="HD56" s="18"/>
      <c r="HE56" s="18"/>
      <c r="HF56" s="18"/>
      <c r="HG56" s="18"/>
    </row>
    <row r="57" ht="15" spans="1:215">
      <c r="A57" s="13"/>
      <c r="B57" s="14" t="s">
        <v>322</v>
      </c>
      <c r="C57" s="13">
        <v>71</v>
      </c>
      <c r="D57" s="13">
        <v>71</v>
      </c>
      <c r="E57" s="13">
        <v>71</v>
      </c>
      <c r="F57" s="13">
        <v>71.1</v>
      </c>
      <c r="G57" s="13">
        <v>71.1</v>
      </c>
      <c r="H57" s="13">
        <v>71.1</v>
      </c>
      <c r="I57" s="13">
        <v>71.1</v>
      </c>
      <c r="J57" s="13">
        <v>71.2</v>
      </c>
      <c r="K57" s="13">
        <v>71.2</v>
      </c>
      <c r="L57" s="13">
        <v>71.2</v>
      </c>
      <c r="M57" s="13">
        <v>71.2</v>
      </c>
      <c r="N57" s="13">
        <v>71.2</v>
      </c>
      <c r="O57" s="13">
        <v>71.2</v>
      </c>
      <c r="P57" s="13">
        <v>71.2</v>
      </c>
      <c r="Q57" s="13">
        <v>71.2</v>
      </c>
      <c r="R57" s="13">
        <v>71.2</v>
      </c>
      <c r="S57" s="13">
        <v>71.2</v>
      </c>
      <c r="T57" s="13">
        <v>71.2</v>
      </c>
      <c r="U57" s="13">
        <v>71.2</v>
      </c>
      <c r="V57" s="13">
        <v>71.2</v>
      </c>
      <c r="W57" s="13">
        <v>71.1</v>
      </c>
      <c r="Y57" s="13"/>
      <c r="Z57" s="14" t="s">
        <v>322</v>
      </c>
      <c r="AA57" s="13">
        <v>71</v>
      </c>
      <c r="AB57" s="13">
        <v>69.6</v>
      </c>
      <c r="AC57" s="13">
        <v>69.9</v>
      </c>
      <c r="AD57" s="13">
        <v>69.7</v>
      </c>
      <c r="AE57" s="13">
        <v>69.6</v>
      </c>
      <c r="AF57" s="13">
        <v>69</v>
      </c>
      <c r="AG57" s="13">
        <v>68.9</v>
      </c>
      <c r="AH57" s="13">
        <v>71.2</v>
      </c>
      <c r="AI57" s="13">
        <v>71.2</v>
      </c>
      <c r="AJ57" s="13">
        <v>71.2</v>
      </c>
      <c r="AK57" s="13">
        <v>71.2</v>
      </c>
      <c r="AL57" s="13">
        <v>71.2</v>
      </c>
      <c r="AM57" s="13">
        <v>71.2</v>
      </c>
      <c r="AN57" s="13">
        <v>71.2</v>
      </c>
      <c r="AO57" s="13">
        <v>69.1</v>
      </c>
      <c r="AP57" s="13">
        <v>68.9</v>
      </c>
      <c r="AQ57" s="13">
        <v>68.2</v>
      </c>
      <c r="AR57" s="13">
        <v>68</v>
      </c>
      <c r="AS57" s="13">
        <v>68</v>
      </c>
      <c r="AT57" s="13">
        <v>68.4</v>
      </c>
      <c r="AU57" s="13">
        <v>68.4</v>
      </c>
      <c r="AW57" s="33"/>
      <c r="AX57" s="36" t="s">
        <v>323</v>
      </c>
      <c r="AY57" s="33">
        <v>71</v>
      </c>
      <c r="AZ57" s="33">
        <v>71</v>
      </c>
      <c r="BA57" s="33">
        <v>71</v>
      </c>
      <c r="BB57" s="33">
        <v>71.1</v>
      </c>
      <c r="BC57" s="33">
        <v>71.1</v>
      </c>
      <c r="BD57" s="33">
        <v>71.1</v>
      </c>
      <c r="BE57" s="33">
        <v>71.1</v>
      </c>
      <c r="BF57" s="33">
        <v>71.2</v>
      </c>
      <c r="BG57" s="33">
        <v>71.2</v>
      </c>
      <c r="BH57" s="33">
        <v>71.2</v>
      </c>
      <c r="BI57" s="33">
        <v>71.2</v>
      </c>
      <c r="BJ57" s="33">
        <v>71.2</v>
      </c>
      <c r="BK57" s="33">
        <v>71.2</v>
      </c>
      <c r="BL57" s="33">
        <v>71.2</v>
      </c>
      <c r="BM57" s="33">
        <v>71.2</v>
      </c>
      <c r="BN57" s="33">
        <v>71.2</v>
      </c>
      <c r="BO57" s="33">
        <v>71.2</v>
      </c>
      <c r="BP57" s="33">
        <v>71.2</v>
      </c>
      <c r="BQ57" s="33">
        <v>71.1</v>
      </c>
      <c r="BR57" s="33">
        <v>71.1</v>
      </c>
      <c r="BS57" s="33">
        <v>71.1</v>
      </c>
      <c r="BT57" s="44"/>
      <c r="BU57" s="33"/>
      <c r="BV57" s="36" t="s">
        <v>323</v>
      </c>
      <c r="BW57" s="33">
        <v>53.2</v>
      </c>
      <c r="BX57" s="33">
        <v>51.1</v>
      </c>
      <c r="BY57" s="33">
        <v>53.4</v>
      </c>
      <c r="BZ57" s="33">
        <v>55.8</v>
      </c>
      <c r="CA57" s="33">
        <v>55.5</v>
      </c>
      <c r="CB57" s="33">
        <v>55.6</v>
      </c>
      <c r="CC57" s="33">
        <v>57</v>
      </c>
      <c r="CD57" s="33">
        <v>57.7</v>
      </c>
      <c r="CE57" s="33">
        <v>57.5</v>
      </c>
      <c r="CF57" s="33">
        <v>57</v>
      </c>
      <c r="CG57" s="33">
        <v>58.4</v>
      </c>
      <c r="CH57" s="33">
        <v>58.6</v>
      </c>
      <c r="CI57" s="33">
        <v>56.6</v>
      </c>
      <c r="CJ57" s="33">
        <v>55.4</v>
      </c>
      <c r="CK57" s="33">
        <v>52.2</v>
      </c>
      <c r="CL57" s="33">
        <v>53.3</v>
      </c>
      <c r="CM57" s="33">
        <v>52.7</v>
      </c>
      <c r="CN57" s="33">
        <v>53.7</v>
      </c>
      <c r="CO57" s="33">
        <v>53.7</v>
      </c>
      <c r="CP57" s="33">
        <v>52.8</v>
      </c>
      <c r="CQ57" s="33">
        <v>48.2</v>
      </c>
      <c r="CR57" s="44"/>
      <c r="CS57" s="33"/>
      <c r="CT57" s="36" t="s">
        <v>323</v>
      </c>
      <c r="CU57" s="33">
        <v>59.2</v>
      </c>
      <c r="CV57" s="33">
        <v>58.8</v>
      </c>
      <c r="CW57" s="33">
        <v>60.3</v>
      </c>
      <c r="CX57" s="33">
        <v>60.9</v>
      </c>
      <c r="CY57" s="33">
        <v>60.9</v>
      </c>
      <c r="CZ57" s="33">
        <v>61.1</v>
      </c>
      <c r="DA57" s="33">
        <v>59.1</v>
      </c>
      <c r="DB57" s="33">
        <v>62.2</v>
      </c>
      <c r="DC57" s="33">
        <v>60.2</v>
      </c>
      <c r="DD57" s="33">
        <v>63.7</v>
      </c>
      <c r="DE57" s="33">
        <v>64.3</v>
      </c>
      <c r="DF57" s="33">
        <v>65</v>
      </c>
      <c r="DG57" s="33">
        <v>64.7</v>
      </c>
      <c r="DH57" s="33">
        <v>64.9</v>
      </c>
      <c r="DI57" s="33">
        <v>62.6</v>
      </c>
      <c r="DJ57" s="33">
        <v>62.3</v>
      </c>
      <c r="DK57" s="33">
        <v>60.7</v>
      </c>
      <c r="DL57" s="33">
        <v>61.6</v>
      </c>
      <c r="DM57" s="33">
        <v>62</v>
      </c>
      <c r="DN57" s="33">
        <v>62</v>
      </c>
      <c r="DO57" s="33">
        <v>59.6</v>
      </c>
      <c r="DP57" s="44"/>
      <c r="DQ57" s="33"/>
      <c r="DR57" s="36" t="s">
        <v>323</v>
      </c>
      <c r="DS57" s="33">
        <v>70.4</v>
      </c>
      <c r="DT57" s="33">
        <v>70</v>
      </c>
      <c r="DU57" s="33">
        <v>70</v>
      </c>
      <c r="DV57" s="33">
        <v>69.9</v>
      </c>
      <c r="DW57" s="33">
        <v>69.9</v>
      </c>
      <c r="DX57" s="33">
        <v>69.8</v>
      </c>
      <c r="DY57" s="33">
        <v>70.6</v>
      </c>
      <c r="DZ57" s="33">
        <v>70.7</v>
      </c>
      <c r="EA57" s="33">
        <v>70.7</v>
      </c>
      <c r="EB57" s="33">
        <v>70.8</v>
      </c>
      <c r="EC57" s="33">
        <v>70.7</v>
      </c>
      <c r="ED57" s="33">
        <v>71.2</v>
      </c>
      <c r="EE57" s="33">
        <v>71.2</v>
      </c>
      <c r="EF57" s="33">
        <v>71.2</v>
      </c>
      <c r="EG57" s="33">
        <v>71.2</v>
      </c>
      <c r="EH57" s="33">
        <v>71.2</v>
      </c>
      <c r="EI57" s="33">
        <v>71.1</v>
      </c>
      <c r="EJ57" s="33">
        <v>71.1</v>
      </c>
      <c r="EK57" s="33">
        <v>71.1</v>
      </c>
      <c r="EL57" s="33">
        <v>71</v>
      </c>
      <c r="EM57" s="33">
        <v>71</v>
      </c>
      <c r="EN57" s="44"/>
      <c r="EO57" s="33"/>
      <c r="EP57" s="36" t="s">
        <v>323</v>
      </c>
      <c r="EQ57" s="33">
        <v>70.6</v>
      </c>
      <c r="ER57" s="33">
        <v>70.6</v>
      </c>
      <c r="ES57" s="33">
        <v>70.6</v>
      </c>
      <c r="ET57" s="33">
        <v>70.7</v>
      </c>
      <c r="EU57" s="33">
        <v>70.1</v>
      </c>
      <c r="EV57" s="33">
        <v>70.4</v>
      </c>
      <c r="EW57" s="33">
        <v>70.8</v>
      </c>
      <c r="EX57" s="33">
        <v>70.8</v>
      </c>
      <c r="EY57" s="33">
        <v>70.9</v>
      </c>
      <c r="EZ57" s="33">
        <v>71</v>
      </c>
      <c r="FA57" s="33">
        <v>71</v>
      </c>
      <c r="FB57" s="33">
        <v>71.1</v>
      </c>
      <c r="FC57" s="33">
        <v>71.1</v>
      </c>
      <c r="FD57" s="33">
        <v>71.1</v>
      </c>
      <c r="FE57" s="33">
        <v>71.1</v>
      </c>
      <c r="FF57" s="33">
        <v>71.1</v>
      </c>
      <c r="FG57" s="33">
        <v>71</v>
      </c>
      <c r="FH57" s="33">
        <v>71</v>
      </c>
      <c r="FI57" s="33">
        <v>71</v>
      </c>
      <c r="FJ57" s="33">
        <v>71</v>
      </c>
      <c r="FK57" s="33">
        <v>71</v>
      </c>
      <c r="FM57" s="13"/>
      <c r="FN57" s="14" t="s">
        <v>322</v>
      </c>
      <c r="FO57" s="13">
        <v>66.6</v>
      </c>
      <c r="FP57" s="13">
        <v>67.4</v>
      </c>
      <c r="FQ57" s="13">
        <v>66.6</v>
      </c>
      <c r="FR57" s="13">
        <v>65.3</v>
      </c>
      <c r="FS57" s="13">
        <v>63.2</v>
      </c>
      <c r="FT57" s="13">
        <v>63.4</v>
      </c>
      <c r="FU57" s="13">
        <v>65.5</v>
      </c>
      <c r="FV57" s="13">
        <v>65.6</v>
      </c>
      <c r="FW57" s="13">
        <v>67.1</v>
      </c>
      <c r="FX57" s="13">
        <v>67.4</v>
      </c>
      <c r="FY57" s="13">
        <v>67.3</v>
      </c>
      <c r="FZ57" s="13">
        <v>66</v>
      </c>
      <c r="GA57" s="13">
        <v>66.6</v>
      </c>
      <c r="GB57" s="13">
        <v>67.1</v>
      </c>
      <c r="GC57" s="13">
        <v>65.4</v>
      </c>
      <c r="GD57" s="13">
        <v>65.8</v>
      </c>
      <c r="GE57" s="13">
        <v>64.7</v>
      </c>
      <c r="GF57" s="13">
        <v>64.4</v>
      </c>
      <c r="GG57" s="13">
        <v>64.7</v>
      </c>
      <c r="GH57" s="13">
        <v>65.1</v>
      </c>
      <c r="GI57" s="13">
        <v>64.1</v>
      </c>
      <c r="GK57" s="13"/>
      <c r="GL57" s="14" t="s">
        <v>322</v>
      </c>
      <c r="GM57" s="13">
        <v>63.9</v>
      </c>
      <c r="GN57" s="13">
        <v>65.3</v>
      </c>
      <c r="GO57" s="13">
        <v>64.7</v>
      </c>
      <c r="GP57" s="13">
        <v>64.4</v>
      </c>
      <c r="GQ57" s="13">
        <v>64.1</v>
      </c>
      <c r="GR57" s="13">
        <v>63.5</v>
      </c>
      <c r="GS57" s="13">
        <v>64.4</v>
      </c>
      <c r="GT57" s="13">
        <v>64.7</v>
      </c>
      <c r="GU57" s="13">
        <v>63.8</v>
      </c>
      <c r="GV57" s="13">
        <v>61.4</v>
      </c>
      <c r="GW57" s="13">
        <v>60.5</v>
      </c>
      <c r="GX57" s="13">
        <v>60.5</v>
      </c>
      <c r="GY57" s="13">
        <v>59.4</v>
      </c>
      <c r="GZ57" s="13">
        <v>61.4</v>
      </c>
      <c r="HA57" s="13">
        <v>59.8</v>
      </c>
      <c r="HB57" s="13">
        <v>60.7</v>
      </c>
      <c r="HC57" s="13">
        <v>59.8</v>
      </c>
      <c r="HD57" s="13">
        <v>60.6</v>
      </c>
      <c r="HE57" s="13">
        <v>61</v>
      </c>
      <c r="HF57" s="13">
        <v>61</v>
      </c>
      <c r="HG57" s="13">
        <v>59.1</v>
      </c>
    </row>
    <row r="58" ht="15" spans="1:215">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44"/>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44"/>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44"/>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44"/>
      <c r="EO58" s="25"/>
      <c r="EP58" s="25"/>
      <c r="EQ58" s="25"/>
      <c r="ER58" s="25"/>
      <c r="ES58" s="25"/>
      <c r="ET58" s="25"/>
      <c r="EU58" s="25"/>
      <c r="EV58" s="25"/>
      <c r="EW58" s="25"/>
      <c r="EX58" s="25"/>
      <c r="EY58" s="25"/>
      <c r="EZ58" s="25"/>
      <c r="FA58" s="25"/>
      <c r="FB58" s="25"/>
      <c r="FC58" s="25"/>
      <c r="FD58" s="25"/>
      <c r="FE58" s="25"/>
      <c r="FF58" s="25"/>
      <c r="FG58" s="25"/>
      <c r="FH58" s="25"/>
      <c r="FI58" s="25"/>
      <c r="FJ58" s="25"/>
      <c r="FK58" s="25"/>
      <c r="FM58" s="1"/>
      <c r="FN58" s="1"/>
      <c r="FO58" s="1"/>
      <c r="FP58" s="1"/>
      <c r="FQ58" s="1"/>
      <c r="FR58" s="1"/>
      <c r="FS58" s="1"/>
      <c r="FT58" s="1"/>
      <c r="FU58" s="1"/>
      <c r="FV58" s="1"/>
      <c r="FW58" s="1"/>
      <c r="FX58" s="1"/>
      <c r="FY58" s="1"/>
      <c r="FZ58" s="1"/>
      <c r="GA58" s="1"/>
      <c r="GB58" s="1"/>
      <c r="GC58" s="1"/>
      <c r="GD58" s="1"/>
      <c r="GE58" s="1"/>
      <c r="GF58" s="1"/>
      <c r="GG58" s="1"/>
      <c r="GH58" s="1"/>
      <c r="GI58" s="1"/>
      <c r="GK58" s="1"/>
      <c r="GL58" s="1"/>
      <c r="GM58" s="1"/>
      <c r="GN58" s="1"/>
      <c r="GO58" s="1"/>
      <c r="GP58" s="1"/>
      <c r="GQ58" s="1"/>
      <c r="GR58" s="1"/>
      <c r="GS58" s="1"/>
      <c r="GT58" s="1"/>
      <c r="GU58" s="1"/>
      <c r="GV58" s="1"/>
      <c r="GW58" s="1"/>
      <c r="GX58" s="1"/>
      <c r="GY58" s="1"/>
      <c r="GZ58" s="1"/>
      <c r="HA58" s="1"/>
      <c r="HB58" s="1"/>
      <c r="HC58" s="1"/>
      <c r="HD58" s="1"/>
      <c r="HE58" s="1"/>
      <c r="HF58" s="1"/>
      <c r="HG58" s="1"/>
    </row>
    <row r="59" ht="15" spans="1:215">
      <c r="A59" s="1" t="s">
        <v>515</v>
      </c>
      <c r="B59" s="1"/>
      <c r="C59" s="1"/>
      <c r="D59" s="1"/>
      <c r="E59" s="1"/>
      <c r="F59" s="1"/>
      <c r="G59" s="1"/>
      <c r="H59" s="1"/>
      <c r="I59" s="1"/>
      <c r="J59" s="1"/>
      <c r="K59" s="1"/>
      <c r="L59" s="1"/>
      <c r="M59" s="1"/>
      <c r="N59" s="1"/>
      <c r="O59" s="1"/>
      <c r="P59" s="1"/>
      <c r="Q59" s="1"/>
      <c r="R59" s="1"/>
      <c r="S59" s="1"/>
      <c r="T59" s="1"/>
      <c r="U59" s="1"/>
      <c r="V59" s="1"/>
      <c r="W59" s="1"/>
      <c r="Y59" s="1" t="s">
        <v>515</v>
      </c>
      <c r="Z59" s="1"/>
      <c r="AA59" s="1"/>
      <c r="AB59" s="1"/>
      <c r="AC59" s="1"/>
      <c r="AD59" s="1"/>
      <c r="AE59" s="1"/>
      <c r="AF59" s="1"/>
      <c r="AG59" s="1"/>
      <c r="AH59" s="1"/>
      <c r="AI59" s="1"/>
      <c r="AJ59" s="1"/>
      <c r="AK59" s="1"/>
      <c r="AL59" s="1"/>
      <c r="AM59" s="1"/>
      <c r="AN59" s="1"/>
      <c r="AO59" s="1"/>
      <c r="AP59" s="1"/>
      <c r="AQ59" s="1"/>
      <c r="AR59" s="1"/>
      <c r="AS59" s="1"/>
      <c r="AT59" s="1"/>
      <c r="AU59" s="1"/>
      <c r="AW59" s="25" t="s">
        <v>515</v>
      </c>
      <c r="AX59" s="25"/>
      <c r="AY59" s="25"/>
      <c r="AZ59" s="25"/>
      <c r="BA59" s="25"/>
      <c r="BB59" s="25"/>
      <c r="BC59" s="25"/>
      <c r="BD59" s="25"/>
      <c r="BE59" s="25"/>
      <c r="BF59" s="25"/>
      <c r="BG59" s="25"/>
      <c r="BH59" s="25"/>
      <c r="BI59" s="25"/>
      <c r="BJ59" s="25"/>
      <c r="BK59" s="25"/>
      <c r="BL59" s="25"/>
      <c r="BM59" s="25"/>
      <c r="BN59" s="25"/>
      <c r="BO59" s="25"/>
      <c r="BP59" s="25"/>
      <c r="BQ59" s="25"/>
      <c r="BR59" s="25"/>
      <c r="BS59" s="25"/>
      <c r="BT59" s="44"/>
      <c r="BU59" s="25" t="s">
        <v>515</v>
      </c>
      <c r="BV59" s="25"/>
      <c r="BW59" s="25"/>
      <c r="BX59" s="25"/>
      <c r="BY59" s="25"/>
      <c r="BZ59" s="25"/>
      <c r="CA59" s="25"/>
      <c r="CB59" s="25"/>
      <c r="CC59" s="25"/>
      <c r="CD59" s="25"/>
      <c r="CE59" s="25"/>
      <c r="CF59" s="25"/>
      <c r="CG59" s="25"/>
      <c r="CH59" s="25"/>
      <c r="CI59" s="25"/>
      <c r="CJ59" s="25"/>
      <c r="CK59" s="25"/>
      <c r="CL59" s="25"/>
      <c r="CM59" s="25"/>
      <c r="CN59" s="25"/>
      <c r="CO59" s="25"/>
      <c r="CP59" s="25"/>
      <c r="CQ59" s="25"/>
      <c r="CR59" s="44"/>
      <c r="CS59" s="25" t="s">
        <v>515</v>
      </c>
      <c r="CT59" s="25"/>
      <c r="CU59" s="25"/>
      <c r="CV59" s="25"/>
      <c r="CW59" s="25"/>
      <c r="CX59" s="25"/>
      <c r="CY59" s="25"/>
      <c r="CZ59" s="25"/>
      <c r="DA59" s="25"/>
      <c r="DB59" s="25"/>
      <c r="DC59" s="25"/>
      <c r="DD59" s="25"/>
      <c r="DE59" s="25"/>
      <c r="DF59" s="25"/>
      <c r="DG59" s="25"/>
      <c r="DH59" s="25"/>
      <c r="DI59" s="25"/>
      <c r="DJ59" s="25"/>
      <c r="DK59" s="25"/>
      <c r="DL59" s="25"/>
      <c r="DM59" s="25"/>
      <c r="DN59" s="25"/>
      <c r="DO59" s="25"/>
      <c r="DP59" s="44"/>
      <c r="DQ59" s="25" t="s">
        <v>515</v>
      </c>
      <c r="DR59" s="25"/>
      <c r="DS59" s="25"/>
      <c r="DT59" s="25"/>
      <c r="DU59" s="25"/>
      <c r="DV59" s="25"/>
      <c r="DW59" s="25"/>
      <c r="DX59" s="25"/>
      <c r="DY59" s="25"/>
      <c r="DZ59" s="25"/>
      <c r="EA59" s="25"/>
      <c r="EB59" s="25"/>
      <c r="EC59" s="25"/>
      <c r="ED59" s="25"/>
      <c r="EE59" s="25"/>
      <c r="EF59" s="25"/>
      <c r="EG59" s="25"/>
      <c r="EH59" s="25"/>
      <c r="EI59" s="25"/>
      <c r="EJ59" s="25"/>
      <c r="EK59" s="25"/>
      <c r="EL59" s="25"/>
      <c r="EM59" s="25"/>
      <c r="EN59" s="44"/>
      <c r="EO59" s="25" t="s">
        <v>515</v>
      </c>
      <c r="EP59" s="25"/>
      <c r="EQ59" s="25"/>
      <c r="ER59" s="25"/>
      <c r="ES59" s="25"/>
      <c r="ET59" s="25"/>
      <c r="EU59" s="25"/>
      <c r="EV59" s="25"/>
      <c r="EW59" s="25"/>
      <c r="EX59" s="25"/>
      <c r="EY59" s="25"/>
      <c r="EZ59" s="25"/>
      <c r="FA59" s="25"/>
      <c r="FB59" s="25"/>
      <c r="FC59" s="25"/>
      <c r="FD59" s="25"/>
      <c r="FE59" s="25"/>
      <c r="FF59" s="25"/>
      <c r="FG59" s="25"/>
      <c r="FH59" s="25"/>
      <c r="FI59" s="25"/>
      <c r="FJ59" s="25"/>
      <c r="FK59" s="25"/>
      <c r="FM59" s="1" t="s">
        <v>515</v>
      </c>
      <c r="FN59" s="1"/>
      <c r="FO59" s="1"/>
      <c r="FP59" s="1"/>
      <c r="FQ59" s="1"/>
      <c r="FR59" s="1"/>
      <c r="FS59" s="1"/>
      <c r="FT59" s="1"/>
      <c r="FU59" s="1"/>
      <c r="FV59" s="1"/>
      <c r="FW59" s="1"/>
      <c r="FX59" s="1"/>
      <c r="FY59" s="1"/>
      <c r="FZ59" s="1"/>
      <c r="GA59" s="1"/>
      <c r="GB59" s="1"/>
      <c r="GC59" s="1"/>
      <c r="GD59" s="1"/>
      <c r="GE59" s="1"/>
      <c r="GF59" s="1"/>
      <c r="GG59" s="1"/>
      <c r="GH59" s="1"/>
      <c r="GI59" s="1"/>
      <c r="GK59" s="1" t="s">
        <v>515</v>
      </c>
      <c r="GL59" s="1"/>
      <c r="GM59" s="1"/>
      <c r="GN59" s="1"/>
      <c r="GO59" s="1"/>
      <c r="GP59" s="1"/>
      <c r="GQ59" s="1"/>
      <c r="GR59" s="1"/>
      <c r="GS59" s="1"/>
      <c r="GT59" s="1"/>
      <c r="GU59" s="1"/>
      <c r="GV59" s="1"/>
      <c r="GW59" s="1"/>
      <c r="GX59" s="1"/>
      <c r="GY59" s="1"/>
      <c r="GZ59" s="1"/>
      <c r="HA59" s="1"/>
      <c r="HB59" s="1"/>
      <c r="HC59" s="1"/>
      <c r="HD59" s="1"/>
      <c r="HE59" s="1"/>
      <c r="HF59" s="1"/>
      <c r="HG59" s="1"/>
    </row>
    <row r="60" ht="15" spans="1:215">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FM60" s="1"/>
      <c r="FN60" s="1"/>
      <c r="FO60" s="1"/>
      <c r="FP60" s="1"/>
      <c r="FQ60" s="1"/>
      <c r="FR60" s="1"/>
      <c r="FS60" s="1"/>
      <c r="FT60" s="1"/>
      <c r="FU60" s="1"/>
      <c r="FV60" s="1"/>
      <c r="FW60" s="1"/>
      <c r="FX60" s="1"/>
      <c r="FY60" s="1"/>
      <c r="FZ60" s="1"/>
      <c r="GA60" s="1"/>
      <c r="GB60" s="1"/>
      <c r="GC60" s="1"/>
      <c r="GD60" s="1"/>
      <c r="GE60" s="1"/>
      <c r="GF60" s="1"/>
      <c r="GG60" s="1"/>
      <c r="GH60" s="1"/>
      <c r="GI60" s="1"/>
      <c r="GK60" s="1"/>
      <c r="GL60" s="1"/>
      <c r="GM60" s="1"/>
      <c r="GN60" s="1"/>
      <c r="GO60" s="1"/>
      <c r="GP60" s="1"/>
      <c r="GQ60" s="1"/>
      <c r="GR60" s="1"/>
      <c r="GS60" s="1"/>
      <c r="GT60" s="1"/>
      <c r="GU60" s="1"/>
      <c r="GV60" s="1"/>
      <c r="GW60" s="1"/>
      <c r="GX60" s="1"/>
      <c r="GY60" s="1"/>
      <c r="GZ60" s="1"/>
      <c r="HA60" s="1"/>
      <c r="HB60" s="1"/>
      <c r="HC60" s="1"/>
      <c r="HD60" s="1"/>
      <c r="HE60" s="1"/>
      <c r="HF60" s="1"/>
      <c r="HG60" s="1"/>
    </row>
  </sheetData>
  <mergeCells count="193">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2:B22"/>
    <mergeCell ref="Y22:Z22"/>
    <mergeCell ref="AW22:AX22"/>
    <mergeCell ref="BU22:BV22"/>
    <mergeCell ref="CS22:CT22"/>
    <mergeCell ref="DQ22:DR22"/>
    <mergeCell ref="EO22:EP22"/>
    <mergeCell ref="FM22:FN22"/>
    <mergeCell ref="GK22:GL22"/>
    <mergeCell ref="A31:B31"/>
    <mergeCell ref="Y31:Z31"/>
    <mergeCell ref="AW31:AX31"/>
    <mergeCell ref="BU31:BV31"/>
    <mergeCell ref="CS31:CT31"/>
    <mergeCell ref="DQ31:DR31"/>
    <mergeCell ref="EO31:EP31"/>
    <mergeCell ref="FM31:FN31"/>
    <mergeCell ref="GK31:GL31"/>
    <mergeCell ref="A34:B34"/>
    <mergeCell ref="Y34:Z34"/>
    <mergeCell ref="AW34:AX34"/>
    <mergeCell ref="BU34:BV34"/>
    <mergeCell ref="CS34:CT34"/>
    <mergeCell ref="DQ34:DR34"/>
    <mergeCell ref="EO34:EP34"/>
    <mergeCell ref="FM34:FN34"/>
    <mergeCell ref="GK34:GL34"/>
    <mergeCell ref="A36:B36"/>
    <mergeCell ref="Y36:Z36"/>
    <mergeCell ref="AW36:AX36"/>
    <mergeCell ref="BU36:BV36"/>
    <mergeCell ref="CS36:CT36"/>
    <mergeCell ref="DQ36:DR36"/>
    <mergeCell ref="EO36:EP36"/>
    <mergeCell ref="FM36:FN36"/>
    <mergeCell ref="GK36:GL36"/>
    <mergeCell ref="A37:B37"/>
    <mergeCell ref="Y37:Z37"/>
    <mergeCell ref="AW37:AX37"/>
    <mergeCell ref="BU37:BV37"/>
    <mergeCell ref="CS37:CT37"/>
    <mergeCell ref="DQ37:DR37"/>
    <mergeCell ref="EO37:EP37"/>
    <mergeCell ref="FM37:FN37"/>
    <mergeCell ref="GK37:GL37"/>
    <mergeCell ref="A47:B47"/>
    <mergeCell ref="Y47:Z47"/>
    <mergeCell ref="AW47:AX47"/>
    <mergeCell ref="BU47:BV47"/>
    <mergeCell ref="CS47:CT47"/>
    <mergeCell ref="DQ47:DR47"/>
    <mergeCell ref="EO47:EP47"/>
    <mergeCell ref="FM47:FN47"/>
    <mergeCell ref="GK47:GL47"/>
    <mergeCell ref="A56:B56"/>
    <mergeCell ref="Y56:Z56"/>
    <mergeCell ref="AW56:AX56"/>
    <mergeCell ref="BU56:BV56"/>
    <mergeCell ref="CS56:CT56"/>
    <mergeCell ref="DQ56:DR56"/>
    <mergeCell ref="EO56:EP56"/>
    <mergeCell ref="FM56:FN56"/>
    <mergeCell ref="GK56:GL56"/>
    <mergeCell ref="A58:B58"/>
    <mergeCell ref="Y58:Z58"/>
    <mergeCell ref="AW58:AX58"/>
    <mergeCell ref="BU58:BV58"/>
    <mergeCell ref="CS58:CT58"/>
    <mergeCell ref="DQ58:DR58"/>
    <mergeCell ref="EO58:EP58"/>
    <mergeCell ref="FM58:FN58"/>
    <mergeCell ref="GK58:GL58"/>
    <mergeCell ref="A59:B59"/>
    <mergeCell ref="Y59:Z59"/>
    <mergeCell ref="AW59:AX59"/>
    <mergeCell ref="BU59:BV59"/>
    <mergeCell ref="CS59:CT59"/>
    <mergeCell ref="DQ59:DR59"/>
    <mergeCell ref="EO59:EP59"/>
    <mergeCell ref="FM59:FN59"/>
    <mergeCell ref="GK59:GL59"/>
    <mergeCell ref="A60:B60"/>
    <mergeCell ref="Y60:Z60"/>
    <mergeCell ref="FM60:FN60"/>
    <mergeCell ref="GK60:GL60"/>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18"/>
  <sheetViews>
    <sheetView zoomScale="53" zoomScaleNormal="53" topLeftCell="E1" workbookViewId="0">
      <selection activeCell="D25" sqref="D25"/>
    </sheetView>
  </sheetViews>
  <sheetFormatPr defaultColWidth="9" defaultRowHeight="12.75"/>
  <cols>
    <col min="2" max="2" width="21.4285714285714" customWidth="1"/>
    <col min="5" max="5" width="18" customWidth="1"/>
    <col min="6" max="6" width="100" customWidth="1"/>
    <col min="7" max="7" width="53.7142857142857" customWidth="1"/>
    <col min="14" max="14" width="26.8571428571429" style="208" customWidth="1"/>
    <col min="15" max="15" width="19.1428571428571" style="208" customWidth="1"/>
    <col min="17" max="17" width="19.5714285714286" customWidth="1"/>
    <col min="18" max="18" width="39.5714285714286" customWidth="1"/>
  </cols>
  <sheetData>
    <row r="1" ht="15" spans="1:43">
      <c r="A1" s="129" t="s">
        <v>75</v>
      </c>
      <c r="B1" s="213"/>
      <c r="C1" s="213"/>
      <c r="D1" s="67"/>
      <c r="E1" s="67"/>
      <c r="F1" s="67"/>
      <c r="H1" s="67"/>
      <c r="I1" s="67"/>
      <c r="J1" s="67"/>
      <c r="K1" s="67"/>
      <c r="L1" s="67"/>
      <c r="M1" s="67"/>
      <c r="N1" s="106"/>
      <c r="O1" s="106"/>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row>
    <row r="2" ht="15" spans="7:18">
      <c r="G2" s="258" t="s">
        <v>76</v>
      </c>
      <c r="H2" s="259" t="s">
        <v>77</v>
      </c>
      <c r="N2" s="277" t="s">
        <v>78</v>
      </c>
      <c r="O2" s="278"/>
      <c r="R2" s="291" t="s">
        <v>79</v>
      </c>
    </row>
    <row r="3" s="75" customFormat="1" ht="15" spans="1:42">
      <c r="A3" s="72"/>
      <c r="B3" s="72"/>
      <c r="C3" s="72"/>
      <c r="D3" s="260"/>
      <c r="E3" s="261"/>
      <c r="F3" s="260" t="s">
        <v>80</v>
      </c>
      <c r="G3" s="262" t="s">
        <v>9</v>
      </c>
      <c r="H3" s="262" t="s">
        <v>10</v>
      </c>
      <c r="I3" s="262" t="s">
        <v>11</v>
      </c>
      <c r="J3" s="262" t="s">
        <v>12</v>
      </c>
      <c r="K3" s="262" t="s">
        <v>13</v>
      </c>
      <c r="L3" s="262" t="s">
        <v>14</v>
      </c>
      <c r="M3" s="262" t="s">
        <v>15</v>
      </c>
      <c r="N3" s="279" t="s">
        <v>81</v>
      </c>
      <c r="O3" s="279" t="s">
        <v>82</v>
      </c>
      <c r="P3" s="270"/>
      <c r="Q3" s="270"/>
      <c r="R3" s="292" t="s">
        <v>83</v>
      </c>
      <c r="S3" s="292" t="s">
        <v>84</v>
      </c>
      <c r="T3" s="292" t="s">
        <v>85</v>
      </c>
      <c r="U3" s="292" t="s">
        <v>86</v>
      </c>
      <c r="V3" s="270"/>
      <c r="W3" s="270"/>
      <c r="X3" s="270"/>
      <c r="Y3" s="270"/>
      <c r="Z3" s="270"/>
      <c r="AA3" s="270"/>
      <c r="AB3" s="270"/>
      <c r="AC3" s="270"/>
      <c r="AD3" s="270"/>
      <c r="AE3" s="270"/>
      <c r="AF3" s="270"/>
      <c r="AG3" s="270"/>
      <c r="AH3" s="270"/>
      <c r="AI3" s="270"/>
      <c r="AJ3" s="270"/>
      <c r="AK3" s="270"/>
      <c r="AL3" s="270"/>
      <c r="AM3" s="270"/>
      <c r="AN3" s="270"/>
      <c r="AO3" s="76"/>
      <c r="AP3" s="76"/>
    </row>
    <row r="4" s="75" customFormat="1" ht="15" spans="1:42">
      <c r="A4" s="72"/>
      <c r="B4" s="72"/>
      <c r="C4" s="72"/>
      <c r="D4" s="263" t="s">
        <v>87</v>
      </c>
      <c r="E4" s="263" t="s">
        <v>88</v>
      </c>
      <c r="F4" s="260"/>
      <c r="G4" s="262"/>
      <c r="H4" s="262"/>
      <c r="I4" s="262"/>
      <c r="J4" s="262"/>
      <c r="K4" s="262"/>
      <c r="L4" s="262"/>
      <c r="M4" s="262"/>
      <c r="N4" s="279"/>
      <c r="O4" s="279"/>
      <c r="P4" s="270"/>
      <c r="Q4" s="270"/>
      <c r="R4" s="292"/>
      <c r="S4" s="292"/>
      <c r="T4" s="292"/>
      <c r="U4" s="292"/>
      <c r="V4" s="270"/>
      <c r="W4" s="270"/>
      <c r="X4" s="270"/>
      <c r="Y4" s="270"/>
      <c r="Z4" s="270"/>
      <c r="AA4" s="270"/>
      <c r="AB4" s="270"/>
      <c r="AC4" s="270"/>
      <c r="AD4" s="270"/>
      <c r="AE4" s="270"/>
      <c r="AF4" s="270"/>
      <c r="AG4" s="270"/>
      <c r="AH4" s="270"/>
      <c r="AI4" s="270"/>
      <c r="AJ4" s="270"/>
      <c r="AK4" s="270"/>
      <c r="AL4" s="270"/>
      <c r="AM4" s="270"/>
      <c r="AN4" s="270"/>
      <c r="AO4" s="76"/>
      <c r="AP4" s="76"/>
    </row>
    <row r="5" s="75" customFormat="1" ht="14.45" customHeight="1" spans="1:42">
      <c r="A5" s="72" t="s">
        <v>89</v>
      </c>
      <c r="B5" s="72" t="s">
        <v>90</v>
      </c>
      <c r="C5" s="72"/>
      <c r="D5" s="264" t="s">
        <v>89</v>
      </c>
      <c r="E5" s="72" t="s">
        <v>90</v>
      </c>
      <c r="F5" s="72" t="s">
        <v>91</v>
      </c>
      <c r="G5" s="265">
        <f t="shared" ref="G5:G10" si="0">AVERAGE(R5:U5)/19.78</f>
        <v>0.148694462618212</v>
      </c>
      <c r="H5" s="266">
        <f>1/19.78/attached_School_bus!CQ33</f>
        <v>0.148694462618212</v>
      </c>
      <c r="I5" s="266">
        <f>1/19.78/attached_School_bus!DO33</f>
        <v>0.148694462618212</v>
      </c>
      <c r="J5" s="266">
        <f>1/19.78/attached_School_bus!EM33</f>
        <v>0.148694462618212</v>
      </c>
      <c r="K5" s="266">
        <f>1/19.78/attached_School_bus!FK33</f>
        <v>0.148694462618212</v>
      </c>
      <c r="L5" s="266">
        <f>1/19.78/attached_School_bus!GI33</f>
        <v>0.148694462618212</v>
      </c>
      <c r="M5" s="266">
        <f>1/19.78/attached_School_bus!HG33</f>
        <v>0.148694462618212</v>
      </c>
      <c r="N5" s="280">
        <v>0.02</v>
      </c>
      <c r="O5" s="281" t="s">
        <v>92</v>
      </c>
      <c r="P5" s="271"/>
      <c r="Q5" s="271"/>
      <c r="R5" s="271">
        <f>1/0.34</f>
        <v>2.94117647058823</v>
      </c>
      <c r="S5" s="271">
        <f>1/attached_School_bus!W33</f>
        <v>2.94117647058823</v>
      </c>
      <c r="T5" s="271">
        <f>1/attached_School_bus!AU33</f>
        <v>2.94117647058823</v>
      </c>
      <c r="U5" s="271">
        <f>1/attached_School_bus!BS33</f>
        <v>2.94117647058823</v>
      </c>
      <c r="V5" s="271"/>
      <c r="W5" s="271"/>
      <c r="X5" s="271"/>
      <c r="Y5" s="271"/>
      <c r="Z5" s="271"/>
      <c r="AA5" s="271"/>
      <c r="AB5" s="271"/>
      <c r="AC5" s="271"/>
      <c r="AD5" s="271"/>
      <c r="AE5" s="271"/>
      <c r="AF5" s="271"/>
      <c r="AG5" s="271"/>
      <c r="AH5" s="271"/>
      <c r="AI5" s="271"/>
      <c r="AJ5" s="294"/>
      <c r="AK5" s="294"/>
      <c r="AL5" s="294"/>
      <c r="AM5" s="294"/>
      <c r="AN5" s="294"/>
      <c r="AO5" s="76"/>
      <c r="AP5" s="76"/>
    </row>
    <row r="6" s="75" customFormat="1" ht="14.45" customHeight="1" spans="1:42">
      <c r="A6" s="72"/>
      <c r="B6" s="72"/>
      <c r="C6" s="72"/>
      <c r="D6" s="267"/>
      <c r="E6" s="72"/>
      <c r="F6" s="72" t="s">
        <v>93</v>
      </c>
      <c r="G6" s="265">
        <f t="shared" si="0"/>
        <v>0.148694462618212</v>
      </c>
      <c r="H6" s="266">
        <f t="shared" ref="H6:M6" si="1">H5</f>
        <v>0.148694462618212</v>
      </c>
      <c r="I6" s="266">
        <f t="shared" si="1"/>
        <v>0.148694462618212</v>
      </c>
      <c r="J6" s="266">
        <f t="shared" si="1"/>
        <v>0.148694462618212</v>
      </c>
      <c r="K6" s="266">
        <f t="shared" si="1"/>
        <v>0.148694462618212</v>
      </c>
      <c r="L6" s="266">
        <f t="shared" si="1"/>
        <v>0.148694462618212</v>
      </c>
      <c r="M6" s="266">
        <f t="shared" si="1"/>
        <v>0.148694462618212</v>
      </c>
      <c r="N6" s="280">
        <v>0.18</v>
      </c>
      <c r="O6" s="281"/>
      <c r="P6" s="271"/>
      <c r="Q6" s="271"/>
      <c r="R6" s="271">
        <f>R5</f>
        <v>2.94117647058823</v>
      </c>
      <c r="S6" s="271">
        <f>S5</f>
        <v>2.94117647058823</v>
      </c>
      <c r="T6" s="271">
        <f>T5</f>
        <v>2.94117647058823</v>
      </c>
      <c r="U6" s="271">
        <f>U5</f>
        <v>2.94117647058823</v>
      </c>
      <c r="V6" s="271"/>
      <c r="W6" s="271"/>
      <c r="X6" s="271"/>
      <c r="Y6" s="271"/>
      <c r="Z6" s="271"/>
      <c r="AA6" s="271"/>
      <c r="AB6" s="271"/>
      <c r="AC6" s="271"/>
      <c r="AD6" s="271"/>
      <c r="AE6" s="271"/>
      <c r="AF6" s="271"/>
      <c r="AG6" s="271"/>
      <c r="AH6" s="271"/>
      <c r="AI6" s="271"/>
      <c r="AJ6" s="294"/>
      <c r="AK6" s="294"/>
      <c r="AL6" s="294"/>
      <c r="AM6" s="294"/>
      <c r="AN6" s="294"/>
      <c r="AO6" s="76"/>
      <c r="AP6" s="76"/>
    </row>
    <row r="7" s="75" customFormat="1" ht="15" spans="1:42">
      <c r="A7" s="72" t="s">
        <v>89</v>
      </c>
      <c r="B7" s="72" t="s">
        <v>94</v>
      </c>
      <c r="C7" s="72"/>
      <c r="D7" s="267"/>
      <c r="E7" s="72" t="s">
        <v>94</v>
      </c>
      <c r="F7" s="72" t="s">
        <v>91</v>
      </c>
      <c r="G7" s="265">
        <f t="shared" si="0"/>
        <v>0.0377284457389493</v>
      </c>
      <c r="H7" s="266">
        <f>1/19.78/attached_Urban_bus!CQ35</f>
        <v>0.0377284457389493</v>
      </c>
      <c r="I7" s="266">
        <f>1/19.78/attached_Urban_bus!DO35</f>
        <v>0.0377284457389493</v>
      </c>
      <c r="J7" s="266">
        <f>1/19.78/attached_Urban_bus!EM35</f>
        <v>0.0377284457389493</v>
      </c>
      <c r="K7" s="266">
        <f>1/19.78/attached_Urban_bus!FK35</f>
        <v>0.0377284457389493</v>
      </c>
      <c r="L7" s="266">
        <f>1/19.78/attached_Urban_bus!GI35</f>
        <v>0.0377284457389493</v>
      </c>
      <c r="M7" s="266">
        <f>1/19.78/attached_Urban_bus!HG35</f>
        <v>0.0377284457389493</v>
      </c>
      <c r="N7" s="280">
        <v>0.014</v>
      </c>
      <c r="O7" s="281" t="s">
        <v>95</v>
      </c>
      <c r="P7" s="271"/>
      <c r="Q7" s="271"/>
      <c r="R7" s="271">
        <f>1/1.34</f>
        <v>0.746268656716418</v>
      </c>
      <c r="S7" s="271">
        <f>1/attached_Urban_bus!W35</f>
        <v>0.746268656716418</v>
      </c>
      <c r="T7" s="271">
        <f>1/attached_Urban_bus!AU35</f>
        <v>0.746268656716418</v>
      </c>
      <c r="U7" s="271">
        <f>1/attached_Urban_bus!BS35</f>
        <v>0.746268656716418</v>
      </c>
      <c r="V7" s="271"/>
      <c r="W7" s="271"/>
      <c r="X7" s="271"/>
      <c r="Y7" s="271"/>
      <c r="Z7" s="271"/>
      <c r="AA7" s="271"/>
      <c r="AB7" s="271"/>
      <c r="AC7" s="271"/>
      <c r="AD7" s="271"/>
      <c r="AE7" s="271"/>
      <c r="AF7" s="271"/>
      <c r="AG7" s="271"/>
      <c r="AH7" s="271"/>
      <c r="AI7" s="271"/>
      <c r="AJ7" s="294"/>
      <c r="AK7" s="294"/>
      <c r="AL7" s="294"/>
      <c r="AM7" s="294"/>
      <c r="AN7" s="294"/>
      <c r="AO7" s="76"/>
      <c r="AP7" s="76"/>
    </row>
    <row r="8" s="75" customFormat="1" ht="15" spans="1:42">
      <c r="A8" s="72"/>
      <c r="B8" s="72"/>
      <c r="C8" s="72"/>
      <c r="D8" s="267"/>
      <c r="E8" s="72"/>
      <c r="F8" s="72" t="s">
        <v>93</v>
      </c>
      <c r="G8" s="265">
        <f t="shared" si="0"/>
        <v>0.0377284457389493</v>
      </c>
      <c r="H8" s="266">
        <f t="shared" ref="H8:M8" si="2">H7</f>
        <v>0.0377284457389493</v>
      </c>
      <c r="I8" s="266">
        <f t="shared" si="2"/>
        <v>0.0377284457389493</v>
      </c>
      <c r="J8" s="266">
        <f t="shared" si="2"/>
        <v>0.0377284457389493</v>
      </c>
      <c r="K8" s="266">
        <f t="shared" si="2"/>
        <v>0.0377284457389493</v>
      </c>
      <c r="L8" s="266">
        <f t="shared" si="2"/>
        <v>0.0377284457389493</v>
      </c>
      <c r="M8" s="266">
        <f t="shared" si="2"/>
        <v>0.0377284457389493</v>
      </c>
      <c r="N8" s="280">
        <v>0.686</v>
      </c>
      <c r="O8" s="281"/>
      <c r="P8" s="271"/>
      <c r="Q8" s="271"/>
      <c r="R8" s="271">
        <f>1/1.34</f>
        <v>0.746268656716418</v>
      </c>
      <c r="S8" s="271">
        <f>S7</f>
        <v>0.746268656716418</v>
      </c>
      <c r="T8" s="271">
        <f>T7</f>
        <v>0.746268656716418</v>
      </c>
      <c r="U8" s="271">
        <f>U7</f>
        <v>0.746268656716418</v>
      </c>
      <c r="V8" s="271"/>
      <c r="W8" s="271"/>
      <c r="X8" s="271"/>
      <c r="Y8" s="271"/>
      <c r="Z8" s="271"/>
      <c r="AA8" s="271"/>
      <c r="AB8" s="271"/>
      <c r="AC8" s="271"/>
      <c r="AD8" s="271"/>
      <c r="AE8" s="271"/>
      <c r="AF8" s="271"/>
      <c r="AG8" s="271"/>
      <c r="AH8" s="271"/>
      <c r="AI8" s="271"/>
      <c r="AJ8" s="294"/>
      <c r="AK8" s="294"/>
      <c r="AL8" s="294"/>
      <c r="AM8" s="294"/>
      <c r="AN8" s="294"/>
      <c r="AO8" s="76"/>
      <c r="AP8" s="76"/>
    </row>
    <row r="9" s="75" customFormat="1" ht="15" spans="1:42">
      <c r="A9" s="72" t="s">
        <v>89</v>
      </c>
      <c r="B9" s="72" t="s">
        <v>96</v>
      </c>
      <c r="C9" s="72"/>
      <c r="D9" s="267"/>
      <c r="E9" s="72" t="s">
        <v>96</v>
      </c>
      <c r="F9" s="72" t="s">
        <v>91</v>
      </c>
      <c r="G9" s="265">
        <f t="shared" si="0"/>
        <v>0.114900266568618</v>
      </c>
      <c r="H9" s="266">
        <f>1/19.78/'attached_Inter-city_bus'!CQ29</f>
        <v>0.114900266568618</v>
      </c>
      <c r="I9" s="266">
        <f>1/19.78/'attached_Inter-city_bus'!DO29</f>
        <v>0.114900266568618</v>
      </c>
      <c r="J9" s="266">
        <f>1/19.78/'attached_Inter-city_bus'!EM29</f>
        <v>0.114900266568618</v>
      </c>
      <c r="K9" s="266">
        <f>1/19.78/'attached_Inter-city_bus'!FK29</f>
        <v>0.114900266568618</v>
      </c>
      <c r="L9" s="266">
        <f>1/19.78/'attached_Inter-city_bus'!GI29</f>
        <v>0.114900266568618</v>
      </c>
      <c r="M9" s="266">
        <f>1/19.78/'attached_Inter-city_bus'!HG29</f>
        <v>0.114900266568618</v>
      </c>
      <c r="N9" s="282">
        <f>0.1*0.144</f>
        <v>0.0144</v>
      </c>
      <c r="O9" s="281" t="s">
        <v>97</v>
      </c>
      <c r="P9" s="271"/>
      <c r="Q9" s="271"/>
      <c r="R9" s="271">
        <f>1/0.44</f>
        <v>2.27272727272727</v>
      </c>
      <c r="S9" s="271">
        <f>1/'attached_Inter-city_bus'!W29</f>
        <v>2.27272727272727</v>
      </c>
      <c r="T9" s="271">
        <f>1/'attached_Inter-city_bus'!AU29</f>
        <v>2.27272727272727</v>
      </c>
      <c r="U9" s="271">
        <f>1/'attached_Inter-city_bus'!BS29</f>
        <v>2.27272727272727</v>
      </c>
      <c r="V9" s="271"/>
      <c r="W9" s="271"/>
      <c r="X9" s="271"/>
      <c r="Y9" s="271"/>
      <c r="Z9" s="271"/>
      <c r="AA9" s="271"/>
      <c r="AB9" s="271"/>
      <c r="AC9" s="271"/>
      <c r="AD9" s="271"/>
      <c r="AE9" s="271"/>
      <c r="AF9" s="271"/>
      <c r="AG9" s="271"/>
      <c r="AH9" s="271"/>
      <c r="AI9" s="271"/>
      <c r="AJ9" s="294"/>
      <c r="AK9" s="294"/>
      <c r="AL9" s="294"/>
      <c r="AM9" s="294"/>
      <c r="AN9" s="294"/>
      <c r="AO9" s="76"/>
      <c r="AP9" s="76"/>
    </row>
    <row r="10" s="75" customFormat="1" ht="15" spans="1:42">
      <c r="A10" s="72"/>
      <c r="B10" s="72"/>
      <c r="C10" s="72"/>
      <c r="D10" s="267"/>
      <c r="E10" s="72"/>
      <c r="F10" s="72" t="s">
        <v>93</v>
      </c>
      <c r="G10" s="265">
        <f t="shared" si="0"/>
        <v>0.114900266568618</v>
      </c>
      <c r="H10" s="266">
        <f t="shared" ref="H10:M10" si="3">H9</f>
        <v>0.114900266568618</v>
      </c>
      <c r="I10" s="266">
        <f t="shared" si="3"/>
        <v>0.114900266568618</v>
      </c>
      <c r="J10" s="266">
        <f t="shared" si="3"/>
        <v>0.114900266568618</v>
      </c>
      <c r="K10" s="266">
        <f t="shared" si="3"/>
        <v>0.114900266568618</v>
      </c>
      <c r="L10" s="266">
        <f t="shared" si="3"/>
        <v>0.114900266568618</v>
      </c>
      <c r="M10" s="266">
        <f t="shared" si="3"/>
        <v>0.114900266568618</v>
      </c>
      <c r="N10" s="282">
        <f>0.0856</f>
        <v>0.0856</v>
      </c>
      <c r="O10" s="281"/>
      <c r="P10" s="271"/>
      <c r="Q10" s="271"/>
      <c r="R10" s="271">
        <f>1/0.44</f>
        <v>2.27272727272727</v>
      </c>
      <c r="S10" s="271">
        <f>S9</f>
        <v>2.27272727272727</v>
      </c>
      <c r="T10" s="271">
        <f>T9</f>
        <v>2.27272727272727</v>
      </c>
      <c r="U10" s="271">
        <f>U9</f>
        <v>2.27272727272727</v>
      </c>
      <c r="V10" s="271"/>
      <c r="W10" s="271"/>
      <c r="X10" s="271"/>
      <c r="Y10" s="271"/>
      <c r="Z10" s="271"/>
      <c r="AA10" s="271"/>
      <c r="AB10" s="271"/>
      <c r="AC10" s="271"/>
      <c r="AD10" s="271"/>
      <c r="AE10" s="271"/>
      <c r="AF10" s="271"/>
      <c r="AG10" s="271"/>
      <c r="AH10" s="271"/>
      <c r="AI10" s="271"/>
      <c r="AJ10" s="294"/>
      <c r="AK10" s="294"/>
      <c r="AL10" s="294"/>
      <c r="AM10" s="294"/>
      <c r="AN10" s="294"/>
      <c r="AO10" s="76"/>
      <c r="AP10" s="76"/>
    </row>
    <row r="11" s="75" customFormat="1" ht="15" spans="1:42">
      <c r="A11" s="72" t="s">
        <v>98</v>
      </c>
      <c r="B11" s="72" t="s">
        <v>99</v>
      </c>
      <c r="C11" s="72" t="s">
        <v>91</v>
      </c>
      <c r="D11" s="264" t="s">
        <v>100</v>
      </c>
      <c r="E11" s="72" t="s">
        <v>99</v>
      </c>
      <c r="F11" s="72" t="s">
        <v>91</v>
      </c>
      <c r="G11" s="265">
        <f>AVERAGE(R11:U11)/1.91</f>
        <v>0.239602627444123</v>
      </c>
      <c r="H11" s="266">
        <f>1/1.91/attached_Pas_light_truck!CQ33</f>
        <v>0.250507277236404</v>
      </c>
      <c r="I11" s="266">
        <f>1/1.91/attached_Pas_light_truck!DO33</f>
        <v>0.269876396610352</v>
      </c>
      <c r="J11" s="266">
        <f>1/1.91/attached_Pas_light_truck!EM33</f>
        <v>0.206940794238768</v>
      </c>
      <c r="K11" s="266">
        <f>1/1.91/attached_Pas_light_truck!FK33</f>
        <v>0.224703952542525</v>
      </c>
      <c r="L11" s="266">
        <f>1/1.91/attached_Pas_light_truck!GI33</f>
        <v>0.211112987671002</v>
      </c>
      <c r="M11" s="266">
        <f>1/1.91/attached_Pas_light_truck!HG33</f>
        <v>0.241271985909716</v>
      </c>
      <c r="N11" s="280" t="s">
        <v>101</v>
      </c>
      <c r="O11" s="281" t="s">
        <v>102</v>
      </c>
      <c r="P11" s="271"/>
      <c r="Q11" s="271"/>
      <c r="R11" s="271">
        <f>1/2.27</f>
        <v>0.440528634361233</v>
      </c>
      <c r="S11" s="271">
        <f>1/attached_Pas_light_truck!W33</f>
        <v>0.432900432900433</v>
      </c>
      <c r="T11" s="271">
        <f>1/attached_Pas_light_truck!AU33</f>
        <v>0.485436893203884</v>
      </c>
      <c r="U11" s="271">
        <f>1/attached_Pas_light_truck!BS33</f>
        <v>0.471698113207547</v>
      </c>
      <c r="V11" s="271"/>
      <c r="W11" s="271"/>
      <c r="X11" s="271"/>
      <c r="Y11" s="271"/>
      <c r="Z11" s="271"/>
      <c r="AA11" s="271"/>
      <c r="AB11" s="271"/>
      <c r="AC11" s="271"/>
      <c r="AD11" s="271"/>
      <c r="AE11" s="271"/>
      <c r="AF11" s="271"/>
      <c r="AG11" s="271"/>
      <c r="AH11" s="271"/>
      <c r="AI11" s="271"/>
      <c r="AJ11" s="294"/>
      <c r="AK11" s="294"/>
      <c r="AL11" s="294"/>
      <c r="AM11" s="294"/>
      <c r="AN11" s="294"/>
      <c r="AO11" s="76"/>
      <c r="AP11" s="76"/>
    </row>
    <row r="12" s="75" customFormat="1" ht="15" spans="1:42">
      <c r="A12" s="72"/>
      <c r="B12" s="72"/>
      <c r="C12" s="72"/>
      <c r="D12" s="267"/>
      <c r="E12" s="72"/>
      <c r="F12" s="72" t="s">
        <v>93</v>
      </c>
      <c r="G12" s="265">
        <f>AVERAGE(R12:U12)/1.91</f>
        <v>0.239602627444123</v>
      </c>
      <c r="H12" s="266">
        <f t="shared" ref="H12:M12" si="4">H11</f>
        <v>0.250507277236404</v>
      </c>
      <c r="I12" s="266">
        <f t="shared" si="4"/>
        <v>0.269876396610352</v>
      </c>
      <c r="J12" s="266">
        <f t="shared" si="4"/>
        <v>0.206940794238768</v>
      </c>
      <c r="K12" s="266">
        <f t="shared" si="4"/>
        <v>0.224703952542525</v>
      </c>
      <c r="L12" s="266">
        <f t="shared" si="4"/>
        <v>0.211112987671002</v>
      </c>
      <c r="M12" s="266">
        <f t="shared" si="4"/>
        <v>0.241271985909716</v>
      </c>
      <c r="N12" s="280" t="s">
        <v>103</v>
      </c>
      <c r="O12" s="281"/>
      <c r="P12" s="271"/>
      <c r="Q12" s="271"/>
      <c r="R12" s="271">
        <f>R11</f>
        <v>0.440528634361233</v>
      </c>
      <c r="S12" s="271">
        <f>S11</f>
        <v>0.432900432900433</v>
      </c>
      <c r="T12" s="271">
        <f>T11</f>
        <v>0.485436893203884</v>
      </c>
      <c r="U12" s="271">
        <f>U11</f>
        <v>0.471698113207547</v>
      </c>
      <c r="V12" s="271"/>
      <c r="W12" s="271"/>
      <c r="X12" s="271"/>
      <c r="Y12" s="271"/>
      <c r="Z12" s="271"/>
      <c r="AA12" s="271"/>
      <c r="AB12" s="271"/>
      <c r="AC12" s="271"/>
      <c r="AD12" s="271"/>
      <c r="AE12" s="271"/>
      <c r="AF12" s="271"/>
      <c r="AG12" s="271"/>
      <c r="AH12" s="271"/>
      <c r="AI12" s="271"/>
      <c r="AJ12" s="294"/>
      <c r="AK12" s="294"/>
      <c r="AL12" s="294"/>
      <c r="AM12" s="294"/>
      <c r="AN12" s="294"/>
      <c r="AO12" s="76"/>
      <c r="AP12" s="76"/>
    </row>
    <row r="13" s="75" customFormat="1" ht="15" spans="1:42">
      <c r="A13" s="72" t="s">
        <v>98</v>
      </c>
      <c r="B13" s="72" t="s">
        <v>104</v>
      </c>
      <c r="C13" s="72"/>
      <c r="D13" s="267"/>
      <c r="E13" s="72" t="s">
        <v>104</v>
      </c>
      <c r="F13" s="72" t="s">
        <v>91</v>
      </c>
      <c r="G13" s="265">
        <f>AVERAGE(R13:U13)/0.5</f>
        <v>0.294421306163465</v>
      </c>
      <c r="H13" s="266">
        <f>1/0.5/attached_Fre_light_truck!CQ33</f>
        <v>0.307219662058372</v>
      </c>
      <c r="I13" s="266">
        <f>1/0.5/attached_Fre_light_truck!DO33</f>
        <v>0.33003300330033</v>
      </c>
      <c r="J13" s="266">
        <f>1/0.5/attached_Fre_light_truck!EM33</f>
        <v>0.254129606099111</v>
      </c>
      <c r="K13" s="266">
        <f>1/0.5/attached_Fre_light_truck!FK33</f>
        <v>0.275862068965517</v>
      </c>
      <c r="L13" s="266">
        <f>1/0.5/attached_Fre_light_truck!GI33</f>
        <v>0.259067357512953</v>
      </c>
      <c r="M13" s="266">
        <f>1/0.5/attached_Fre_light_truck!HG33</f>
        <v>0.294117647058824</v>
      </c>
      <c r="N13" s="280" t="s">
        <v>105</v>
      </c>
      <c r="O13" s="280" t="s">
        <v>106</v>
      </c>
      <c r="P13" s="271"/>
      <c r="Q13" s="271"/>
      <c r="R13" s="271">
        <f>1/7.04</f>
        <v>0.142045454545455</v>
      </c>
      <c r="S13" s="271">
        <f>1/attached_Fre_light_truck!W33</f>
        <v>0.139275766016713</v>
      </c>
      <c r="T13" s="271">
        <f>1/attached_Fre_light_truck!AU33</f>
        <v>0.15600624024961</v>
      </c>
      <c r="U13" s="271">
        <f>1/attached_Fre_light_truck!BS33</f>
        <v>0.151515151515152</v>
      </c>
      <c r="V13" s="271"/>
      <c r="W13" s="271"/>
      <c r="X13" s="271"/>
      <c r="Y13" s="271"/>
      <c r="Z13" s="271"/>
      <c r="AA13" s="271"/>
      <c r="AB13" s="271"/>
      <c r="AC13" s="271"/>
      <c r="AD13" s="271"/>
      <c r="AE13" s="271"/>
      <c r="AF13" s="271"/>
      <c r="AG13" s="271"/>
      <c r="AH13" s="271"/>
      <c r="AI13" s="271"/>
      <c r="AJ13" s="294"/>
      <c r="AK13" s="294"/>
      <c r="AL13" s="294"/>
      <c r="AM13" s="294"/>
      <c r="AN13" s="294"/>
      <c r="AO13" s="76"/>
      <c r="AP13" s="76"/>
    </row>
    <row r="14" s="75" customFormat="1" ht="15" spans="1:42">
      <c r="A14" s="72" t="s">
        <v>98</v>
      </c>
      <c r="B14" s="72" t="s">
        <v>107</v>
      </c>
      <c r="C14" s="72"/>
      <c r="D14" s="267"/>
      <c r="E14" s="72" t="s">
        <v>107</v>
      </c>
      <c r="F14" s="72" t="s">
        <v>91</v>
      </c>
      <c r="G14" s="265">
        <f>AVERAGE(R14:U14)/1.91</f>
        <v>0.0912924497363911</v>
      </c>
      <c r="H14" s="266">
        <f>1/1.91/attached_Med_Hev_truck!CQ29</f>
        <v>0.0918526683200147</v>
      </c>
      <c r="I14" s="266">
        <f>1/1.91/attached_Med_Hev_truck!DO29</f>
        <v>0.0918526683200147</v>
      </c>
      <c r="J14" s="266">
        <f>1/1.91/attached_Med_Hev_truck!EM29</f>
        <v>0.0933262405390524</v>
      </c>
      <c r="K14" s="266">
        <f>1/1.91/attached_Med_Hev_truck!FK29</f>
        <v>0.0921760932084655</v>
      </c>
      <c r="L14" s="266">
        <f>1/1.91/attached_Med_Hev_truck!GI29</f>
        <v>0.0913717642973968</v>
      </c>
      <c r="M14" s="266">
        <f>1/1.91/attached_Med_Hev_truck!HG29</f>
        <v>0.0905813511114332</v>
      </c>
      <c r="N14" s="283">
        <v>1.4</v>
      </c>
      <c r="O14" s="281" t="s">
        <v>108</v>
      </c>
      <c r="P14" s="271"/>
      <c r="Q14" s="271"/>
      <c r="R14" s="271">
        <f>1/5.75</f>
        <v>0.173913043478261</v>
      </c>
      <c r="S14" s="271">
        <f>1/attached_Med_Hev_truck!W29</f>
        <v>0.174216027874564</v>
      </c>
      <c r="T14" s="271">
        <f>1/attached_Med_Hev_truck!AU29</f>
        <v>0.174520069808028</v>
      </c>
      <c r="U14" s="271">
        <f>1/attached_Med_Hev_truck!BS29</f>
        <v>0.174825174825175</v>
      </c>
      <c r="V14" s="271"/>
      <c r="W14" s="271"/>
      <c r="X14" s="271"/>
      <c r="Y14" s="271"/>
      <c r="Z14" s="271"/>
      <c r="AA14" s="271"/>
      <c r="AB14" s="271"/>
      <c r="AC14" s="271"/>
      <c r="AD14" s="271"/>
      <c r="AE14" s="271"/>
      <c r="AF14" s="271"/>
      <c r="AG14" s="271"/>
      <c r="AH14" s="271"/>
      <c r="AI14" s="271"/>
      <c r="AJ14" s="294"/>
      <c r="AK14" s="294"/>
      <c r="AL14" s="294"/>
      <c r="AM14" s="294"/>
      <c r="AN14" s="294"/>
      <c r="AO14" s="76"/>
      <c r="AP14" s="76"/>
    </row>
    <row r="15" s="75" customFormat="1" ht="15" spans="1:42">
      <c r="A15" s="72"/>
      <c r="B15" s="72"/>
      <c r="C15" s="72"/>
      <c r="D15" s="267"/>
      <c r="E15" s="72"/>
      <c r="F15" s="72" t="s">
        <v>93</v>
      </c>
      <c r="G15" s="265">
        <f>AVERAGE(R15:U15)/1.91</f>
        <v>0.0912924497363911</v>
      </c>
      <c r="H15" s="266">
        <f t="shared" ref="H15:M15" si="5">H14</f>
        <v>0.0918526683200147</v>
      </c>
      <c r="I15" s="266">
        <f t="shared" si="5"/>
        <v>0.0918526683200147</v>
      </c>
      <c r="J15" s="266">
        <f t="shared" si="5"/>
        <v>0.0933262405390524</v>
      </c>
      <c r="K15" s="266">
        <f t="shared" si="5"/>
        <v>0.0921760932084655</v>
      </c>
      <c r="L15" s="266">
        <f t="shared" si="5"/>
        <v>0.0913717642973968</v>
      </c>
      <c r="M15" s="266">
        <f t="shared" si="5"/>
        <v>0.0905813511114332</v>
      </c>
      <c r="N15" s="283">
        <v>2</v>
      </c>
      <c r="O15" s="281"/>
      <c r="P15" s="271"/>
      <c r="Q15" s="271"/>
      <c r="R15" s="271">
        <f>1/5.75</f>
        <v>0.173913043478261</v>
      </c>
      <c r="S15" s="271">
        <f>S14</f>
        <v>0.174216027874564</v>
      </c>
      <c r="T15" s="271">
        <f>T14</f>
        <v>0.174520069808028</v>
      </c>
      <c r="U15" s="271">
        <f>U14</f>
        <v>0.174825174825175</v>
      </c>
      <c r="V15" s="271"/>
      <c r="W15" s="271"/>
      <c r="X15" s="271"/>
      <c r="Y15" s="271"/>
      <c r="Z15" s="271"/>
      <c r="AA15" s="271"/>
      <c r="AB15" s="271"/>
      <c r="AC15" s="271"/>
      <c r="AD15" s="271"/>
      <c r="AE15" s="271"/>
      <c r="AF15" s="271"/>
      <c r="AG15" s="271"/>
      <c r="AH15" s="271"/>
      <c r="AI15" s="271"/>
      <c r="AJ15" s="294"/>
      <c r="AK15" s="294"/>
      <c r="AL15" s="294"/>
      <c r="AM15" s="294"/>
      <c r="AN15" s="294"/>
      <c r="AO15" s="76"/>
      <c r="AP15" s="76"/>
    </row>
    <row r="16" s="75" customFormat="1" ht="15" spans="1:42">
      <c r="A16" s="72" t="s">
        <v>98</v>
      </c>
      <c r="B16" s="72" t="s">
        <v>109</v>
      </c>
      <c r="C16" s="72"/>
      <c r="D16" s="268"/>
      <c r="E16" s="72" t="s">
        <v>109</v>
      </c>
      <c r="F16" s="72" t="s">
        <v>93</v>
      </c>
      <c r="G16" s="265">
        <f>AVERAGE(R16:U16)/1.91</f>
        <v>0.267214708658748</v>
      </c>
      <c r="H16" s="266">
        <f>1/1.91/attached_Med_Hev_truck!CQ54</f>
        <v>0.321202582468763</v>
      </c>
      <c r="I16" s="266">
        <f>1/1.91/attached_Med_Hev_truck!DO54</f>
        <v>0.304395470595398</v>
      </c>
      <c r="J16" s="266">
        <f>1/1.91/attached_Med_Hev_truck!EM54</f>
        <v>0.349040139616056</v>
      </c>
      <c r="K16" s="266">
        <f>1/1.91/attached_Med_Hev_truck!FK54</f>
        <v>0.292491737108427</v>
      </c>
      <c r="L16" s="266">
        <f>1/1.91/attached_Med_Hev_truck!GI54</f>
        <v>0.319244030136636</v>
      </c>
      <c r="M16" s="266">
        <f>1/1.91/attached_Med_Hev_truck!HG54</f>
        <v>0.240165233680772</v>
      </c>
      <c r="N16" s="283">
        <v>0.7</v>
      </c>
      <c r="O16" s="280" t="s">
        <v>110</v>
      </c>
      <c r="P16" s="271"/>
      <c r="Q16" s="271"/>
      <c r="R16" s="271">
        <f>1/1.64</f>
        <v>0.609756097560976</v>
      </c>
      <c r="S16" s="271">
        <f>1/attached_Med_Hev_truck!W54</f>
        <v>0.476190476190476</v>
      </c>
      <c r="T16" s="271">
        <f>1/attached_Med_Hev_truck!AU54</f>
        <v>0.492610837438424</v>
      </c>
      <c r="U16" s="271">
        <f>1/attached_Med_Hev_truck!BS54</f>
        <v>0.462962962962963</v>
      </c>
      <c r="V16" s="271"/>
      <c r="W16" s="271"/>
      <c r="X16" s="271"/>
      <c r="Y16" s="271"/>
      <c r="Z16" s="271"/>
      <c r="AA16" s="271"/>
      <c r="AB16" s="271"/>
      <c r="AC16" s="271"/>
      <c r="AD16" s="271"/>
      <c r="AE16" s="271"/>
      <c r="AF16" s="271"/>
      <c r="AG16" s="271"/>
      <c r="AH16" s="271"/>
      <c r="AI16" s="271"/>
      <c r="AJ16" s="294"/>
      <c r="AK16" s="294"/>
      <c r="AL16" s="294"/>
      <c r="AM16" s="294"/>
      <c r="AN16" s="294"/>
      <c r="AO16" s="76"/>
      <c r="AP16" s="76"/>
    </row>
    <row r="17" s="75" customFormat="1" ht="30" spans="1:42">
      <c r="A17" s="72" t="s">
        <v>111</v>
      </c>
      <c r="B17" s="72" t="s">
        <v>91</v>
      </c>
      <c r="C17" s="72"/>
      <c r="D17" s="264" t="s">
        <v>111</v>
      </c>
      <c r="E17" s="72"/>
      <c r="F17" s="72" t="s">
        <v>91</v>
      </c>
      <c r="G17" s="265">
        <f>AVERAGE(R17:U17)/1.1</f>
        <v>0.590318772136954</v>
      </c>
      <c r="H17" s="266">
        <f>1/1.1/attached_motorcycle!CQ18</f>
        <v>0.590318772136954</v>
      </c>
      <c r="I17" s="266">
        <f>1/1.1/attached_motorcycle!DO18</f>
        <v>0.590318772136954</v>
      </c>
      <c r="J17" s="266">
        <f>1/1.1/attached_motorcycle!EM18</f>
        <v>0.590318772136954</v>
      </c>
      <c r="K17" s="266">
        <f>1/1.1/attached_motorcycle!FK18</f>
        <v>0.590318772136954</v>
      </c>
      <c r="L17" s="266">
        <f>1/1.1/attached_motorcycle!GI18</f>
        <v>0.590318772136954</v>
      </c>
      <c r="M17" s="266">
        <f>1/1.1/attached_motorcycle!HG18</f>
        <v>0.590318772136954</v>
      </c>
      <c r="N17" s="280">
        <v>0.1</v>
      </c>
      <c r="O17" s="280" t="s">
        <v>112</v>
      </c>
      <c r="P17" s="271"/>
      <c r="Q17" s="271"/>
      <c r="R17" s="271">
        <f>1/1.54</f>
        <v>0.649350649350649</v>
      </c>
      <c r="S17" s="271">
        <f>1/attached_motorcycle!W18</f>
        <v>0.649350649350649</v>
      </c>
      <c r="T17" s="271">
        <f>1/attached_motorcycle!AU18</f>
        <v>0.649350649350649</v>
      </c>
      <c r="U17" s="271">
        <f>1/attached_motorcycle!BS18</f>
        <v>0.649350649350649</v>
      </c>
      <c r="V17" s="271"/>
      <c r="W17" s="271"/>
      <c r="X17" s="271"/>
      <c r="Y17" s="271"/>
      <c r="Z17" s="271"/>
      <c r="AA17" s="271"/>
      <c r="AB17" s="271"/>
      <c r="AC17" s="271"/>
      <c r="AD17" s="271"/>
      <c r="AE17" s="271"/>
      <c r="AF17" s="271"/>
      <c r="AG17" s="271"/>
      <c r="AH17" s="271"/>
      <c r="AI17" s="271"/>
      <c r="AJ17" s="294"/>
      <c r="AK17" s="294"/>
      <c r="AL17" s="294"/>
      <c r="AM17" s="294"/>
      <c r="AN17" s="294"/>
      <c r="AO17" s="76"/>
      <c r="AP17" s="76"/>
    </row>
    <row r="18" s="75" customFormat="1" ht="29.1" customHeight="1" spans="1:42">
      <c r="A18" s="72" t="s">
        <v>113</v>
      </c>
      <c r="B18" s="72" t="s">
        <v>114</v>
      </c>
      <c r="C18" s="72"/>
      <c r="D18" s="269" t="s">
        <v>113</v>
      </c>
      <c r="F18" s="72" t="s">
        <v>91</v>
      </c>
      <c r="G18" s="265">
        <f>AVERAGE(R18:U18)/1.58</f>
        <v>0.405741566976297</v>
      </c>
      <c r="H18" s="266">
        <f>1/1.58/attached_Car!CQ33</f>
        <v>0.349674802433737</v>
      </c>
      <c r="I18" s="266">
        <f>1/1.58/attached_Car!DO33</f>
        <v>0.376732971669681</v>
      </c>
      <c r="J18" s="266">
        <f>1/1.58/attached_Car!EM33</f>
        <v>0.351617440225035</v>
      </c>
      <c r="K18" s="266">
        <f>1/1.58/attached_Car!FK33</f>
        <v>0.33665499596014</v>
      </c>
      <c r="L18" s="266">
        <f>1/1.58/attached_Car!GI33</f>
        <v>0.357577057855968</v>
      </c>
      <c r="M18" s="266">
        <f>1/1.58/attached_Car!HG33</f>
        <v>0.359608745684695</v>
      </c>
      <c r="N18" s="280">
        <f>6.965</f>
        <v>6.965</v>
      </c>
      <c r="O18" s="281" t="s">
        <v>115</v>
      </c>
      <c r="P18" s="271"/>
      <c r="Q18" s="271"/>
      <c r="R18" s="271">
        <f>1/1.64</f>
        <v>0.609756097560976</v>
      </c>
      <c r="S18" s="271">
        <f>1/attached_Car!W33</f>
        <v>0.591715976331361</v>
      </c>
      <c r="T18" s="271">
        <f>1/attached_Car!AU33</f>
        <v>0.709219858156028</v>
      </c>
      <c r="U18" s="271">
        <f>1/attached_Car!BS33</f>
        <v>0.65359477124183</v>
      </c>
      <c r="V18" s="271"/>
      <c r="W18" s="271"/>
      <c r="X18" s="271"/>
      <c r="Y18" s="271"/>
      <c r="Z18" s="271"/>
      <c r="AA18" s="271"/>
      <c r="AB18" s="271"/>
      <c r="AC18" s="271"/>
      <c r="AD18" s="271"/>
      <c r="AE18" s="271"/>
      <c r="AF18" s="271"/>
      <c r="AG18" s="271"/>
      <c r="AH18" s="271"/>
      <c r="AI18" s="271"/>
      <c r="AJ18" s="294"/>
      <c r="AK18" s="294"/>
      <c r="AL18" s="294"/>
      <c r="AM18" s="294"/>
      <c r="AN18" s="294"/>
      <c r="AO18" s="88"/>
      <c r="AP18" s="76"/>
    </row>
    <row r="19" s="75" customFormat="1" ht="15" spans="1:42">
      <c r="A19" s="72"/>
      <c r="B19" s="72"/>
      <c r="C19" s="72"/>
      <c r="D19" s="269"/>
      <c r="E19" s="72"/>
      <c r="F19" s="72" t="s">
        <v>93</v>
      </c>
      <c r="G19" s="265">
        <f>AVERAGE(R19:U19)/1.58</f>
        <v>0.405741566976297</v>
      </c>
      <c r="H19" s="266">
        <f t="shared" ref="H19:M19" si="6">H18</f>
        <v>0.349674802433737</v>
      </c>
      <c r="I19" s="266">
        <f t="shared" si="6"/>
        <v>0.376732971669681</v>
      </c>
      <c r="J19" s="266">
        <f t="shared" si="6"/>
        <v>0.351617440225035</v>
      </c>
      <c r="K19" s="266">
        <f t="shared" si="6"/>
        <v>0.33665499596014</v>
      </c>
      <c r="L19" s="266">
        <f t="shared" si="6"/>
        <v>0.357577057855968</v>
      </c>
      <c r="M19" s="266">
        <f t="shared" si="6"/>
        <v>0.359608745684695</v>
      </c>
      <c r="N19" s="280">
        <f>7/200</f>
        <v>0.035</v>
      </c>
      <c r="O19" s="281"/>
      <c r="P19" s="271"/>
      <c r="Q19" s="271"/>
      <c r="R19" s="271">
        <f>1/1.64</f>
        <v>0.609756097560976</v>
      </c>
      <c r="S19" s="271">
        <f>S18</f>
        <v>0.591715976331361</v>
      </c>
      <c r="T19" s="271">
        <f>T18</f>
        <v>0.709219858156028</v>
      </c>
      <c r="U19" s="271">
        <f>U18</f>
        <v>0.65359477124183</v>
      </c>
      <c r="V19" s="271"/>
      <c r="W19" s="271"/>
      <c r="X19" s="271"/>
      <c r="Y19" s="271"/>
      <c r="Z19" s="271"/>
      <c r="AA19" s="271"/>
      <c r="AB19" s="271"/>
      <c r="AC19" s="271"/>
      <c r="AD19" s="271"/>
      <c r="AE19" s="271"/>
      <c r="AF19" s="271"/>
      <c r="AG19" s="271"/>
      <c r="AH19" s="271"/>
      <c r="AI19" s="271"/>
      <c r="AJ19" s="294"/>
      <c r="AK19" s="294"/>
      <c r="AL19" s="294"/>
      <c r="AM19" s="294"/>
      <c r="AN19" s="294"/>
      <c r="AO19" s="88"/>
      <c r="AP19" s="76"/>
    </row>
    <row r="20" s="75" customFormat="1" ht="15" spans="1:45">
      <c r="A20" s="72"/>
      <c r="B20" s="72"/>
      <c r="C20" s="72"/>
      <c r="D20" s="270"/>
      <c r="E20" s="72"/>
      <c r="F20" s="72"/>
      <c r="G20" s="271"/>
      <c r="H20" s="271"/>
      <c r="I20" s="271"/>
      <c r="J20" s="271"/>
      <c r="K20" s="271"/>
      <c r="L20" s="271"/>
      <c r="M20" s="271"/>
      <c r="N20" s="240"/>
      <c r="O20" s="240"/>
      <c r="P20" s="271"/>
      <c r="Q20" s="271"/>
      <c r="R20" s="293"/>
      <c r="S20" s="271"/>
      <c r="T20" s="271"/>
      <c r="U20" s="271"/>
      <c r="V20" s="271"/>
      <c r="W20" s="271"/>
      <c r="X20" s="271"/>
      <c r="Y20" s="271"/>
      <c r="Z20" s="271"/>
      <c r="AA20" s="271"/>
      <c r="AB20" s="271"/>
      <c r="AC20" s="271"/>
      <c r="AD20" s="271"/>
      <c r="AE20" s="271"/>
      <c r="AF20" s="271"/>
      <c r="AG20" s="271"/>
      <c r="AH20" s="271"/>
      <c r="AI20" s="271"/>
      <c r="AJ20" s="271"/>
      <c r="AK20" s="271"/>
      <c r="AL20" s="271"/>
      <c r="AM20" s="294"/>
      <c r="AN20" s="294"/>
      <c r="AO20" s="294"/>
      <c r="AP20" s="294"/>
      <c r="AQ20" s="294"/>
      <c r="AR20" s="88"/>
      <c r="AS20" s="76"/>
    </row>
    <row r="21" s="75" customFormat="1" ht="15" spans="1:45">
      <c r="A21" s="72"/>
      <c r="B21" s="72"/>
      <c r="C21" s="72"/>
      <c r="D21" s="270"/>
      <c r="E21" s="72"/>
      <c r="F21" s="72"/>
      <c r="G21" s="271"/>
      <c r="H21" s="271"/>
      <c r="I21" s="271"/>
      <c r="J21" s="271"/>
      <c r="K21" s="271"/>
      <c r="L21" s="271"/>
      <c r="M21" s="271"/>
      <c r="N21" s="240"/>
      <c r="O21" s="240"/>
      <c r="P21" s="271"/>
      <c r="Q21" s="271"/>
      <c r="R21" s="271"/>
      <c r="S21" s="271"/>
      <c r="T21" s="271"/>
      <c r="U21" s="271"/>
      <c r="V21" s="271"/>
      <c r="W21" s="271"/>
      <c r="X21" s="271"/>
      <c r="Y21" s="271"/>
      <c r="Z21" s="271"/>
      <c r="AA21" s="271"/>
      <c r="AB21" s="271"/>
      <c r="AC21" s="271"/>
      <c r="AD21" s="271"/>
      <c r="AE21" s="271"/>
      <c r="AF21" s="271"/>
      <c r="AG21" s="271"/>
      <c r="AH21" s="271"/>
      <c r="AI21" s="271"/>
      <c r="AJ21" s="271"/>
      <c r="AK21" s="271"/>
      <c r="AL21" s="271"/>
      <c r="AM21" s="294"/>
      <c r="AN21" s="294"/>
      <c r="AO21" s="294"/>
      <c r="AP21" s="294"/>
      <c r="AQ21" s="294"/>
      <c r="AR21" s="88"/>
      <c r="AS21" s="76"/>
    </row>
    <row r="22" s="75" customFormat="1" ht="15" spans="1:45">
      <c r="A22" s="72"/>
      <c r="B22" s="72"/>
      <c r="C22" s="72"/>
      <c r="D22" s="270"/>
      <c r="E22" s="72"/>
      <c r="F22" s="74"/>
      <c r="H22" s="271"/>
      <c r="I22" s="271"/>
      <c r="J22" s="271"/>
      <c r="K22" s="271"/>
      <c r="L22" s="271"/>
      <c r="M22" s="271"/>
      <c r="N22" s="240"/>
      <c r="O22" s="240"/>
      <c r="P22" s="271"/>
      <c r="Q22" s="271"/>
      <c r="R22" s="271"/>
      <c r="S22" s="271"/>
      <c r="T22" s="271"/>
      <c r="U22" s="271"/>
      <c r="V22" s="271"/>
      <c r="W22" s="271"/>
      <c r="X22" s="271"/>
      <c r="Y22" s="271"/>
      <c r="Z22" s="271"/>
      <c r="AA22" s="271"/>
      <c r="AB22" s="271"/>
      <c r="AC22" s="271"/>
      <c r="AD22" s="271"/>
      <c r="AE22" s="271"/>
      <c r="AF22" s="271"/>
      <c r="AG22" s="271"/>
      <c r="AH22" s="271"/>
      <c r="AI22" s="271"/>
      <c r="AJ22" s="271"/>
      <c r="AK22" s="271"/>
      <c r="AL22" s="271"/>
      <c r="AM22" s="294"/>
      <c r="AN22" s="294"/>
      <c r="AO22" s="294"/>
      <c r="AP22" s="294"/>
      <c r="AQ22" s="294"/>
      <c r="AR22" s="88"/>
      <c r="AS22" s="76"/>
    </row>
    <row r="23" s="76" customFormat="1" ht="15" spans="1:40">
      <c r="A23" s="88"/>
      <c r="B23" s="66" t="s">
        <v>66</v>
      </c>
      <c r="C23" s="195"/>
      <c r="D23" s="227"/>
      <c r="E23" s="227"/>
      <c r="F23" s="227"/>
      <c r="G23" s="227"/>
      <c r="H23" s="227"/>
      <c r="I23" s="227"/>
      <c r="J23" s="227"/>
      <c r="K23" s="90"/>
      <c r="L23" s="90"/>
      <c r="M23" s="90"/>
      <c r="N23" s="284"/>
      <c r="O23" s="284"/>
      <c r="P23" s="285"/>
      <c r="Q23" s="285"/>
      <c r="R23" s="90"/>
      <c r="S23" s="90"/>
      <c r="T23" s="90"/>
      <c r="U23" s="90"/>
      <c r="V23" s="285"/>
      <c r="W23" s="285"/>
      <c r="X23" s="285"/>
      <c r="Y23" s="285"/>
      <c r="Z23" s="285"/>
      <c r="AA23" s="285"/>
      <c r="AB23" s="285"/>
      <c r="AC23" s="285"/>
      <c r="AD23" s="285"/>
      <c r="AE23" s="285"/>
      <c r="AF23" s="285"/>
      <c r="AG23" s="285"/>
      <c r="AH23" s="285"/>
      <c r="AI23" s="285"/>
      <c r="AJ23" s="285"/>
      <c r="AK23" s="285"/>
      <c r="AL23" s="285"/>
      <c r="AM23" s="285"/>
      <c r="AN23" s="285"/>
    </row>
    <row r="24" s="76" customFormat="1" ht="15.75" spans="1:40">
      <c r="A24" s="88"/>
      <c r="B24" s="214" t="s">
        <v>8</v>
      </c>
      <c r="C24" s="215">
        <v>2020</v>
      </c>
      <c r="D24" s="215" t="s">
        <v>9</v>
      </c>
      <c r="E24" s="215" t="s">
        <v>10</v>
      </c>
      <c r="F24" s="215" t="s">
        <v>11</v>
      </c>
      <c r="G24" s="215" t="s">
        <v>12</v>
      </c>
      <c r="H24" s="215" t="s">
        <v>13</v>
      </c>
      <c r="I24" s="215" t="s">
        <v>14</v>
      </c>
      <c r="J24" s="215" t="s">
        <v>15</v>
      </c>
      <c r="K24" s="90"/>
      <c r="L24" s="90"/>
      <c r="M24" s="90"/>
      <c r="N24" s="284"/>
      <c r="O24" s="284"/>
      <c r="P24" s="285"/>
      <c r="Q24" s="285"/>
      <c r="R24" s="90"/>
      <c r="S24" s="90"/>
      <c r="T24" s="90"/>
      <c r="U24" s="90"/>
      <c r="V24" s="285"/>
      <c r="W24" s="285"/>
      <c r="X24" s="285"/>
      <c r="Y24" s="285"/>
      <c r="Z24" s="285"/>
      <c r="AA24" s="285"/>
      <c r="AB24" s="285"/>
      <c r="AC24" s="285"/>
      <c r="AD24" s="285"/>
      <c r="AE24" s="285"/>
      <c r="AF24" s="285"/>
      <c r="AG24" s="285"/>
      <c r="AH24" s="285"/>
      <c r="AI24" s="285"/>
      <c r="AJ24" s="285"/>
      <c r="AK24" s="285"/>
      <c r="AL24" s="285"/>
      <c r="AM24" s="285"/>
      <c r="AN24" s="285"/>
    </row>
    <row r="25" s="199" customFormat="1" ht="14.45" customHeight="1" spans="1:40">
      <c r="A25" s="229"/>
      <c r="B25" s="195" t="s">
        <v>116</v>
      </c>
      <c r="C25" s="272">
        <f>AVERAGE(D25:J25)</f>
        <v>0.148694462618212</v>
      </c>
      <c r="D25" s="196">
        <f>G5</f>
        <v>0.148694462618212</v>
      </c>
      <c r="E25" s="196">
        <f t="shared" ref="E25:J25" si="7">H5</f>
        <v>0.148694462618212</v>
      </c>
      <c r="F25" s="196">
        <f t="shared" si="7"/>
        <v>0.148694462618212</v>
      </c>
      <c r="G25" s="196">
        <f t="shared" si="7"/>
        <v>0.148694462618212</v>
      </c>
      <c r="H25" s="196">
        <f t="shared" si="7"/>
        <v>0.148694462618212</v>
      </c>
      <c r="I25" s="196">
        <f t="shared" si="7"/>
        <v>0.148694462618212</v>
      </c>
      <c r="J25" s="196">
        <f t="shared" si="7"/>
        <v>0.148694462618212</v>
      </c>
      <c r="K25" s="231"/>
      <c r="L25" s="231"/>
      <c r="M25" s="231"/>
      <c r="N25" s="240"/>
      <c r="O25" s="240"/>
      <c r="P25" s="231"/>
      <c r="Q25" s="231"/>
      <c r="R25" s="231"/>
      <c r="S25" s="231"/>
      <c r="T25" s="231"/>
      <c r="U25" s="231"/>
      <c r="V25" s="231"/>
      <c r="W25" s="231"/>
      <c r="X25" s="231"/>
      <c r="Y25" s="231"/>
      <c r="Z25" s="231"/>
      <c r="AA25" s="231"/>
      <c r="AB25" s="231"/>
      <c r="AC25" s="231"/>
      <c r="AD25" s="231"/>
      <c r="AE25" s="231"/>
      <c r="AF25" s="231"/>
      <c r="AG25" s="231"/>
      <c r="AH25" s="231"/>
      <c r="AI25" s="231"/>
      <c r="AJ25" s="295"/>
      <c r="AK25" s="295"/>
      <c r="AL25" s="295"/>
      <c r="AM25" s="295"/>
      <c r="AN25" s="295"/>
    </row>
    <row r="26" s="199" customFormat="1" ht="14.45" customHeight="1" spans="1:40">
      <c r="A26" s="229"/>
      <c r="B26" s="195" t="s">
        <v>117</v>
      </c>
      <c r="C26" s="272">
        <f t="shared" ref="C26:C38" si="8">AVERAGE(D26:J26)</f>
        <v>0.148694462618212</v>
      </c>
      <c r="D26" s="196">
        <f t="shared" ref="D26:D38" si="9">G6</f>
        <v>0.148694462618212</v>
      </c>
      <c r="E26" s="196">
        <f t="shared" ref="E26:E38" si="10">H6</f>
        <v>0.148694462618212</v>
      </c>
      <c r="F26" s="196">
        <f t="shared" ref="F26:F38" si="11">I6</f>
        <v>0.148694462618212</v>
      </c>
      <c r="G26" s="196">
        <f t="shared" ref="G26:G38" si="12">J6</f>
        <v>0.148694462618212</v>
      </c>
      <c r="H26" s="196">
        <f t="shared" ref="H26:H38" si="13">K6</f>
        <v>0.148694462618212</v>
      </c>
      <c r="I26" s="196">
        <f t="shared" ref="I26:I38" si="14">L6</f>
        <v>0.148694462618212</v>
      </c>
      <c r="J26" s="196">
        <f t="shared" ref="J26:J38" si="15">M6</f>
        <v>0.148694462618212</v>
      </c>
      <c r="K26" s="231"/>
      <c r="L26" s="231"/>
      <c r="M26" s="231"/>
      <c r="N26" s="240"/>
      <c r="O26" s="240"/>
      <c r="P26" s="231"/>
      <c r="Q26" s="231"/>
      <c r="R26" s="231"/>
      <c r="S26" s="231"/>
      <c r="T26" s="231"/>
      <c r="U26" s="231"/>
      <c r="V26" s="231"/>
      <c r="W26" s="231"/>
      <c r="X26" s="231"/>
      <c r="Y26" s="231"/>
      <c r="Z26" s="231"/>
      <c r="AA26" s="231"/>
      <c r="AB26" s="231"/>
      <c r="AC26" s="231"/>
      <c r="AD26" s="231"/>
      <c r="AE26" s="231"/>
      <c r="AF26" s="231"/>
      <c r="AG26" s="231"/>
      <c r="AH26" s="231"/>
      <c r="AI26" s="231"/>
      <c r="AJ26" s="295"/>
      <c r="AK26" s="295"/>
      <c r="AL26" s="295"/>
      <c r="AM26" s="295"/>
      <c r="AN26" s="295"/>
    </row>
    <row r="27" s="199" customFormat="1" ht="15" spans="1:40">
      <c r="A27" s="229"/>
      <c r="B27" s="195" t="s">
        <v>118</v>
      </c>
      <c r="C27" s="272">
        <f t="shared" si="8"/>
        <v>0.0377284457389493</v>
      </c>
      <c r="D27" s="196">
        <f t="shared" si="9"/>
        <v>0.0377284457389493</v>
      </c>
      <c r="E27" s="196">
        <f t="shared" si="10"/>
        <v>0.0377284457389493</v>
      </c>
      <c r="F27" s="196">
        <f t="shared" si="11"/>
        <v>0.0377284457389493</v>
      </c>
      <c r="G27" s="196">
        <f t="shared" si="12"/>
        <v>0.0377284457389493</v>
      </c>
      <c r="H27" s="196">
        <f t="shared" si="13"/>
        <v>0.0377284457389493</v>
      </c>
      <c r="I27" s="196">
        <f t="shared" si="14"/>
        <v>0.0377284457389493</v>
      </c>
      <c r="J27" s="196">
        <f t="shared" si="15"/>
        <v>0.0377284457389493</v>
      </c>
      <c r="K27" s="231"/>
      <c r="L27" s="231"/>
      <c r="M27" s="231"/>
      <c r="N27" s="240"/>
      <c r="O27" s="240"/>
      <c r="P27" s="231"/>
      <c r="Q27" s="231"/>
      <c r="R27" s="231"/>
      <c r="S27" s="231"/>
      <c r="T27" s="231"/>
      <c r="U27" s="231"/>
      <c r="V27" s="231"/>
      <c r="W27" s="231"/>
      <c r="X27" s="231"/>
      <c r="Y27" s="231"/>
      <c r="Z27" s="231"/>
      <c r="AA27" s="231"/>
      <c r="AB27" s="231"/>
      <c r="AC27" s="231"/>
      <c r="AD27" s="231"/>
      <c r="AE27" s="231"/>
      <c r="AF27" s="231"/>
      <c r="AG27" s="231"/>
      <c r="AH27" s="231"/>
      <c r="AI27" s="231"/>
      <c r="AJ27" s="295"/>
      <c r="AK27" s="295"/>
      <c r="AL27" s="295"/>
      <c r="AM27" s="295"/>
      <c r="AN27" s="295"/>
    </row>
    <row r="28" s="199" customFormat="1" ht="15" spans="1:40">
      <c r="A28" s="229"/>
      <c r="B28" s="195" t="s">
        <v>119</v>
      </c>
      <c r="C28" s="272">
        <f t="shared" si="8"/>
        <v>0.0377284457389493</v>
      </c>
      <c r="D28" s="196">
        <f t="shared" si="9"/>
        <v>0.0377284457389493</v>
      </c>
      <c r="E28" s="196">
        <f t="shared" si="10"/>
        <v>0.0377284457389493</v>
      </c>
      <c r="F28" s="196">
        <f t="shared" si="11"/>
        <v>0.0377284457389493</v>
      </c>
      <c r="G28" s="196">
        <f t="shared" si="12"/>
        <v>0.0377284457389493</v>
      </c>
      <c r="H28" s="196">
        <f t="shared" si="13"/>
        <v>0.0377284457389493</v>
      </c>
      <c r="I28" s="196">
        <f t="shared" si="14"/>
        <v>0.0377284457389493</v>
      </c>
      <c r="J28" s="196">
        <f t="shared" si="15"/>
        <v>0.0377284457389493</v>
      </c>
      <c r="K28" s="231"/>
      <c r="L28" s="231"/>
      <c r="M28" s="231"/>
      <c r="N28" s="240"/>
      <c r="O28" s="240"/>
      <c r="P28" s="231"/>
      <c r="Q28" s="231"/>
      <c r="R28" s="231"/>
      <c r="S28" s="231"/>
      <c r="T28" s="231"/>
      <c r="U28" s="231"/>
      <c r="V28" s="231"/>
      <c r="W28" s="231"/>
      <c r="X28" s="231"/>
      <c r="Y28" s="231"/>
      <c r="Z28" s="231"/>
      <c r="AA28" s="231"/>
      <c r="AB28" s="231"/>
      <c r="AC28" s="231"/>
      <c r="AD28" s="231"/>
      <c r="AE28" s="231"/>
      <c r="AF28" s="231"/>
      <c r="AG28" s="231"/>
      <c r="AH28" s="231"/>
      <c r="AI28" s="231"/>
      <c r="AJ28" s="295"/>
      <c r="AK28" s="295"/>
      <c r="AL28" s="295"/>
      <c r="AM28" s="295"/>
      <c r="AN28" s="295"/>
    </row>
    <row r="29" s="199" customFormat="1" ht="15" spans="1:40">
      <c r="A29" s="229"/>
      <c r="B29" s="195" t="s">
        <v>120</v>
      </c>
      <c r="C29" s="272">
        <f t="shared" si="8"/>
        <v>0.114900266568618</v>
      </c>
      <c r="D29" s="196">
        <f t="shared" si="9"/>
        <v>0.114900266568618</v>
      </c>
      <c r="E29" s="196">
        <f t="shared" si="10"/>
        <v>0.114900266568618</v>
      </c>
      <c r="F29" s="196">
        <f t="shared" si="11"/>
        <v>0.114900266568618</v>
      </c>
      <c r="G29" s="196">
        <f t="shared" si="12"/>
        <v>0.114900266568618</v>
      </c>
      <c r="H29" s="196">
        <f t="shared" si="13"/>
        <v>0.114900266568618</v>
      </c>
      <c r="I29" s="196">
        <f t="shared" si="14"/>
        <v>0.114900266568618</v>
      </c>
      <c r="J29" s="196">
        <f t="shared" si="15"/>
        <v>0.114900266568618</v>
      </c>
      <c r="K29" s="231"/>
      <c r="L29" s="231"/>
      <c r="M29" s="231"/>
      <c r="N29" s="242"/>
      <c r="O29" s="240"/>
      <c r="P29" s="231"/>
      <c r="Q29" s="231"/>
      <c r="R29" s="231"/>
      <c r="S29" s="231"/>
      <c r="T29" s="231"/>
      <c r="U29" s="231"/>
      <c r="V29" s="231"/>
      <c r="W29" s="231"/>
      <c r="X29" s="231"/>
      <c r="Y29" s="231"/>
      <c r="Z29" s="231"/>
      <c r="AA29" s="231"/>
      <c r="AB29" s="231"/>
      <c r="AC29" s="231"/>
      <c r="AD29" s="231"/>
      <c r="AE29" s="231"/>
      <c r="AF29" s="231"/>
      <c r="AG29" s="231"/>
      <c r="AH29" s="231"/>
      <c r="AI29" s="231"/>
      <c r="AJ29" s="295"/>
      <c r="AK29" s="295"/>
      <c r="AL29" s="295"/>
      <c r="AM29" s="295"/>
      <c r="AN29" s="295"/>
    </row>
    <row r="30" s="199" customFormat="1" ht="15" spans="1:40">
      <c r="A30" s="229"/>
      <c r="B30" s="195" t="s">
        <v>121</v>
      </c>
      <c r="C30" s="272">
        <f t="shared" si="8"/>
        <v>0.114900266568618</v>
      </c>
      <c r="D30" s="196">
        <f t="shared" si="9"/>
        <v>0.114900266568618</v>
      </c>
      <c r="E30" s="196">
        <f t="shared" si="10"/>
        <v>0.114900266568618</v>
      </c>
      <c r="F30" s="196">
        <f t="shared" si="11"/>
        <v>0.114900266568618</v>
      </c>
      <c r="G30" s="196">
        <f t="shared" si="12"/>
        <v>0.114900266568618</v>
      </c>
      <c r="H30" s="196">
        <f t="shared" si="13"/>
        <v>0.114900266568618</v>
      </c>
      <c r="I30" s="196">
        <f t="shared" si="14"/>
        <v>0.114900266568618</v>
      </c>
      <c r="J30" s="196">
        <f t="shared" si="15"/>
        <v>0.114900266568618</v>
      </c>
      <c r="K30" s="231"/>
      <c r="L30" s="231"/>
      <c r="M30" s="231"/>
      <c r="N30" s="242"/>
      <c r="O30" s="240"/>
      <c r="P30" s="231"/>
      <c r="Q30" s="231"/>
      <c r="R30" s="231"/>
      <c r="S30" s="231"/>
      <c r="T30" s="231"/>
      <c r="U30" s="231"/>
      <c r="V30" s="231"/>
      <c r="W30" s="231"/>
      <c r="X30" s="231"/>
      <c r="Y30" s="231"/>
      <c r="Z30" s="231"/>
      <c r="AA30" s="231"/>
      <c r="AB30" s="231"/>
      <c r="AC30" s="231"/>
      <c r="AD30" s="231"/>
      <c r="AE30" s="231"/>
      <c r="AF30" s="231"/>
      <c r="AG30" s="231"/>
      <c r="AH30" s="231"/>
      <c r="AI30" s="231"/>
      <c r="AJ30" s="295"/>
      <c r="AK30" s="295"/>
      <c r="AL30" s="295"/>
      <c r="AM30" s="295"/>
      <c r="AN30" s="295"/>
    </row>
    <row r="31" s="199" customFormat="1" ht="15" spans="1:40">
      <c r="A31" s="229"/>
      <c r="B31" s="205" t="s">
        <v>122</v>
      </c>
      <c r="C31" s="272">
        <f t="shared" si="8"/>
        <v>0.234859431664699</v>
      </c>
      <c r="D31" s="196">
        <f t="shared" si="9"/>
        <v>0.239602627444123</v>
      </c>
      <c r="E31" s="196">
        <f t="shared" si="10"/>
        <v>0.250507277236404</v>
      </c>
      <c r="F31" s="196">
        <f t="shared" si="11"/>
        <v>0.269876396610352</v>
      </c>
      <c r="G31" s="196">
        <f t="shared" si="12"/>
        <v>0.206940794238768</v>
      </c>
      <c r="H31" s="196">
        <f t="shared" si="13"/>
        <v>0.224703952542525</v>
      </c>
      <c r="I31" s="196">
        <f t="shared" si="14"/>
        <v>0.211112987671002</v>
      </c>
      <c r="J31" s="196">
        <f t="shared" si="15"/>
        <v>0.241271985909716</v>
      </c>
      <c r="K31" s="231"/>
      <c r="L31" s="286" t="s">
        <v>123</v>
      </c>
      <c r="M31" s="231"/>
      <c r="N31" s="240"/>
      <c r="O31" s="240"/>
      <c r="P31" s="231"/>
      <c r="Q31" s="231"/>
      <c r="R31" s="231"/>
      <c r="S31" s="231"/>
      <c r="T31" s="231"/>
      <c r="U31" s="231"/>
      <c r="V31" s="231"/>
      <c r="W31" s="231"/>
      <c r="X31" s="231"/>
      <c r="Y31" s="231"/>
      <c r="Z31" s="231"/>
      <c r="AA31" s="231"/>
      <c r="AB31" s="231"/>
      <c r="AC31" s="231"/>
      <c r="AD31" s="231"/>
      <c r="AE31" s="231"/>
      <c r="AF31" s="231"/>
      <c r="AG31" s="231"/>
      <c r="AH31" s="231"/>
      <c r="AI31" s="231"/>
      <c r="AJ31" s="295"/>
      <c r="AK31" s="295"/>
      <c r="AL31" s="295"/>
      <c r="AM31" s="295"/>
      <c r="AN31" s="295"/>
    </row>
    <row r="32" s="199" customFormat="1" ht="15" spans="1:40">
      <c r="A32" s="229"/>
      <c r="B32" s="205" t="s">
        <v>124</v>
      </c>
      <c r="C32" s="272">
        <f t="shared" si="8"/>
        <v>0.234859431664699</v>
      </c>
      <c r="D32" s="196">
        <f t="shared" si="9"/>
        <v>0.239602627444123</v>
      </c>
      <c r="E32" s="196">
        <f t="shared" si="10"/>
        <v>0.250507277236404</v>
      </c>
      <c r="F32" s="196">
        <f t="shared" si="11"/>
        <v>0.269876396610352</v>
      </c>
      <c r="G32" s="196">
        <f t="shared" si="12"/>
        <v>0.206940794238768</v>
      </c>
      <c r="H32" s="196">
        <f t="shared" si="13"/>
        <v>0.224703952542525</v>
      </c>
      <c r="I32" s="196">
        <f t="shared" si="14"/>
        <v>0.211112987671002</v>
      </c>
      <c r="J32" s="196">
        <f t="shared" si="15"/>
        <v>0.241271985909716</v>
      </c>
      <c r="K32" s="231"/>
      <c r="L32" s="287"/>
      <c r="M32" s="231"/>
      <c r="N32" s="240"/>
      <c r="O32" s="240"/>
      <c r="P32" s="231"/>
      <c r="Q32" s="231"/>
      <c r="R32" s="231"/>
      <c r="S32" s="231"/>
      <c r="T32" s="231"/>
      <c r="U32" s="231"/>
      <c r="V32" s="231"/>
      <c r="W32" s="231"/>
      <c r="X32" s="231"/>
      <c r="Y32" s="231"/>
      <c r="Z32" s="231"/>
      <c r="AA32" s="231"/>
      <c r="AB32" s="231"/>
      <c r="AC32" s="231"/>
      <c r="AD32" s="231"/>
      <c r="AE32" s="231"/>
      <c r="AF32" s="231"/>
      <c r="AG32" s="231"/>
      <c r="AH32" s="231"/>
      <c r="AI32" s="231"/>
      <c r="AJ32" s="295"/>
      <c r="AK32" s="295"/>
      <c r="AL32" s="295"/>
      <c r="AM32" s="295"/>
      <c r="AN32" s="295"/>
    </row>
    <row r="33" s="199" customFormat="1" ht="15" spans="1:40">
      <c r="A33" s="229"/>
      <c r="B33" s="205" t="s">
        <v>125</v>
      </c>
      <c r="C33" s="273">
        <v>0.133</v>
      </c>
      <c r="D33" s="273">
        <v>0.133</v>
      </c>
      <c r="E33" s="273">
        <v>0.133</v>
      </c>
      <c r="F33" s="273">
        <v>0.133</v>
      </c>
      <c r="G33" s="273">
        <v>0.133</v>
      </c>
      <c r="H33" s="273">
        <v>0.133</v>
      </c>
      <c r="I33" s="273">
        <v>0.133</v>
      </c>
      <c r="J33" s="273">
        <v>0.133</v>
      </c>
      <c r="K33" s="231"/>
      <c r="L33" s="286" t="s">
        <v>126</v>
      </c>
      <c r="M33" s="231"/>
      <c r="N33" s="240"/>
      <c r="O33" s="240"/>
      <c r="P33" s="231"/>
      <c r="Q33" s="231"/>
      <c r="R33" s="231"/>
      <c r="S33" s="231"/>
      <c r="T33" s="231"/>
      <c r="U33" s="231"/>
      <c r="V33" s="231"/>
      <c r="W33" s="231"/>
      <c r="X33" s="231"/>
      <c r="Y33" s="231"/>
      <c r="Z33" s="231"/>
      <c r="AA33" s="231"/>
      <c r="AB33" s="231"/>
      <c r="AC33" s="231"/>
      <c r="AD33" s="231"/>
      <c r="AE33" s="231"/>
      <c r="AF33" s="231"/>
      <c r="AG33" s="231"/>
      <c r="AH33" s="231"/>
      <c r="AI33" s="231"/>
      <c r="AJ33" s="295"/>
      <c r="AK33" s="295"/>
      <c r="AL33" s="295"/>
      <c r="AM33" s="295"/>
      <c r="AN33" s="295"/>
    </row>
    <row r="34" s="199" customFormat="1" ht="15" spans="1:40">
      <c r="A34" s="229"/>
      <c r="B34" s="205" t="s">
        <v>127</v>
      </c>
      <c r="C34" s="273">
        <v>0.133</v>
      </c>
      <c r="D34" s="273">
        <v>0.133</v>
      </c>
      <c r="E34" s="273">
        <v>0.133</v>
      </c>
      <c r="F34" s="273">
        <v>0.133</v>
      </c>
      <c r="G34" s="273">
        <v>0.133</v>
      </c>
      <c r="H34" s="273">
        <v>0.133</v>
      </c>
      <c r="I34" s="273">
        <v>0.133</v>
      </c>
      <c r="J34" s="273">
        <v>0.133</v>
      </c>
      <c r="K34" s="231"/>
      <c r="L34" s="287"/>
      <c r="M34" s="231"/>
      <c r="N34" s="243"/>
      <c r="O34" s="240"/>
      <c r="P34" s="231"/>
      <c r="Q34" s="231"/>
      <c r="R34" s="231"/>
      <c r="S34" s="231"/>
      <c r="T34" s="231"/>
      <c r="U34" s="231"/>
      <c r="V34" s="231"/>
      <c r="W34" s="231"/>
      <c r="X34" s="231"/>
      <c r="Y34" s="231"/>
      <c r="Z34" s="231"/>
      <c r="AA34" s="231"/>
      <c r="AB34" s="231"/>
      <c r="AC34" s="231"/>
      <c r="AD34" s="231"/>
      <c r="AE34" s="231"/>
      <c r="AF34" s="231"/>
      <c r="AG34" s="231"/>
      <c r="AH34" s="231"/>
      <c r="AI34" s="231"/>
      <c r="AJ34" s="295"/>
      <c r="AK34" s="295"/>
      <c r="AL34" s="295"/>
      <c r="AM34" s="295"/>
      <c r="AN34" s="295"/>
    </row>
    <row r="35" s="199" customFormat="1" ht="15" spans="1:40">
      <c r="A35" s="229"/>
      <c r="B35" s="205" t="s">
        <v>128</v>
      </c>
      <c r="C35" s="273">
        <v>0.12</v>
      </c>
      <c r="D35" s="273">
        <v>0.12</v>
      </c>
      <c r="E35" s="273">
        <v>0.12</v>
      </c>
      <c r="F35" s="273">
        <v>0.12</v>
      </c>
      <c r="G35" s="273">
        <v>0.12</v>
      </c>
      <c r="H35" s="273">
        <v>0.12</v>
      </c>
      <c r="I35" s="273">
        <v>0.12</v>
      </c>
      <c r="J35" s="273">
        <v>0.12</v>
      </c>
      <c r="K35" s="231"/>
      <c r="L35" s="287"/>
      <c r="M35" s="231"/>
      <c r="N35" s="243"/>
      <c r="O35" s="240"/>
      <c r="P35" s="231"/>
      <c r="Q35" s="231"/>
      <c r="R35" s="231"/>
      <c r="S35" s="231"/>
      <c r="T35" s="231"/>
      <c r="U35" s="231"/>
      <c r="V35" s="231"/>
      <c r="W35" s="231"/>
      <c r="X35" s="231"/>
      <c r="Y35" s="231"/>
      <c r="Z35" s="231"/>
      <c r="AA35" s="231"/>
      <c r="AB35" s="231"/>
      <c r="AC35" s="231"/>
      <c r="AD35" s="231"/>
      <c r="AE35" s="231"/>
      <c r="AF35" s="231"/>
      <c r="AG35" s="231"/>
      <c r="AH35" s="231"/>
      <c r="AI35" s="231"/>
      <c r="AJ35" s="295"/>
      <c r="AK35" s="295"/>
      <c r="AL35" s="295"/>
      <c r="AM35" s="295"/>
      <c r="AN35" s="295"/>
    </row>
    <row r="36" s="199" customFormat="1" ht="15" spans="1:40">
      <c r="A36" s="229"/>
      <c r="B36" s="195" t="s">
        <v>129</v>
      </c>
      <c r="C36" s="272">
        <f t="shared" si="8"/>
        <v>0.299107700323543</v>
      </c>
      <c r="D36" s="196">
        <f t="shared" si="9"/>
        <v>0.267214708658748</v>
      </c>
      <c r="E36" s="196">
        <f t="shared" si="10"/>
        <v>0.321202582468763</v>
      </c>
      <c r="F36" s="196">
        <f t="shared" si="11"/>
        <v>0.304395470595398</v>
      </c>
      <c r="G36" s="196">
        <f t="shared" si="12"/>
        <v>0.349040139616056</v>
      </c>
      <c r="H36" s="196">
        <f t="shared" si="13"/>
        <v>0.292491737108427</v>
      </c>
      <c r="I36" s="196">
        <f t="shared" si="14"/>
        <v>0.319244030136636</v>
      </c>
      <c r="J36" s="196">
        <f t="shared" si="15"/>
        <v>0.240165233680772</v>
      </c>
      <c r="K36" s="231"/>
      <c r="L36" s="231"/>
      <c r="M36" s="231"/>
      <c r="N36" s="243"/>
      <c r="O36" s="240"/>
      <c r="P36" s="231"/>
      <c r="Q36" s="231"/>
      <c r="R36" s="231"/>
      <c r="S36" s="231"/>
      <c r="T36" s="231"/>
      <c r="U36" s="231"/>
      <c r="V36" s="231"/>
      <c r="W36" s="231"/>
      <c r="X36" s="231"/>
      <c r="Y36" s="231"/>
      <c r="Z36" s="231"/>
      <c r="AA36" s="231"/>
      <c r="AB36" s="231"/>
      <c r="AC36" s="231"/>
      <c r="AD36" s="231"/>
      <c r="AE36" s="231"/>
      <c r="AF36" s="231"/>
      <c r="AG36" s="231"/>
      <c r="AH36" s="231"/>
      <c r="AI36" s="231"/>
      <c r="AJ36" s="295"/>
      <c r="AK36" s="295"/>
      <c r="AL36" s="295"/>
      <c r="AM36" s="295"/>
      <c r="AN36" s="295"/>
    </row>
    <row r="37" s="199" customFormat="1" ht="15" spans="1:40">
      <c r="A37" s="229"/>
      <c r="B37" s="195" t="s">
        <v>130</v>
      </c>
      <c r="C37" s="272">
        <f t="shared" si="8"/>
        <v>0.590318772136954</v>
      </c>
      <c r="D37" s="196">
        <f t="shared" si="9"/>
        <v>0.590318772136954</v>
      </c>
      <c r="E37" s="196">
        <f t="shared" si="10"/>
        <v>0.590318772136954</v>
      </c>
      <c r="F37" s="196">
        <f t="shared" si="11"/>
        <v>0.590318772136954</v>
      </c>
      <c r="G37" s="196">
        <f t="shared" si="12"/>
        <v>0.590318772136954</v>
      </c>
      <c r="H37" s="196">
        <f t="shared" si="13"/>
        <v>0.590318772136954</v>
      </c>
      <c r="I37" s="196">
        <f t="shared" si="14"/>
        <v>0.590318772136954</v>
      </c>
      <c r="J37" s="196">
        <f t="shared" si="15"/>
        <v>0.590318772136954</v>
      </c>
      <c r="K37" s="231"/>
      <c r="L37" s="231"/>
      <c r="M37" s="231"/>
      <c r="N37" s="240"/>
      <c r="O37" s="240"/>
      <c r="P37" s="231"/>
      <c r="Q37" s="231"/>
      <c r="R37" s="231"/>
      <c r="S37" s="231"/>
      <c r="T37" s="231"/>
      <c r="U37" s="231"/>
      <c r="V37" s="231"/>
      <c r="W37" s="231"/>
      <c r="X37" s="231"/>
      <c r="Y37" s="231"/>
      <c r="Z37" s="231"/>
      <c r="AA37" s="231"/>
      <c r="AB37" s="231"/>
      <c r="AC37" s="231"/>
      <c r="AD37" s="231"/>
      <c r="AE37" s="231"/>
      <c r="AF37" s="231"/>
      <c r="AG37" s="231"/>
      <c r="AH37" s="231"/>
      <c r="AI37" s="231"/>
      <c r="AJ37" s="295"/>
      <c r="AK37" s="295"/>
      <c r="AL37" s="295"/>
      <c r="AM37" s="295"/>
      <c r="AN37" s="295"/>
    </row>
    <row r="38" s="199" customFormat="1" ht="29.1" customHeight="1" spans="1:41">
      <c r="A38" s="229"/>
      <c r="B38" s="195" t="s">
        <v>131</v>
      </c>
      <c r="C38" s="272">
        <f t="shared" si="8"/>
        <v>0.362515368686507</v>
      </c>
      <c r="D38" s="196">
        <f t="shared" si="9"/>
        <v>0.405741566976297</v>
      </c>
      <c r="E38" s="196">
        <f t="shared" si="10"/>
        <v>0.349674802433737</v>
      </c>
      <c r="F38" s="196">
        <f t="shared" si="11"/>
        <v>0.376732971669681</v>
      </c>
      <c r="G38" s="196">
        <f t="shared" si="12"/>
        <v>0.351617440225035</v>
      </c>
      <c r="H38" s="196">
        <f t="shared" si="13"/>
        <v>0.33665499596014</v>
      </c>
      <c r="I38" s="196">
        <f t="shared" si="14"/>
        <v>0.357577057855968</v>
      </c>
      <c r="J38" s="196">
        <f t="shared" si="15"/>
        <v>0.359608745684695</v>
      </c>
      <c r="K38" s="231"/>
      <c r="L38" s="231"/>
      <c r="M38" s="231"/>
      <c r="N38" s="240"/>
      <c r="O38" s="240"/>
      <c r="P38" s="231"/>
      <c r="Q38" s="231"/>
      <c r="R38" s="231"/>
      <c r="S38" s="231"/>
      <c r="T38" s="231"/>
      <c r="U38" s="231"/>
      <c r="V38" s="231"/>
      <c r="W38" s="231"/>
      <c r="X38" s="231"/>
      <c r="Y38" s="231"/>
      <c r="Z38" s="231"/>
      <c r="AA38" s="231"/>
      <c r="AB38" s="231"/>
      <c r="AC38" s="231"/>
      <c r="AD38" s="231"/>
      <c r="AE38" s="231"/>
      <c r="AF38" s="231"/>
      <c r="AG38" s="231"/>
      <c r="AH38" s="231"/>
      <c r="AI38" s="231"/>
      <c r="AJ38" s="295"/>
      <c r="AK38" s="295"/>
      <c r="AL38" s="295"/>
      <c r="AM38" s="295"/>
      <c r="AN38" s="295"/>
      <c r="AO38" s="229"/>
    </row>
    <row r="39" s="199" customFormat="1" ht="15" spans="1:41">
      <c r="A39" s="229"/>
      <c r="B39" s="72"/>
      <c r="C39" s="229"/>
      <c r="D39" s="274"/>
      <c r="E39" s="229"/>
      <c r="F39" s="229"/>
      <c r="G39" s="275"/>
      <c r="H39" s="231"/>
      <c r="I39" s="231"/>
      <c r="J39" s="231"/>
      <c r="K39" s="231"/>
      <c r="L39" s="231"/>
      <c r="M39" s="231"/>
      <c r="N39" s="240"/>
      <c r="O39" s="240"/>
      <c r="P39" s="231"/>
      <c r="Q39" s="231"/>
      <c r="R39" s="231"/>
      <c r="S39" s="231"/>
      <c r="T39" s="231"/>
      <c r="U39" s="231"/>
      <c r="V39" s="231"/>
      <c r="W39" s="231"/>
      <c r="X39" s="231"/>
      <c r="Y39" s="231"/>
      <c r="Z39" s="231"/>
      <c r="AA39" s="231"/>
      <c r="AB39" s="231"/>
      <c r="AC39" s="231"/>
      <c r="AD39" s="231"/>
      <c r="AE39" s="231"/>
      <c r="AF39" s="231"/>
      <c r="AG39" s="231"/>
      <c r="AH39" s="231"/>
      <c r="AI39" s="231"/>
      <c r="AJ39" s="295"/>
      <c r="AK39" s="295"/>
      <c r="AL39" s="295"/>
      <c r="AM39" s="295"/>
      <c r="AN39" s="295"/>
      <c r="AO39" s="229"/>
    </row>
    <row r="40" ht="15" spans="1:44">
      <c r="A40" s="67"/>
      <c r="B40" s="72"/>
      <c r="C40" s="67"/>
      <c r="D40" s="67"/>
      <c r="E40" s="67"/>
      <c r="F40" s="67"/>
      <c r="G40" s="276"/>
      <c r="H40" s="145"/>
      <c r="I40" s="145"/>
      <c r="J40" s="145"/>
      <c r="K40" s="145"/>
      <c r="L40" s="145"/>
      <c r="M40" s="145"/>
      <c r="N40" s="288"/>
      <c r="O40" s="288"/>
      <c r="P40" s="145"/>
      <c r="Q40" s="145"/>
      <c r="R40" s="145"/>
      <c r="S40" s="145"/>
      <c r="T40" s="145"/>
      <c r="U40" s="145"/>
      <c r="V40" s="145"/>
      <c r="W40" s="145"/>
      <c r="X40" s="145"/>
      <c r="Y40" s="145"/>
      <c r="Z40" s="145"/>
      <c r="AA40" s="145"/>
      <c r="AB40" s="145"/>
      <c r="AC40" s="145"/>
      <c r="AD40" s="145"/>
      <c r="AE40" s="145"/>
      <c r="AF40" s="145"/>
      <c r="AG40" s="145"/>
      <c r="AH40" s="145"/>
      <c r="AI40" s="145"/>
      <c r="AJ40" s="145"/>
      <c r="AK40" s="145"/>
      <c r="AL40" s="145"/>
      <c r="AM40" s="145"/>
      <c r="AN40" s="145"/>
      <c r="AO40" s="145"/>
      <c r="AP40" s="145"/>
      <c r="AQ40" s="145"/>
      <c r="AR40" s="145"/>
    </row>
    <row r="41" ht="15" spans="1:44">
      <c r="A41" s="67"/>
      <c r="B41" s="72"/>
      <c r="C41" s="67"/>
      <c r="D41" s="67"/>
      <c r="E41" s="67"/>
      <c r="F41" s="67"/>
      <c r="G41" s="276"/>
      <c r="H41" s="145"/>
      <c r="I41" s="145"/>
      <c r="J41" s="145"/>
      <c r="K41" s="145"/>
      <c r="L41" s="145"/>
      <c r="M41" s="145"/>
      <c r="N41" s="288"/>
      <c r="O41" s="288"/>
      <c r="P41" s="145"/>
      <c r="Q41" s="145"/>
      <c r="R41" s="145"/>
      <c r="S41" s="145"/>
      <c r="T41" s="145"/>
      <c r="U41" s="145"/>
      <c r="V41" s="145"/>
      <c r="W41" s="145"/>
      <c r="X41" s="145"/>
      <c r="Y41" s="145"/>
      <c r="Z41" s="145"/>
      <c r="AA41" s="145"/>
      <c r="AB41" s="145"/>
      <c r="AC41" s="145"/>
      <c r="AD41" s="145"/>
      <c r="AE41" s="145"/>
      <c r="AF41" s="145"/>
      <c r="AG41" s="145"/>
      <c r="AH41" s="145"/>
      <c r="AI41" s="145"/>
      <c r="AJ41" s="145"/>
      <c r="AK41" s="145"/>
      <c r="AL41" s="145"/>
      <c r="AM41" s="145"/>
      <c r="AN41" s="145"/>
      <c r="AO41" s="145"/>
      <c r="AP41" s="145"/>
      <c r="AQ41" s="145"/>
      <c r="AR41" s="145"/>
    </row>
    <row r="42" ht="15" spans="1:44">
      <c r="A42" s="67"/>
      <c r="B42" s="72"/>
      <c r="C42" s="67"/>
      <c r="D42" s="67"/>
      <c r="E42" s="67"/>
      <c r="G42" s="276"/>
      <c r="H42" s="145"/>
      <c r="I42" s="145"/>
      <c r="J42" s="145"/>
      <c r="K42" s="145"/>
      <c r="L42" s="145"/>
      <c r="M42" s="145"/>
      <c r="N42" s="288"/>
      <c r="O42" s="288"/>
      <c r="P42" s="145"/>
      <c r="Q42" s="145"/>
      <c r="R42" s="145"/>
      <c r="S42" s="145"/>
      <c r="T42" s="145"/>
      <c r="U42" s="145"/>
      <c r="V42" s="145"/>
      <c r="W42" s="145"/>
      <c r="X42" s="145"/>
      <c r="Y42" s="145"/>
      <c r="Z42" s="145"/>
      <c r="AA42" s="145"/>
      <c r="AB42" s="145"/>
      <c r="AC42" s="145"/>
      <c r="AD42" s="145"/>
      <c r="AE42" s="145"/>
      <c r="AF42" s="145"/>
      <c r="AG42" s="145"/>
      <c r="AH42" s="145"/>
      <c r="AI42" s="145"/>
      <c r="AJ42" s="145"/>
      <c r="AK42" s="145"/>
      <c r="AL42" s="145"/>
      <c r="AM42" s="145"/>
      <c r="AN42" s="145"/>
      <c r="AO42" s="145"/>
      <c r="AP42" s="145"/>
      <c r="AQ42" s="145"/>
      <c r="AR42" s="145"/>
    </row>
    <row r="43" ht="15" spans="1:44">
      <c r="A43" s="67"/>
      <c r="B43" s="72"/>
      <c r="C43" s="67"/>
      <c r="D43" s="67"/>
      <c r="E43" s="67"/>
      <c r="G43" s="276"/>
      <c r="H43" s="145"/>
      <c r="I43" s="145"/>
      <c r="J43" s="145"/>
      <c r="K43" s="145"/>
      <c r="L43" s="145"/>
      <c r="M43" s="145"/>
      <c r="N43" s="288"/>
      <c r="O43" s="288"/>
      <c r="P43" s="145"/>
      <c r="Q43" s="145"/>
      <c r="R43" s="145"/>
      <c r="S43" s="145"/>
      <c r="T43" s="145"/>
      <c r="U43" s="145"/>
      <c r="V43" s="145"/>
      <c r="W43" s="145"/>
      <c r="X43" s="145"/>
      <c r="Y43" s="145"/>
      <c r="Z43" s="145"/>
      <c r="AA43" s="145"/>
      <c r="AB43" s="145"/>
      <c r="AC43" s="145"/>
      <c r="AD43" s="145"/>
      <c r="AE43" s="145"/>
      <c r="AF43" s="145"/>
      <c r="AG43" s="145"/>
      <c r="AH43" s="145"/>
      <c r="AI43" s="145"/>
      <c r="AJ43" s="145"/>
      <c r="AK43" s="145"/>
      <c r="AL43" s="145"/>
      <c r="AM43" s="145"/>
      <c r="AN43" s="145"/>
      <c r="AO43" s="145"/>
      <c r="AP43" s="145"/>
      <c r="AQ43" s="145"/>
      <c r="AR43" s="145"/>
    </row>
    <row r="44" ht="15" spans="1:44">
      <c r="A44" s="67"/>
      <c r="B44" s="72"/>
      <c r="C44" s="67"/>
      <c r="D44" s="67"/>
      <c r="E44" s="67"/>
      <c r="G44" s="276"/>
      <c r="H44" s="145"/>
      <c r="I44" s="145"/>
      <c r="J44" s="145"/>
      <c r="K44" s="145"/>
      <c r="L44" s="145"/>
      <c r="M44" s="288"/>
      <c r="N44" s="288"/>
      <c r="O44" s="288"/>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row>
    <row r="45" ht="15" spans="1:44">
      <c r="A45" s="67"/>
      <c r="B45" s="72"/>
      <c r="C45" s="67"/>
      <c r="D45" s="67"/>
      <c r="E45" s="67"/>
      <c r="G45" s="276"/>
      <c r="H45" s="145"/>
      <c r="I45" s="145"/>
      <c r="J45" s="145"/>
      <c r="K45" s="145"/>
      <c r="L45" s="145"/>
      <c r="M45" s="289" t="s">
        <v>132</v>
      </c>
      <c r="N45" s="288"/>
      <c r="O45" s="288"/>
      <c r="P45" s="145"/>
      <c r="Q45" s="145"/>
      <c r="R45" s="145"/>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row>
    <row r="46" ht="15" spans="1:44">
      <c r="A46" s="67"/>
      <c r="B46" s="67"/>
      <c r="C46" s="67"/>
      <c r="D46" s="67"/>
      <c r="E46" s="67"/>
      <c r="G46" s="276"/>
      <c r="H46" s="145"/>
      <c r="I46" s="145"/>
      <c r="J46" s="145"/>
      <c r="K46" s="145"/>
      <c r="L46" s="145"/>
      <c r="M46" s="110" t="s">
        <v>133</v>
      </c>
      <c r="N46" s="288"/>
      <c r="O46" s="288"/>
      <c r="P46" s="145"/>
      <c r="Q46" s="145"/>
      <c r="R46" s="145"/>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row>
    <row r="47" ht="15" spans="1:44">
      <c r="A47" s="67"/>
      <c r="B47" s="67"/>
      <c r="C47" s="67"/>
      <c r="D47" s="67"/>
      <c r="E47" s="67"/>
      <c r="G47" s="276"/>
      <c r="H47" s="145"/>
      <c r="I47" s="145"/>
      <c r="J47" s="145"/>
      <c r="K47" s="145"/>
      <c r="L47" s="145"/>
      <c r="M47" s="106" t="s">
        <v>134</v>
      </c>
      <c r="N47" s="288"/>
      <c r="O47" s="288"/>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row>
    <row r="48" ht="15" spans="1:44">
      <c r="A48" s="67"/>
      <c r="B48" s="67"/>
      <c r="C48" s="67"/>
      <c r="D48" s="67"/>
      <c r="E48" s="67"/>
      <c r="F48" s="67"/>
      <c r="G48" s="276"/>
      <c r="H48" s="145"/>
      <c r="I48" s="145"/>
      <c r="J48" s="145"/>
      <c r="K48" s="145"/>
      <c r="L48" s="145"/>
      <c r="M48" s="106" t="s">
        <v>135</v>
      </c>
      <c r="N48" s="288"/>
      <c r="O48" s="288"/>
      <c r="P48" s="145"/>
      <c r="Q48" s="145"/>
      <c r="R48" s="145"/>
      <c r="S48" s="145"/>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row>
    <row r="49" ht="15" spans="1:44">
      <c r="A49" s="67"/>
      <c r="B49" s="67"/>
      <c r="C49" s="67"/>
      <c r="D49" s="67"/>
      <c r="E49" s="67"/>
      <c r="F49" s="67"/>
      <c r="G49" s="276"/>
      <c r="H49" s="145"/>
      <c r="I49" s="145"/>
      <c r="J49" s="145"/>
      <c r="K49" s="145"/>
      <c r="L49" s="145"/>
      <c r="M49" s="106" t="s">
        <v>136</v>
      </c>
      <c r="N49" s="288"/>
      <c r="O49" s="288"/>
      <c r="P49" s="145"/>
      <c r="Q49" s="145"/>
      <c r="R49" s="145"/>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row>
    <row r="50" ht="15" spans="1:44">
      <c r="A50" s="67"/>
      <c r="B50" s="67"/>
      <c r="C50" s="67"/>
      <c r="D50" s="67"/>
      <c r="E50" s="67"/>
      <c r="F50" s="67"/>
      <c r="G50" s="276"/>
      <c r="H50" s="145"/>
      <c r="I50" s="145"/>
      <c r="J50" s="145"/>
      <c r="K50" s="145"/>
      <c r="L50" s="145"/>
      <c r="M50" s="106" t="s">
        <v>137</v>
      </c>
      <c r="N50" s="288"/>
      <c r="O50" s="288"/>
      <c r="P50" s="145"/>
      <c r="Q50" s="145"/>
      <c r="R50" s="145"/>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row>
    <row r="51" ht="15" spans="1:44">
      <c r="A51" s="67"/>
      <c r="B51" s="67"/>
      <c r="C51" s="67"/>
      <c r="D51" s="67"/>
      <c r="E51" s="67"/>
      <c r="F51" s="67"/>
      <c r="G51" s="276"/>
      <c r="H51" s="145"/>
      <c r="I51" s="145"/>
      <c r="J51" s="145"/>
      <c r="K51" s="145"/>
      <c r="L51" s="145"/>
      <c r="M51" s="110" t="s">
        <v>138</v>
      </c>
      <c r="N51" s="288"/>
      <c r="O51" s="288"/>
      <c r="P51" s="145"/>
      <c r="Q51" s="145"/>
      <c r="R51" s="145"/>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c r="AP51" s="145"/>
      <c r="AQ51" s="145"/>
      <c r="AR51" s="145"/>
    </row>
    <row r="52" ht="15" spans="1:44">
      <c r="A52" s="67"/>
      <c r="B52" s="67"/>
      <c r="C52" s="67"/>
      <c r="D52" s="67"/>
      <c r="E52" s="67"/>
      <c r="F52" s="67"/>
      <c r="G52" s="276"/>
      <c r="H52" s="145"/>
      <c r="I52" s="145"/>
      <c r="J52" s="145"/>
      <c r="K52" s="145"/>
      <c r="L52" s="145"/>
      <c r="M52" s="145"/>
      <c r="N52" s="288"/>
      <c r="O52" s="288"/>
      <c r="P52" s="145"/>
      <c r="Q52" s="145"/>
      <c r="R52" s="145"/>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row>
    <row r="53" ht="15" spans="1:44">
      <c r="A53" s="67"/>
      <c r="B53" s="67"/>
      <c r="C53" s="67"/>
      <c r="D53" s="67"/>
      <c r="E53" s="67"/>
      <c r="F53" s="67"/>
      <c r="G53" s="276"/>
      <c r="H53" s="145"/>
      <c r="I53" s="145"/>
      <c r="J53" s="145"/>
      <c r="K53" s="145"/>
      <c r="L53" s="145"/>
      <c r="M53" s="145"/>
      <c r="N53" s="288"/>
      <c r="O53" s="288"/>
      <c r="P53" s="145"/>
      <c r="Q53" s="145"/>
      <c r="R53" s="145"/>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row>
    <row r="55" s="75" customFormat="1" ht="15" spans="1:44">
      <c r="A55" s="72"/>
      <c r="B55" s="72"/>
      <c r="C55" s="72"/>
      <c r="D55" s="72"/>
      <c r="E55" s="72"/>
      <c r="F55" s="72"/>
      <c r="G55" s="101"/>
      <c r="H55" s="101"/>
      <c r="I55" s="101"/>
      <c r="J55" s="101"/>
      <c r="K55" s="101"/>
      <c r="L55" s="101"/>
      <c r="M55" s="101"/>
      <c r="N55" s="290"/>
      <c r="O55" s="290"/>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72"/>
    </row>
    <row r="56" ht="15" spans="1:44">
      <c r="A56" s="67"/>
      <c r="B56" s="67"/>
      <c r="C56" s="67"/>
      <c r="D56" s="67"/>
      <c r="E56" s="67"/>
      <c r="F56" s="67"/>
      <c r="G56" s="67"/>
      <c r="H56" s="67"/>
      <c r="I56" s="67"/>
      <c r="J56" s="67"/>
      <c r="K56" s="67"/>
      <c r="L56" s="67"/>
      <c r="M56" s="67"/>
      <c r="N56" s="106"/>
      <c r="O56" s="106"/>
      <c r="P56" s="67"/>
      <c r="Q56" s="67"/>
      <c r="R56" s="67"/>
      <c r="S56" s="67"/>
      <c r="T56" s="67"/>
      <c r="U56" s="67"/>
      <c r="V56" s="67"/>
      <c r="W56" s="67"/>
      <c r="X56" s="67"/>
      <c r="Y56" s="67"/>
      <c r="Z56" s="67"/>
      <c r="AA56" s="67"/>
      <c r="AB56" s="67"/>
      <c r="AC56" s="67"/>
      <c r="AD56" s="67"/>
      <c r="AE56" s="67"/>
      <c r="AF56" s="67"/>
      <c r="AG56" s="67"/>
      <c r="AH56" s="67"/>
      <c r="AI56" s="67"/>
      <c r="AJ56" s="67"/>
      <c r="AK56" s="67"/>
      <c r="AL56" s="67"/>
      <c r="AM56" s="71"/>
      <c r="AN56" s="71"/>
      <c r="AO56" s="71"/>
      <c r="AP56" s="71"/>
      <c r="AQ56" s="71"/>
      <c r="AR56" s="67"/>
    </row>
    <row r="57" ht="15" spans="1:44">
      <c r="A57" s="67"/>
      <c r="B57" s="67"/>
      <c r="C57" s="67"/>
      <c r="D57" s="67"/>
      <c r="E57" s="67"/>
      <c r="F57" s="67"/>
      <c r="G57" s="67"/>
      <c r="H57" s="67"/>
      <c r="I57" s="67"/>
      <c r="J57" s="67"/>
      <c r="K57" s="67"/>
      <c r="L57" s="67"/>
      <c r="M57" s="67"/>
      <c r="N57" s="106"/>
      <c r="O57" s="106"/>
      <c r="P57" s="67"/>
      <c r="Q57" s="67"/>
      <c r="R57" s="67"/>
      <c r="S57" s="67"/>
      <c r="T57" s="67"/>
      <c r="U57" s="67"/>
      <c r="V57" s="67"/>
      <c r="W57" s="67"/>
      <c r="X57" s="67"/>
      <c r="Y57" s="67"/>
      <c r="Z57" s="67"/>
      <c r="AA57" s="67"/>
      <c r="AB57" s="67"/>
      <c r="AC57" s="67"/>
      <c r="AD57" s="67"/>
      <c r="AE57" s="67"/>
      <c r="AF57" s="67"/>
      <c r="AG57" s="67"/>
      <c r="AH57" s="67"/>
      <c r="AI57" s="67"/>
      <c r="AJ57" s="67"/>
      <c r="AK57" s="67"/>
      <c r="AL57" s="67"/>
      <c r="AM57" s="71"/>
      <c r="AN57" s="71"/>
      <c r="AO57" s="71"/>
      <c r="AP57" s="71"/>
      <c r="AQ57" s="71"/>
      <c r="AR57" s="67"/>
    </row>
    <row r="58" ht="15" spans="1:44">
      <c r="A58" s="67"/>
      <c r="B58" s="67"/>
      <c r="C58" s="67"/>
      <c r="D58" s="67"/>
      <c r="E58" s="67"/>
      <c r="F58" s="67"/>
      <c r="G58" s="67"/>
      <c r="H58" s="67"/>
      <c r="I58" s="67"/>
      <c r="J58" s="67"/>
      <c r="K58" s="67"/>
      <c r="L58" s="67"/>
      <c r="M58" s="67"/>
      <c r="N58" s="106"/>
      <c r="O58" s="106"/>
      <c r="P58" s="67"/>
      <c r="Q58" s="67"/>
      <c r="R58" s="67"/>
      <c r="S58" s="67"/>
      <c r="T58" s="67"/>
      <c r="U58" s="67"/>
      <c r="V58" s="67"/>
      <c r="W58" s="67"/>
      <c r="X58" s="67"/>
      <c r="Y58" s="67"/>
      <c r="Z58" s="67"/>
      <c r="AA58" s="67"/>
      <c r="AB58" s="67"/>
      <c r="AC58" s="67"/>
      <c r="AD58" s="67"/>
      <c r="AE58" s="67"/>
      <c r="AF58" s="67"/>
      <c r="AG58" s="67"/>
      <c r="AH58" s="67"/>
      <c r="AI58" s="67"/>
      <c r="AJ58" s="67"/>
      <c r="AK58" s="67"/>
      <c r="AL58" s="67"/>
      <c r="AM58" s="71"/>
      <c r="AN58" s="71"/>
      <c r="AO58" s="71"/>
      <c r="AP58" s="71"/>
      <c r="AQ58" s="71"/>
      <c r="AR58" s="67"/>
    </row>
    <row r="59" ht="15" spans="1:44">
      <c r="A59" s="67"/>
      <c r="B59" s="67"/>
      <c r="C59" s="67"/>
      <c r="D59" s="67"/>
      <c r="E59" s="67"/>
      <c r="F59" s="67"/>
      <c r="G59" s="67"/>
      <c r="H59" s="67"/>
      <c r="I59" s="67"/>
      <c r="J59" s="67"/>
      <c r="K59" s="67"/>
      <c r="L59" s="67"/>
      <c r="M59" s="67"/>
      <c r="N59" s="106"/>
      <c r="O59" s="106"/>
      <c r="P59" s="67"/>
      <c r="Q59" s="67"/>
      <c r="R59" s="67"/>
      <c r="S59" s="67"/>
      <c r="T59" s="67"/>
      <c r="U59" s="67"/>
      <c r="V59" s="67"/>
      <c r="W59" s="67"/>
      <c r="X59" s="67"/>
      <c r="Y59" s="67"/>
      <c r="Z59" s="67"/>
      <c r="AA59" s="67"/>
      <c r="AB59" s="67"/>
      <c r="AC59" s="67"/>
      <c r="AD59" s="67"/>
      <c r="AE59" s="67"/>
      <c r="AF59" s="67"/>
      <c r="AG59" s="67"/>
      <c r="AH59" s="67"/>
      <c r="AI59" s="67"/>
      <c r="AJ59" s="67"/>
      <c r="AK59" s="67"/>
      <c r="AL59" s="67"/>
      <c r="AM59" s="71"/>
      <c r="AN59" s="71"/>
      <c r="AO59" s="71"/>
      <c r="AP59" s="71"/>
      <c r="AQ59" s="71"/>
      <c r="AR59" s="67"/>
    </row>
    <row r="60" ht="15" spans="1:44">
      <c r="A60" s="67"/>
      <c r="B60" s="67"/>
      <c r="C60" s="67"/>
      <c r="D60" s="67"/>
      <c r="E60" s="67"/>
      <c r="F60" s="67"/>
      <c r="G60" s="67"/>
      <c r="H60" s="67"/>
      <c r="I60" s="67"/>
      <c r="J60" s="67"/>
      <c r="K60" s="67"/>
      <c r="L60" s="67"/>
      <c r="M60" s="67"/>
      <c r="N60" s="106"/>
      <c r="O60" s="106"/>
      <c r="P60" s="67"/>
      <c r="Q60" s="67"/>
      <c r="R60" s="67"/>
      <c r="S60" s="67"/>
      <c r="T60" s="67"/>
      <c r="U60" s="67"/>
      <c r="V60" s="67"/>
      <c r="W60" s="67"/>
      <c r="X60" s="67"/>
      <c r="Y60" s="67"/>
      <c r="Z60" s="67"/>
      <c r="AA60" s="67"/>
      <c r="AB60" s="67"/>
      <c r="AC60" s="67"/>
      <c r="AD60" s="67"/>
      <c r="AE60" s="67"/>
      <c r="AF60" s="67"/>
      <c r="AG60" s="67"/>
      <c r="AH60" s="67"/>
      <c r="AI60" s="67"/>
      <c r="AJ60" s="67"/>
      <c r="AK60" s="67"/>
      <c r="AL60" s="67"/>
      <c r="AM60" s="71"/>
      <c r="AN60" s="71"/>
      <c r="AO60" s="71"/>
      <c r="AP60" s="71"/>
      <c r="AQ60" s="71"/>
      <c r="AR60" s="67"/>
    </row>
    <row r="61" ht="15" spans="1:43">
      <c r="A61" s="67"/>
      <c r="B61" s="67"/>
      <c r="C61" s="67"/>
      <c r="D61" s="67"/>
      <c r="E61" s="67"/>
      <c r="F61" s="67"/>
      <c r="G61" s="67"/>
      <c r="H61" s="67"/>
      <c r="I61" s="67"/>
      <c r="J61" s="67"/>
      <c r="K61" s="67"/>
      <c r="L61" s="67"/>
      <c r="M61" s="67"/>
      <c r="N61" s="106"/>
      <c r="O61" s="106"/>
      <c r="P61" s="67"/>
      <c r="Q61" s="67"/>
      <c r="R61" s="67"/>
      <c r="S61" s="67"/>
      <c r="T61" s="67"/>
      <c r="U61" s="67"/>
      <c r="V61" s="67"/>
      <c r="W61" s="67"/>
      <c r="X61" s="67"/>
      <c r="Y61" s="67"/>
      <c r="Z61" s="67"/>
      <c r="AA61" s="67"/>
      <c r="AB61" s="67"/>
      <c r="AC61" s="67"/>
      <c r="AD61" s="67"/>
      <c r="AE61" s="67"/>
      <c r="AF61" s="67"/>
      <c r="AG61" s="67"/>
      <c r="AH61" s="67"/>
      <c r="AI61" s="67"/>
      <c r="AJ61" s="67"/>
      <c r="AK61" s="67"/>
      <c r="AL61" s="67"/>
      <c r="AM61" s="71"/>
      <c r="AN61" s="71"/>
      <c r="AO61" s="71"/>
      <c r="AP61" s="71"/>
      <c r="AQ61" s="71"/>
    </row>
    <row r="62" ht="15" spans="1:43">
      <c r="A62" s="67"/>
      <c r="B62" s="67"/>
      <c r="C62" s="67"/>
      <c r="D62" s="67"/>
      <c r="E62" s="67"/>
      <c r="F62" s="67"/>
      <c r="G62" s="67"/>
      <c r="H62" s="67"/>
      <c r="I62" s="67"/>
      <c r="J62" s="67"/>
      <c r="K62" s="67"/>
      <c r="L62" s="67"/>
      <c r="M62" s="67"/>
      <c r="N62" s="106"/>
      <c r="O62" s="106"/>
      <c r="P62" s="67"/>
      <c r="Q62" s="67"/>
      <c r="R62" s="67"/>
      <c r="S62" s="67"/>
      <c r="T62" s="67"/>
      <c r="U62" s="67"/>
      <c r="V62" s="67"/>
      <c r="W62" s="67"/>
      <c r="X62" s="67"/>
      <c r="Y62" s="67"/>
      <c r="Z62" s="67"/>
      <c r="AA62" s="67"/>
      <c r="AB62" s="67"/>
      <c r="AC62" s="67"/>
      <c r="AD62" s="67"/>
      <c r="AE62" s="67"/>
      <c r="AF62" s="67"/>
      <c r="AG62" s="67"/>
      <c r="AH62" s="67"/>
      <c r="AI62" s="67"/>
      <c r="AJ62" s="67"/>
      <c r="AK62" s="67"/>
      <c r="AL62" s="67"/>
      <c r="AM62" s="71"/>
      <c r="AN62" s="71"/>
      <c r="AO62" s="71"/>
      <c r="AP62" s="71"/>
      <c r="AQ62" s="71"/>
    </row>
    <row r="63" ht="15" spans="1:43">
      <c r="A63" s="67"/>
      <c r="B63" s="67"/>
      <c r="C63" s="67"/>
      <c r="D63" s="67"/>
      <c r="E63" s="67"/>
      <c r="F63" s="67"/>
      <c r="G63" s="67"/>
      <c r="H63" s="67"/>
      <c r="I63" s="67"/>
      <c r="J63" s="67"/>
      <c r="K63" s="67"/>
      <c r="L63" s="67"/>
      <c r="M63" s="67"/>
      <c r="N63" s="106"/>
      <c r="O63" s="106"/>
      <c r="P63" s="67"/>
      <c r="Q63" s="67"/>
      <c r="R63" s="67"/>
      <c r="S63" s="67"/>
      <c r="T63" s="67"/>
      <c r="U63" s="67"/>
      <c r="V63" s="67"/>
      <c r="W63" s="67"/>
      <c r="X63" s="67"/>
      <c r="Y63" s="67"/>
      <c r="Z63" s="67"/>
      <c r="AA63" s="67"/>
      <c r="AB63" s="67"/>
      <c r="AC63" s="67"/>
      <c r="AD63" s="67"/>
      <c r="AE63" s="67"/>
      <c r="AF63" s="67"/>
      <c r="AG63" s="67"/>
      <c r="AH63" s="67"/>
      <c r="AI63" s="67"/>
      <c r="AJ63" s="67"/>
      <c r="AK63" s="67"/>
      <c r="AL63" s="67"/>
      <c r="AM63" s="71"/>
      <c r="AN63" s="71"/>
      <c r="AO63" s="71"/>
      <c r="AP63" s="71"/>
      <c r="AQ63" s="71"/>
    </row>
    <row r="64" ht="15" spans="1:43">
      <c r="A64" s="67"/>
      <c r="B64" s="67"/>
      <c r="C64" s="67"/>
      <c r="D64" s="67"/>
      <c r="E64" s="67"/>
      <c r="F64" s="67"/>
      <c r="G64" s="67"/>
      <c r="H64" s="67"/>
      <c r="I64" s="67"/>
      <c r="J64" s="67"/>
      <c r="K64" s="67"/>
      <c r="L64" s="67"/>
      <c r="M64" s="67"/>
      <c r="N64" s="106"/>
      <c r="O64" s="106"/>
      <c r="P64" s="67"/>
      <c r="Q64" s="67"/>
      <c r="R64" s="67"/>
      <c r="S64" s="67"/>
      <c r="T64" s="67"/>
      <c r="U64" s="67"/>
      <c r="V64" s="67"/>
      <c r="W64" s="67"/>
      <c r="X64" s="67"/>
      <c r="Y64" s="67"/>
      <c r="Z64" s="67"/>
      <c r="AA64" s="67"/>
      <c r="AB64" s="67"/>
      <c r="AC64" s="67"/>
      <c r="AD64" s="67"/>
      <c r="AE64" s="67"/>
      <c r="AF64" s="67"/>
      <c r="AG64" s="67"/>
      <c r="AH64" s="67"/>
      <c r="AI64" s="67"/>
      <c r="AJ64" s="67"/>
      <c r="AK64" s="67"/>
      <c r="AL64" s="67"/>
      <c r="AM64" s="71"/>
      <c r="AN64" s="71"/>
      <c r="AO64" s="71"/>
      <c r="AP64" s="71"/>
      <c r="AQ64" s="71"/>
    </row>
    <row r="65" ht="15" spans="1:43">
      <c r="A65" s="67"/>
      <c r="B65" s="67"/>
      <c r="C65" s="67"/>
      <c r="D65" s="67"/>
      <c r="E65" s="67"/>
      <c r="F65" s="67"/>
      <c r="G65" s="67"/>
      <c r="H65" s="67"/>
      <c r="I65" s="67"/>
      <c r="J65" s="67"/>
      <c r="K65" s="67"/>
      <c r="L65" s="67"/>
      <c r="M65" s="67"/>
      <c r="N65" s="106"/>
      <c r="O65" s="106"/>
      <c r="P65" s="67"/>
      <c r="Q65" s="67"/>
      <c r="R65" s="67"/>
      <c r="S65" s="67"/>
      <c r="T65" s="67"/>
      <c r="U65" s="67"/>
      <c r="V65" s="67"/>
      <c r="W65" s="67"/>
      <c r="X65" s="67"/>
      <c r="Y65" s="67"/>
      <c r="Z65" s="67"/>
      <c r="AA65" s="67"/>
      <c r="AB65" s="67"/>
      <c r="AC65" s="67"/>
      <c r="AD65" s="67"/>
      <c r="AE65" s="67"/>
      <c r="AF65" s="67"/>
      <c r="AG65" s="67"/>
      <c r="AH65" s="67"/>
      <c r="AI65" s="67"/>
      <c r="AJ65" s="67"/>
      <c r="AK65" s="67"/>
      <c r="AL65" s="67"/>
      <c r="AM65" s="71"/>
      <c r="AN65" s="71"/>
      <c r="AO65" s="71"/>
      <c r="AP65" s="71"/>
      <c r="AQ65" s="71"/>
    </row>
    <row r="66" ht="15" spans="1:43">
      <c r="A66" s="67"/>
      <c r="B66" s="67"/>
      <c r="C66" s="67"/>
      <c r="D66" s="67"/>
      <c r="E66" s="67"/>
      <c r="F66" s="67"/>
      <c r="G66" s="67"/>
      <c r="H66" s="67"/>
      <c r="I66" s="67"/>
      <c r="J66" s="67"/>
      <c r="K66" s="67"/>
      <c r="L66" s="67"/>
      <c r="M66" s="67"/>
      <c r="N66" s="106"/>
      <c r="O66" s="106"/>
      <c r="P66" s="67"/>
      <c r="Q66" s="67"/>
      <c r="R66" s="67"/>
      <c r="S66" s="67"/>
      <c r="T66" s="67"/>
      <c r="U66" s="67"/>
      <c r="V66" s="67"/>
      <c r="W66" s="67"/>
      <c r="X66" s="67"/>
      <c r="Y66" s="67"/>
      <c r="Z66" s="67"/>
      <c r="AA66" s="67"/>
      <c r="AB66" s="67"/>
      <c r="AC66" s="67"/>
      <c r="AD66" s="67"/>
      <c r="AE66" s="67"/>
      <c r="AF66" s="67"/>
      <c r="AG66" s="67"/>
      <c r="AH66" s="67"/>
      <c r="AI66" s="67"/>
      <c r="AJ66" s="67"/>
      <c r="AK66" s="67"/>
      <c r="AL66" s="67"/>
      <c r="AM66" s="71"/>
      <c r="AN66" s="71"/>
      <c r="AO66" s="71"/>
      <c r="AP66" s="71"/>
      <c r="AQ66" s="71"/>
    </row>
    <row r="67" ht="15" spans="1:43">
      <c r="A67" s="67"/>
      <c r="B67" s="67"/>
      <c r="C67" s="67"/>
      <c r="D67" s="67"/>
      <c r="E67" s="67"/>
      <c r="F67" s="67"/>
      <c r="G67" s="67"/>
      <c r="H67" s="67"/>
      <c r="I67" s="67"/>
      <c r="J67" s="67"/>
      <c r="K67" s="67"/>
      <c r="L67" s="67"/>
      <c r="M67" s="67"/>
      <c r="N67" s="106"/>
      <c r="O67" s="106"/>
      <c r="P67" s="67"/>
      <c r="Q67" s="67"/>
      <c r="R67" s="67"/>
      <c r="S67" s="67"/>
      <c r="T67" s="67"/>
      <c r="U67" s="67"/>
      <c r="V67" s="67"/>
      <c r="W67" s="67"/>
      <c r="X67" s="67"/>
      <c r="Y67" s="67"/>
      <c r="Z67" s="67"/>
      <c r="AA67" s="67"/>
      <c r="AB67" s="67"/>
      <c r="AC67" s="67"/>
      <c r="AD67" s="67"/>
      <c r="AE67" s="67"/>
      <c r="AF67" s="67"/>
      <c r="AG67" s="67"/>
      <c r="AH67" s="67"/>
      <c r="AI67" s="67"/>
      <c r="AJ67" s="67"/>
      <c r="AK67" s="67"/>
      <c r="AL67" s="67"/>
      <c r="AM67" s="71"/>
      <c r="AN67" s="71"/>
      <c r="AO67" s="71"/>
      <c r="AP67" s="71"/>
      <c r="AQ67" s="71"/>
    </row>
    <row r="68" ht="15" spans="1:43">
      <c r="A68" s="67"/>
      <c r="B68" s="67"/>
      <c r="C68" s="67"/>
      <c r="D68" s="67"/>
      <c r="E68" s="67"/>
      <c r="F68" s="67"/>
      <c r="G68" s="67"/>
      <c r="H68" s="67"/>
      <c r="I68" s="67"/>
      <c r="J68" s="67"/>
      <c r="K68" s="67"/>
      <c r="L68" s="67"/>
      <c r="M68" s="67"/>
      <c r="N68" s="106"/>
      <c r="O68" s="106"/>
      <c r="P68" s="67"/>
      <c r="Q68" s="67"/>
      <c r="R68" s="67"/>
      <c r="S68" s="67"/>
      <c r="T68" s="67"/>
      <c r="U68" s="67"/>
      <c r="V68" s="67"/>
      <c r="W68" s="67"/>
      <c r="X68" s="67"/>
      <c r="Y68" s="67"/>
      <c r="Z68" s="67"/>
      <c r="AA68" s="67"/>
      <c r="AB68" s="67"/>
      <c r="AC68" s="67"/>
      <c r="AD68" s="67"/>
      <c r="AE68" s="67"/>
      <c r="AF68" s="67"/>
      <c r="AG68" s="67"/>
      <c r="AH68" s="67"/>
      <c r="AI68" s="67"/>
      <c r="AJ68" s="67"/>
      <c r="AK68" s="67"/>
      <c r="AL68" s="67"/>
      <c r="AM68" s="71"/>
      <c r="AN68" s="71"/>
      <c r="AO68" s="71"/>
      <c r="AP68" s="71"/>
      <c r="AQ68" s="71"/>
    </row>
    <row r="69" ht="15" spans="1:43">
      <c r="A69" s="67"/>
      <c r="B69" s="67"/>
      <c r="C69" s="67"/>
      <c r="D69" s="67"/>
      <c r="E69" s="67"/>
      <c r="F69" s="67"/>
      <c r="G69" s="67"/>
      <c r="H69" s="67"/>
      <c r="I69" s="67"/>
      <c r="J69" s="67"/>
      <c r="K69" s="67"/>
      <c r="L69" s="67"/>
      <c r="M69" s="67"/>
      <c r="N69" s="106"/>
      <c r="O69" s="106"/>
      <c r="P69" s="67"/>
      <c r="Q69" s="67"/>
      <c r="R69" s="67"/>
      <c r="S69" s="67"/>
      <c r="T69" s="67"/>
      <c r="U69" s="67"/>
      <c r="V69" s="67"/>
      <c r="W69" s="67"/>
      <c r="X69" s="67"/>
      <c r="Y69" s="67"/>
      <c r="Z69" s="67"/>
      <c r="AA69" s="67"/>
      <c r="AB69" s="67"/>
      <c r="AC69" s="67"/>
      <c r="AD69" s="67"/>
      <c r="AE69" s="67"/>
      <c r="AF69" s="67"/>
      <c r="AG69" s="67"/>
      <c r="AH69" s="67"/>
      <c r="AI69" s="67"/>
      <c r="AJ69" s="67"/>
      <c r="AK69" s="67"/>
      <c r="AL69" s="67"/>
      <c r="AM69" s="71"/>
      <c r="AN69" s="71"/>
      <c r="AO69" s="71"/>
      <c r="AP69" s="71"/>
      <c r="AQ69" s="71"/>
    </row>
    <row r="70" ht="15" spans="1:43">
      <c r="A70" s="67"/>
      <c r="B70" s="67"/>
      <c r="C70" s="67"/>
      <c r="D70" s="67"/>
      <c r="E70" s="67"/>
      <c r="F70" s="67"/>
      <c r="G70" s="67"/>
      <c r="H70" s="67"/>
      <c r="I70" s="67"/>
      <c r="J70" s="67"/>
      <c r="K70" s="67"/>
      <c r="L70" s="67"/>
      <c r="M70" s="67"/>
      <c r="N70" s="106"/>
      <c r="O70" s="106"/>
      <c r="P70" s="67"/>
      <c r="Q70" s="67"/>
      <c r="R70" s="67"/>
      <c r="S70" s="67"/>
      <c r="T70" s="67"/>
      <c r="U70" s="67"/>
      <c r="V70" s="67"/>
      <c r="W70" s="67"/>
      <c r="X70" s="67"/>
      <c r="Y70" s="67"/>
      <c r="Z70" s="67"/>
      <c r="AA70" s="67"/>
      <c r="AB70" s="67"/>
      <c r="AC70" s="67"/>
      <c r="AD70" s="67"/>
      <c r="AE70" s="67"/>
      <c r="AF70" s="67"/>
      <c r="AG70" s="67"/>
      <c r="AH70" s="67"/>
      <c r="AI70" s="67"/>
      <c r="AJ70" s="67"/>
      <c r="AK70" s="67"/>
      <c r="AL70" s="67"/>
      <c r="AM70" s="71"/>
      <c r="AN70" s="71"/>
      <c r="AO70" s="71"/>
      <c r="AP70" s="71"/>
      <c r="AQ70" s="71"/>
    </row>
    <row r="71" ht="15" spans="1:43">
      <c r="A71" s="67"/>
      <c r="B71" s="67"/>
      <c r="C71" s="67"/>
      <c r="D71" s="67"/>
      <c r="E71" s="67"/>
      <c r="F71" s="67"/>
      <c r="G71" s="67"/>
      <c r="H71" s="67"/>
      <c r="I71" s="67"/>
      <c r="J71" s="67"/>
      <c r="K71" s="67"/>
      <c r="L71" s="67"/>
      <c r="M71" s="67"/>
      <c r="N71" s="106"/>
      <c r="O71" s="106"/>
      <c r="P71" s="67"/>
      <c r="Q71" s="67"/>
      <c r="R71" s="67"/>
      <c r="S71" s="67"/>
      <c r="T71" s="67"/>
      <c r="U71" s="67"/>
      <c r="V71" s="67"/>
      <c r="W71" s="67"/>
      <c r="X71" s="67"/>
      <c r="Y71" s="67"/>
      <c r="Z71" s="67"/>
      <c r="AA71" s="67"/>
      <c r="AB71" s="67"/>
      <c r="AC71" s="67"/>
      <c r="AD71" s="67"/>
      <c r="AE71" s="67"/>
      <c r="AF71" s="67"/>
      <c r="AG71" s="67"/>
      <c r="AH71" s="67"/>
      <c r="AI71" s="67"/>
      <c r="AJ71" s="67"/>
      <c r="AK71" s="67"/>
      <c r="AL71" s="67"/>
      <c r="AM71" s="71"/>
      <c r="AN71" s="71"/>
      <c r="AO71" s="71"/>
      <c r="AP71" s="71"/>
      <c r="AQ71" s="71"/>
    </row>
    <row r="72" ht="15" spans="1:43">
      <c r="A72" s="67"/>
      <c r="B72" s="67"/>
      <c r="C72" s="67"/>
      <c r="D72" s="67"/>
      <c r="E72" s="67"/>
      <c r="F72" s="67"/>
      <c r="G72" s="67"/>
      <c r="H72" s="67"/>
      <c r="I72" s="67"/>
      <c r="J72" s="67"/>
      <c r="K72" s="67"/>
      <c r="L72" s="67"/>
      <c r="M72" s="67"/>
      <c r="N72" s="106"/>
      <c r="O72" s="106"/>
      <c r="P72" s="67"/>
      <c r="Q72" s="67"/>
      <c r="R72" s="67"/>
      <c r="S72" s="67"/>
      <c r="T72" s="67"/>
      <c r="U72" s="67"/>
      <c r="V72" s="67"/>
      <c r="W72" s="67"/>
      <c r="X72" s="67"/>
      <c r="Y72" s="67"/>
      <c r="Z72" s="67"/>
      <c r="AA72" s="67"/>
      <c r="AB72" s="67"/>
      <c r="AC72" s="67"/>
      <c r="AD72" s="67"/>
      <c r="AE72" s="67"/>
      <c r="AF72" s="67"/>
      <c r="AG72" s="67"/>
      <c r="AH72" s="67"/>
      <c r="AI72" s="67"/>
      <c r="AJ72" s="67"/>
      <c r="AK72" s="67"/>
      <c r="AL72" s="67"/>
      <c r="AM72" s="71"/>
      <c r="AN72" s="71"/>
      <c r="AO72" s="71"/>
      <c r="AP72" s="71"/>
      <c r="AQ72" s="71"/>
    </row>
    <row r="73" ht="15" spans="1:43">
      <c r="A73" s="67"/>
      <c r="B73" s="67"/>
      <c r="C73" s="67"/>
      <c r="D73" s="67"/>
      <c r="E73" s="67"/>
      <c r="F73" s="67"/>
      <c r="G73" s="67"/>
      <c r="H73" s="67"/>
      <c r="I73" s="67"/>
      <c r="J73" s="67"/>
      <c r="K73" s="67"/>
      <c r="L73" s="67"/>
      <c r="M73" s="67"/>
      <c r="N73" s="106"/>
      <c r="O73" s="106"/>
      <c r="P73" s="67"/>
      <c r="Q73" s="67"/>
      <c r="R73" s="67"/>
      <c r="S73" s="67"/>
      <c r="T73" s="67"/>
      <c r="U73" s="67"/>
      <c r="V73" s="67"/>
      <c r="W73" s="67"/>
      <c r="X73" s="67"/>
      <c r="Y73" s="67"/>
      <c r="Z73" s="67"/>
      <c r="AA73" s="67"/>
      <c r="AB73" s="67"/>
      <c r="AC73" s="67"/>
      <c r="AD73" s="67"/>
      <c r="AE73" s="67"/>
      <c r="AF73" s="67"/>
      <c r="AG73" s="67"/>
      <c r="AH73" s="67"/>
      <c r="AI73" s="67"/>
      <c r="AJ73" s="67"/>
      <c r="AK73" s="67"/>
      <c r="AL73" s="67"/>
      <c r="AM73" s="71"/>
      <c r="AN73" s="71"/>
      <c r="AO73" s="71"/>
      <c r="AP73" s="71"/>
      <c r="AQ73" s="71"/>
    </row>
    <row r="74" ht="15" spans="1:43">
      <c r="A74" s="67"/>
      <c r="B74" s="67"/>
      <c r="C74" s="67"/>
      <c r="D74" s="67"/>
      <c r="E74" s="67"/>
      <c r="F74" s="67"/>
      <c r="G74" s="67"/>
      <c r="H74" s="67"/>
      <c r="I74" s="67"/>
      <c r="J74" s="67"/>
      <c r="K74" s="67"/>
      <c r="L74" s="67"/>
      <c r="M74" s="67"/>
      <c r="N74" s="106"/>
      <c r="O74" s="106"/>
      <c r="P74" s="67"/>
      <c r="Q74" s="67"/>
      <c r="R74" s="67"/>
      <c r="S74" s="67"/>
      <c r="T74" s="67"/>
      <c r="U74" s="67"/>
      <c r="V74" s="67"/>
      <c r="W74" s="67"/>
      <c r="X74" s="67"/>
      <c r="Y74" s="67"/>
      <c r="Z74" s="67"/>
      <c r="AA74" s="67"/>
      <c r="AB74" s="67"/>
      <c r="AC74" s="67"/>
      <c r="AD74" s="67"/>
      <c r="AE74" s="67"/>
      <c r="AF74" s="67"/>
      <c r="AG74" s="67"/>
      <c r="AH74" s="67"/>
      <c r="AI74" s="67"/>
      <c r="AJ74" s="67"/>
      <c r="AK74" s="67"/>
      <c r="AL74" s="67"/>
      <c r="AM74" s="71"/>
      <c r="AN74" s="71"/>
      <c r="AO74" s="71"/>
      <c r="AP74" s="71"/>
      <c r="AQ74" s="71"/>
    </row>
    <row r="75" ht="15" spans="1:43">
      <c r="A75" s="67"/>
      <c r="B75" s="67"/>
      <c r="C75" s="67"/>
      <c r="D75" s="67"/>
      <c r="E75" s="67"/>
      <c r="F75" s="67"/>
      <c r="G75" s="67"/>
      <c r="H75" s="67"/>
      <c r="I75" s="67"/>
      <c r="J75" s="67"/>
      <c r="K75" s="67"/>
      <c r="L75" s="67"/>
      <c r="M75" s="67"/>
      <c r="N75" s="106"/>
      <c r="O75" s="106"/>
      <c r="P75" s="67"/>
      <c r="Q75" s="67"/>
      <c r="R75" s="67"/>
      <c r="S75" s="67"/>
      <c r="T75" s="67"/>
      <c r="U75" s="67"/>
      <c r="V75" s="67"/>
      <c r="W75" s="67"/>
      <c r="X75" s="67"/>
      <c r="Y75" s="67"/>
      <c r="Z75" s="67"/>
      <c r="AA75" s="67"/>
      <c r="AB75" s="67"/>
      <c r="AC75" s="67"/>
      <c r="AD75" s="67"/>
      <c r="AE75" s="67"/>
      <c r="AF75" s="67"/>
      <c r="AG75" s="67"/>
      <c r="AH75" s="67"/>
      <c r="AI75" s="67"/>
      <c r="AJ75" s="67"/>
      <c r="AK75" s="67"/>
      <c r="AL75" s="67"/>
      <c r="AM75" s="71"/>
      <c r="AN75" s="71"/>
      <c r="AO75" s="71"/>
      <c r="AP75" s="71"/>
      <c r="AQ75" s="71"/>
    </row>
    <row r="76" ht="15" spans="1:43">
      <c r="A76" s="67"/>
      <c r="B76" s="67"/>
      <c r="C76" s="67"/>
      <c r="D76" s="67"/>
      <c r="E76" s="67"/>
      <c r="F76" s="67"/>
      <c r="G76" s="67"/>
      <c r="H76" s="67"/>
      <c r="I76" s="67"/>
      <c r="J76" s="67"/>
      <c r="K76" s="67"/>
      <c r="L76" s="67"/>
      <c r="M76" s="67"/>
      <c r="N76" s="106"/>
      <c r="O76" s="106"/>
      <c r="P76" s="67"/>
      <c r="Q76" s="67"/>
      <c r="R76" s="67"/>
      <c r="S76" s="67"/>
      <c r="T76" s="67"/>
      <c r="U76" s="67"/>
      <c r="V76" s="67"/>
      <c r="W76" s="67"/>
      <c r="X76" s="67"/>
      <c r="Y76" s="67"/>
      <c r="Z76" s="67"/>
      <c r="AA76" s="67"/>
      <c r="AB76" s="67"/>
      <c r="AC76" s="67"/>
      <c r="AD76" s="67"/>
      <c r="AE76" s="67"/>
      <c r="AF76" s="67"/>
      <c r="AG76" s="67"/>
      <c r="AH76" s="67"/>
      <c r="AI76" s="67"/>
      <c r="AJ76" s="67"/>
      <c r="AK76" s="67"/>
      <c r="AL76" s="67"/>
      <c r="AM76" s="71"/>
      <c r="AN76" s="71"/>
      <c r="AO76" s="71"/>
      <c r="AP76" s="71"/>
      <c r="AQ76" s="71"/>
    </row>
    <row r="77" ht="15" spans="1:44">
      <c r="A77" s="67"/>
      <c r="B77" s="67"/>
      <c r="C77" s="67"/>
      <c r="D77" s="67"/>
      <c r="E77" s="67"/>
      <c r="F77" s="67"/>
      <c r="G77" s="67"/>
      <c r="H77" s="67"/>
      <c r="I77" s="67"/>
      <c r="J77" s="67"/>
      <c r="K77" s="67"/>
      <c r="L77" s="67"/>
      <c r="M77" s="67"/>
      <c r="N77" s="106"/>
      <c r="O77" s="106"/>
      <c r="P77" s="67"/>
      <c r="Q77" s="67"/>
      <c r="R77" s="67"/>
      <c r="S77" s="67"/>
      <c r="T77" s="67"/>
      <c r="U77" s="67"/>
      <c r="V77" s="67"/>
      <c r="W77" s="67"/>
      <c r="X77" s="67"/>
      <c r="Y77" s="67"/>
      <c r="Z77" s="67"/>
      <c r="AA77" s="67"/>
      <c r="AB77" s="67"/>
      <c r="AC77" s="67"/>
      <c r="AD77" s="67"/>
      <c r="AE77" s="67"/>
      <c r="AF77" s="67"/>
      <c r="AG77" s="67"/>
      <c r="AH77" s="67"/>
      <c r="AI77" s="67"/>
      <c r="AJ77" s="67"/>
      <c r="AK77" s="67"/>
      <c r="AL77" s="67"/>
      <c r="AM77" s="71"/>
      <c r="AN77" s="71"/>
      <c r="AO77" s="71"/>
      <c r="AP77" s="71"/>
      <c r="AQ77" s="71"/>
      <c r="AR77" s="67"/>
    </row>
    <row r="78" ht="15" spans="1:44">
      <c r="A78" s="67"/>
      <c r="B78" s="67"/>
      <c r="C78" s="67"/>
      <c r="D78" s="67"/>
      <c r="E78" s="67"/>
      <c r="F78" s="67"/>
      <c r="G78" s="67"/>
      <c r="H78" s="67"/>
      <c r="I78" s="67"/>
      <c r="J78" s="67"/>
      <c r="K78" s="67"/>
      <c r="L78" s="67"/>
      <c r="M78" s="67"/>
      <c r="N78" s="106"/>
      <c r="O78" s="106"/>
      <c r="P78" s="67"/>
      <c r="Q78" s="67"/>
      <c r="R78" s="67"/>
      <c r="S78" s="67"/>
      <c r="T78" s="67"/>
      <c r="U78" s="67"/>
      <c r="V78" s="67"/>
      <c r="W78" s="67"/>
      <c r="X78" s="67"/>
      <c r="Y78" s="67"/>
      <c r="Z78" s="67"/>
      <c r="AA78" s="67"/>
      <c r="AB78" s="67"/>
      <c r="AC78" s="67"/>
      <c r="AD78" s="67"/>
      <c r="AE78" s="67"/>
      <c r="AF78" s="67"/>
      <c r="AG78" s="67"/>
      <c r="AH78" s="67"/>
      <c r="AI78" s="67"/>
      <c r="AJ78" s="67"/>
      <c r="AK78" s="67"/>
      <c r="AL78" s="67"/>
      <c r="AM78" s="71"/>
      <c r="AN78" s="71"/>
      <c r="AO78" s="71"/>
      <c r="AP78" s="71"/>
      <c r="AQ78" s="71"/>
      <c r="AR78" s="67"/>
    </row>
    <row r="79" ht="15" spans="1:44">
      <c r="A79" s="67"/>
      <c r="B79" s="67"/>
      <c r="C79" s="67"/>
      <c r="D79" s="67"/>
      <c r="E79" s="67"/>
      <c r="F79" s="67"/>
      <c r="G79" s="67"/>
      <c r="H79" s="67"/>
      <c r="I79" s="67"/>
      <c r="J79" s="67"/>
      <c r="K79" s="67"/>
      <c r="L79" s="67"/>
      <c r="M79" s="67"/>
      <c r="N79" s="106"/>
      <c r="O79" s="106"/>
      <c r="P79" s="67"/>
      <c r="Q79" s="67"/>
      <c r="R79" s="67"/>
      <c r="S79" s="67"/>
      <c r="T79" s="67"/>
      <c r="U79" s="67"/>
      <c r="V79" s="67"/>
      <c r="W79" s="67"/>
      <c r="X79" s="67"/>
      <c r="Y79" s="67"/>
      <c r="Z79" s="67"/>
      <c r="AA79" s="67"/>
      <c r="AB79" s="67"/>
      <c r="AC79" s="67"/>
      <c r="AD79" s="67"/>
      <c r="AE79" s="67"/>
      <c r="AF79" s="67"/>
      <c r="AG79" s="67"/>
      <c r="AH79" s="67"/>
      <c r="AI79" s="67"/>
      <c r="AJ79" s="67"/>
      <c r="AK79" s="67"/>
      <c r="AL79" s="67"/>
      <c r="AM79" s="71"/>
      <c r="AN79" s="71"/>
      <c r="AO79" s="71"/>
      <c r="AP79" s="71"/>
      <c r="AQ79" s="71"/>
      <c r="AR79" s="67"/>
    </row>
    <row r="80" ht="15" spans="1:44">
      <c r="A80" s="67"/>
      <c r="B80" s="67"/>
      <c r="C80" s="67"/>
      <c r="D80" s="67"/>
      <c r="E80" s="67"/>
      <c r="F80" s="67"/>
      <c r="G80" s="67"/>
      <c r="H80" s="67"/>
      <c r="I80" s="67"/>
      <c r="J80" s="67"/>
      <c r="K80" s="67"/>
      <c r="L80" s="67"/>
      <c r="M80" s="67"/>
      <c r="N80" s="106"/>
      <c r="O80" s="106"/>
      <c r="P80" s="67"/>
      <c r="Q80" s="67"/>
      <c r="R80" s="67"/>
      <c r="S80" s="67"/>
      <c r="T80" s="67"/>
      <c r="U80" s="67"/>
      <c r="V80" s="67"/>
      <c r="W80" s="67"/>
      <c r="X80" s="67"/>
      <c r="Y80" s="67"/>
      <c r="Z80" s="67"/>
      <c r="AA80" s="67"/>
      <c r="AB80" s="67"/>
      <c r="AC80" s="67"/>
      <c r="AD80" s="67"/>
      <c r="AE80" s="67"/>
      <c r="AF80" s="67"/>
      <c r="AG80" s="67"/>
      <c r="AH80" s="67"/>
      <c r="AI80" s="67"/>
      <c r="AJ80" s="67"/>
      <c r="AK80" s="67"/>
      <c r="AL80" s="67"/>
      <c r="AM80" s="71"/>
      <c r="AN80" s="71"/>
      <c r="AO80" s="71"/>
      <c r="AP80" s="71"/>
      <c r="AQ80" s="71"/>
      <c r="AR80" s="67"/>
    </row>
    <row r="81" ht="15" spans="1:44">
      <c r="A81" s="67"/>
      <c r="B81" s="67"/>
      <c r="C81" s="67"/>
      <c r="D81" s="67"/>
      <c r="E81" s="67"/>
      <c r="F81" s="67"/>
      <c r="G81" s="67"/>
      <c r="H81" s="67"/>
      <c r="I81" s="67"/>
      <c r="J81" s="67"/>
      <c r="K81" s="67"/>
      <c r="L81" s="67"/>
      <c r="M81" s="67"/>
      <c r="N81" s="106"/>
      <c r="O81" s="106"/>
      <c r="P81" s="67"/>
      <c r="Q81" s="67"/>
      <c r="R81" s="67"/>
      <c r="S81" s="67"/>
      <c r="T81" s="67"/>
      <c r="U81" s="67"/>
      <c r="V81" s="67"/>
      <c r="W81" s="67"/>
      <c r="X81" s="67"/>
      <c r="Y81" s="67"/>
      <c r="Z81" s="67"/>
      <c r="AA81" s="67"/>
      <c r="AB81" s="67"/>
      <c r="AC81" s="67"/>
      <c r="AD81" s="67"/>
      <c r="AE81" s="67"/>
      <c r="AF81" s="67"/>
      <c r="AG81" s="67"/>
      <c r="AH81" s="67"/>
      <c r="AI81" s="67"/>
      <c r="AJ81" s="67"/>
      <c r="AK81" s="67"/>
      <c r="AL81" s="67"/>
      <c r="AM81" s="71"/>
      <c r="AN81" s="71"/>
      <c r="AO81" s="71"/>
      <c r="AP81" s="71"/>
      <c r="AQ81" s="71"/>
      <c r="AR81" s="67"/>
    </row>
    <row r="82" ht="15" spans="1:44">
      <c r="A82" s="67"/>
      <c r="B82" s="67"/>
      <c r="C82" s="67"/>
      <c r="D82" s="67"/>
      <c r="E82" s="67"/>
      <c r="F82" s="67"/>
      <c r="G82" s="67"/>
      <c r="H82" s="67"/>
      <c r="I82" s="67"/>
      <c r="J82" s="67"/>
      <c r="K82" s="67"/>
      <c r="L82" s="67"/>
      <c r="M82" s="67"/>
      <c r="N82" s="106"/>
      <c r="O82" s="106"/>
      <c r="P82" s="67"/>
      <c r="Q82" s="67"/>
      <c r="R82" s="67"/>
      <c r="S82" s="67"/>
      <c r="T82" s="67"/>
      <c r="U82" s="67"/>
      <c r="V82" s="67"/>
      <c r="W82" s="67"/>
      <c r="X82" s="67"/>
      <c r="Y82" s="67"/>
      <c r="Z82" s="67"/>
      <c r="AA82" s="67"/>
      <c r="AB82" s="67"/>
      <c r="AC82" s="67"/>
      <c r="AD82" s="67"/>
      <c r="AE82" s="67"/>
      <c r="AF82" s="67"/>
      <c r="AG82" s="67"/>
      <c r="AH82" s="67"/>
      <c r="AI82" s="67"/>
      <c r="AJ82" s="67"/>
      <c r="AK82" s="67"/>
      <c r="AL82" s="67"/>
      <c r="AM82" s="71"/>
      <c r="AN82" s="71"/>
      <c r="AO82" s="71"/>
      <c r="AP82" s="71"/>
      <c r="AQ82" s="71"/>
      <c r="AR82" s="67"/>
    </row>
    <row r="83" ht="15" spans="1:44">
      <c r="A83" s="67"/>
      <c r="B83" s="67"/>
      <c r="C83" s="67"/>
      <c r="D83" s="67"/>
      <c r="E83" s="67"/>
      <c r="F83" s="67"/>
      <c r="G83" s="67"/>
      <c r="H83" s="67"/>
      <c r="I83" s="67"/>
      <c r="J83" s="67"/>
      <c r="K83" s="67"/>
      <c r="L83" s="67"/>
      <c r="M83" s="67"/>
      <c r="N83" s="106"/>
      <c r="O83" s="106"/>
      <c r="P83" s="67"/>
      <c r="Q83" s="67"/>
      <c r="R83" s="67"/>
      <c r="S83" s="67"/>
      <c r="T83" s="67"/>
      <c r="U83" s="67"/>
      <c r="V83" s="67"/>
      <c r="W83" s="67"/>
      <c r="X83" s="67"/>
      <c r="Y83" s="67"/>
      <c r="Z83" s="67"/>
      <c r="AA83" s="67"/>
      <c r="AB83" s="67"/>
      <c r="AC83" s="67"/>
      <c r="AD83" s="67"/>
      <c r="AE83" s="67"/>
      <c r="AF83" s="67"/>
      <c r="AG83" s="67"/>
      <c r="AH83" s="67"/>
      <c r="AI83" s="67"/>
      <c r="AJ83" s="67"/>
      <c r="AK83" s="67"/>
      <c r="AL83" s="67"/>
      <c r="AM83" s="71"/>
      <c r="AN83" s="71"/>
      <c r="AO83" s="71"/>
      <c r="AP83" s="71"/>
      <c r="AQ83" s="71"/>
      <c r="AR83" s="67"/>
    </row>
    <row r="85" s="75" customFormat="1" ht="15" spans="1:44">
      <c r="A85" s="72"/>
      <c r="B85" s="72"/>
      <c r="C85" s="72"/>
      <c r="D85" s="72"/>
      <c r="E85" s="72"/>
      <c r="F85" s="99"/>
      <c r="G85" s="72"/>
      <c r="H85" s="146"/>
      <c r="I85" s="146"/>
      <c r="J85" s="146"/>
      <c r="K85" s="146"/>
      <c r="L85" s="146"/>
      <c r="M85" s="146"/>
      <c r="N85" s="146"/>
      <c r="O85" s="146"/>
      <c r="P85" s="146"/>
      <c r="Q85" s="146"/>
      <c r="R85" s="146"/>
      <c r="S85" s="146"/>
      <c r="T85" s="146"/>
      <c r="U85" s="146"/>
      <c r="V85" s="146"/>
      <c r="W85" s="146"/>
      <c r="X85" s="146"/>
      <c r="Y85" s="146"/>
      <c r="Z85" s="146"/>
      <c r="AA85" s="146"/>
      <c r="AB85" s="146"/>
      <c r="AC85" s="146"/>
      <c r="AD85" s="146"/>
      <c r="AE85" s="146"/>
      <c r="AF85" s="146"/>
      <c r="AG85" s="146"/>
      <c r="AH85" s="146"/>
      <c r="AI85" s="146"/>
      <c r="AJ85" s="146"/>
      <c r="AK85" s="146"/>
      <c r="AL85" s="146"/>
      <c r="AM85" s="146"/>
      <c r="AN85" s="72"/>
      <c r="AO85" s="72"/>
      <c r="AP85" s="72"/>
      <c r="AQ85" s="72"/>
      <c r="AR85" s="72"/>
    </row>
    <row r="86" s="75" customFormat="1" ht="15.75" spans="1:44">
      <c r="A86" s="72"/>
      <c r="B86" s="72"/>
      <c r="C86" s="72"/>
      <c r="D86" s="72"/>
      <c r="E86" s="72"/>
      <c r="F86" s="296"/>
      <c r="G86" s="297"/>
      <c r="H86" s="297"/>
      <c r="I86" s="297"/>
      <c r="J86" s="297"/>
      <c r="K86" s="297"/>
      <c r="L86" s="297"/>
      <c r="M86" s="297"/>
      <c r="N86" s="297"/>
      <c r="O86" s="297"/>
      <c r="P86" s="297"/>
      <c r="Q86" s="297"/>
      <c r="R86" s="297"/>
      <c r="S86" s="297"/>
      <c r="T86" s="297"/>
      <c r="U86" s="297"/>
      <c r="V86" s="297"/>
      <c r="W86" s="297"/>
      <c r="X86" s="297"/>
      <c r="Y86" s="297"/>
      <c r="Z86" s="297"/>
      <c r="AA86" s="297"/>
      <c r="AB86" s="297"/>
      <c r="AC86" s="297"/>
      <c r="AD86" s="297"/>
      <c r="AE86" s="297"/>
      <c r="AF86" s="297"/>
      <c r="AG86" s="297"/>
      <c r="AH86" s="297"/>
      <c r="AI86" s="297"/>
      <c r="AJ86" s="297"/>
      <c r="AK86" s="297"/>
      <c r="AL86" s="297"/>
      <c r="AM86" s="297"/>
      <c r="AN86" s="297"/>
      <c r="AO86" s="297"/>
      <c r="AP86" s="297"/>
      <c r="AQ86" s="297"/>
      <c r="AR86" s="297"/>
    </row>
    <row r="87" s="75" customFormat="1" ht="15" spans="1:44">
      <c r="A87" s="72"/>
      <c r="B87" s="72"/>
      <c r="C87" s="72"/>
      <c r="D87" s="72"/>
      <c r="E87" s="72"/>
      <c r="F87" s="72"/>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row>
    <row r="88" s="75" customFormat="1" ht="15" spans="1:44">
      <c r="A88" s="72"/>
      <c r="B88" s="72"/>
      <c r="C88" s="72"/>
      <c r="D88" s="72"/>
      <c r="E88" s="72"/>
      <c r="F88" s="72"/>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row>
    <row r="89" s="75" customFormat="1" ht="15" spans="1:44">
      <c r="A89" s="72"/>
      <c r="B89" s="72"/>
      <c r="C89" s="72"/>
      <c r="D89" s="72"/>
      <c r="E89" s="72"/>
      <c r="F89" s="72"/>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row>
    <row r="90" s="75" customFormat="1" ht="15" spans="1:44">
      <c r="A90" s="72"/>
      <c r="B90" s="72"/>
      <c r="C90" s="72"/>
      <c r="D90" s="72"/>
      <c r="E90" s="72"/>
      <c r="F90" s="72"/>
      <c r="G90" s="83"/>
      <c r="H90" s="83"/>
      <c r="I90" s="83"/>
      <c r="J90" s="83"/>
      <c r="K90" s="83"/>
      <c r="L90" s="83"/>
      <c r="M90" s="83"/>
      <c r="N90" s="83"/>
      <c r="O90" s="83"/>
      <c r="P90" s="83"/>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row>
    <row r="91" s="75" customFormat="1" ht="15" spans="1:44">
      <c r="A91" s="72"/>
      <c r="B91" s="72"/>
      <c r="C91" s="72"/>
      <c r="D91" s="72"/>
      <c r="E91" s="72"/>
      <c r="F91" s="72"/>
      <c r="G91" s="83"/>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row>
    <row r="92" s="75" customFormat="1" ht="15" spans="1:44">
      <c r="A92" s="72"/>
      <c r="B92" s="72"/>
      <c r="C92" s="72"/>
      <c r="D92" s="72"/>
      <c r="E92" s="72"/>
      <c r="F92" s="72"/>
      <c r="G92" s="83"/>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row>
    <row r="93" s="75" customFormat="1" ht="15" spans="6:44">
      <c r="F93" s="72"/>
      <c r="G93" s="83"/>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row>
    <row r="94" s="75" customFormat="1" ht="15" spans="6:44">
      <c r="F94" s="72"/>
      <c r="G94" s="83"/>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row>
    <row r="95" s="75" customFormat="1" ht="15" spans="6:44">
      <c r="F95" s="72"/>
      <c r="G95" s="83"/>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row>
    <row r="96" s="75" customFormat="1" ht="15" spans="6:44">
      <c r="F96" s="72"/>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row>
    <row r="97" s="75" customFormat="1" ht="15" spans="6:44">
      <c r="F97" s="72"/>
      <c r="G97" s="83"/>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row>
    <row r="98" s="75" customFormat="1" ht="15" spans="6:44">
      <c r="F98" s="72"/>
      <c r="G98" s="83"/>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row>
    <row r="99" s="75" customFormat="1" ht="15" spans="6:44">
      <c r="F99" s="72"/>
      <c r="G99" s="83"/>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row>
    <row r="100" s="75" customFormat="1" ht="15" spans="6:44">
      <c r="F100" s="72"/>
      <c r="G100" s="83"/>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row>
    <row r="101" s="75" customFormat="1" ht="15" spans="6:44">
      <c r="F101" s="72"/>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row>
    <row r="102" s="75" customFormat="1" ht="15" spans="6:44">
      <c r="F102" s="72"/>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row>
    <row r="103" s="75" customFormat="1" ht="15" spans="6:44">
      <c r="F103" s="72"/>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row>
    <row r="104" s="75" customFormat="1" ht="15" spans="6:44">
      <c r="F104" s="72"/>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row>
    <row r="105" s="75" customFormat="1" ht="15" spans="6:44">
      <c r="F105" s="72"/>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row>
    <row r="106" s="75" customFormat="1" ht="15" spans="6:44">
      <c r="F106" s="72"/>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row>
    <row r="107" s="75" customFormat="1" ht="15" spans="6:44">
      <c r="F107" s="72"/>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row>
    <row r="108" s="75" customFormat="1" ht="15" spans="6:44">
      <c r="F108" s="72"/>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row>
    <row r="109" s="75" customFormat="1" ht="15" spans="6:44">
      <c r="F109" s="72"/>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row>
    <row r="110" s="75" customFormat="1" ht="15" spans="6:44">
      <c r="F110" s="72"/>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row>
    <row r="111" s="75" customFormat="1" ht="15" spans="6:44">
      <c r="F111" s="72"/>
      <c r="G111" s="83"/>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row>
    <row r="112" s="75" customFormat="1" ht="15" spans="6:44">
      <c r="F112" s="72"/>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row>
    <row r="113" s="75" customFormat="1" ht="15" spans="6:44">
      <c r="F113" s="72"/>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row>
    <row r="114" s="75" customFormat="1" ht="15" spans="6:44">
      <c r="F114" s="72"/>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row>
    <row r="115" s="75" customFormat="1" ht="15" spans="6:44">
      <c r="F115" s="72"/>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row>
    <row r="116" s="75" customFormat="1" ht="15" spans="6:44">
      <c r="F116" s="72"/>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row>
    <row r="117" s="75" customFormat="1" ht="15" spans="6:44">
      <c r="F117" s="72"/>
      <c r="G117" s="83"/>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row>
    <row r="118" s="75" customFormat="1" ht="15" spans="6:44">
      <c r="F118" s="72"/>
      <c r="G118" s="83"/>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row>
  </sheetData>
  <mergeCells count="47">
    <mergeCell ref="N2:O2"/>
    <mergeCell ref="D3:E3"/>
    <mergeCell ref="D5:D9"/>
    <mergeCell ref="D11:D16"/>
    <mergeCell ref="D18:D19"/>
    <mergeCell ref="G3:G4"/>
    <mergeCell ref="H3:H4"/>
    <mergeCell ref="I3:I4"/>
    <mergeCell ref="J3:J4"/>
    <mergeCell ref="K3:K4"/>
    <mergeCell ref="L3:L4"/>
    <mergeCell ref="L31:L32"/>
    <mergeCell ref="L33:L35"/>
    <mergeCell ref="M3:M4"/>
    <mergeCell ref="N3:N4"/>
    <mergeCell ref="O3:O4"/>
    <mergeCell ref="O5:O6"/>
    <mergeCell ref="O7:O8"/>
    <mergeCell ref="O9:O10"/>
    <mergeCell ref="O11:O12"/>
    <mergeCell ref="O14:O15"/>
    <mergeCell ref="O18:O19"/>
    <mergeCell ref="P3:P4"/>
    <mergeCell ref="Q3:Q4"/>
    <mergeCell ref="R3:R4"/>
    <mergeCell ref="S3:S4"/>
    <mergeCell ref="T3:T4"/>
    <mergeCell ref="U3:U4"/>
    <mergeCell ref="V3:V4"/>
    <mergeCell ref="W3:W4"/>
    <mergeCell ref="X3:X4"/>
    <mergeCell ref="Y3:Y4"/>
    <mergeCell ref="Z3:Z4"/>
    <mergeCell ref="AA3:AA4"/>
    <mergeCell ref="AB3:AB4"/>
    <mergeCell ref="AC3:AC4"/>
    <mergeCell ref="AD3:AD4"/>
    <mergeCell ref="AE3:AE4"/>
    <mergeCell ref="AF3:AF4"/>
    <mergeCell ref="AG3:AG4"/>
    <mergeCell ref="AH3:AH4"/>
    <mergeCell ref="AI3:AI4"/>
    <mergeCell ref="AJ3:AJ4"/>
    <mergeCell ref="AK3:AK4"/>
    <mergeCell ref="AL3:AL4"/>
    <mergeCell ref="AM3:AM4"/>
    <mergeCell ref="AN3:AN4"/>
  </mergeCells>
  <hyperlinks>
    <hyperlink ref="M45" r:id="rId1" display="https://www.transportpolicy.net/standard/canada-vehicle-definitions/"/>
  </hyperlink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48"/>
  <sheetViews>
    <sheetView topLeftCell="A16" workbookViewId="0">
      <selection activeCell="BS33" sqref="BS33"/>
    </sheetView>
  </sheetViews>
  <sheetFormatPr defaultColWidth="9" defaultRowHeight="12.7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285</v>
      </c>
      <c r="AX5" s="26"/>
      <c r="AY5" s="27"/>
      <c r="AZ5" s="27"/>
      <c r="BA5" s="27"/>
      <c r="BB5" s="27"/>
      <c r="BC5" s="27"/>
      <c r="BD5" s="27"/>
      <c r="BE5" s="27"/>
      <c r="BF5" s="27"/>
      <c r="BG5" s="25"/>
      <c r="BH5" s="27"/>
      <c r="BI5" s="27"/>
      <c r="BJ5" s="27"/>
      <c r="BK5" s="27"/>
      <c r="BL5" s="25"/>
      <c r="BM5" s="27"/>
      <c r="BN5" s="25"/>
      <c r="BO5" s="25"/>
      <c r="BP5" s="27"/>
      <c r="BQ5" s="25"/>
      <c r="BR5" s="25"/>
      <c r="BS5" s="27" t="s">
        <v>286</v>
      </c>
      <c r="BT5" s="44"/>
      <c r="BU5" s="26" t="s">
        <v>285</v>
      </c>
      <c r="BV5" s="26"/>
      <c r="BW5" s="27"/>
      <c r="BX5" s="27"/>
      <c r="BY5" s="27"/>
      <c r="BZ5" s="27"/>
      <c r="CA5" s="27"/>
      <c r="CB5" s="27"/>
      <c r="CC5" s="27"/>
      <c r="CD5" s="27"/>
      <c r="CE5" s="25"/>
      <c r="CF5" s="27"/>
      <c r="CG5" s="27"/>
      <c r="CH5" s="27"/>
      <c r="CI5" s="27"/>
      <c r="CJ5" s="25"/>
      <c r="CK5" s="27"/>
      <c r="CL5" s="25"/>
      <c r="CM5" s="25"/>
      <c r="CN5" s="27"/>
      <c r="CO5" s="25"/>
      <c r="CP5" s="25"/>
      <c r="CQ5" s="27" t="s">
        <v>286</v>
      </c>
      <c r="CR5" s="44"/>
      <c r="CS5" s="26" t="s">
        <v>285</v>
      </c>
      <c r="CT5" s="26"/>
      <c r="CU5" s="27"/>
      <c r="CV5" s="27"/>
      <c r="CW5" s="27"/>
      <c r="CX5" s="27"/>
      <c r="CY5" s="27"/>
      <c r="CZ5" s="27"/>
      <c r="DA5" s="27"/>
      <c r="DB5" s="27"/>
      <c r="DC5" s="25"/>
      <c r="DD5" s="27"/>
      <c r="DE5" s="27"/>
      <c r="DF5" s="27"/>
      <c r="DG5" s="27"/>
      <c r="DH5" s="25"/>
      <c r="DI5" s="27"/>
      <c r="DJ5" s="25"/>
      <c r="DK5" s="25"/>
      <c r="DL5" s="27"/>
      <c r="DM5" s="25"/>
      <c r="DN5" s="25"/>
      <c r="DO5" s="27" t="s">
        <v>286</v>
      </c>
      <c r="DP5" s="44"/>
      <c r="DQ5" s="26" t="s">
        <v>285</v>
      </c>
      <c r="DR5" s="26"/>
      <c r="DS5" s="27"/>
      <c r="DT5" s="27"/>
      <c r="DU5" s="27"/>
      <c r="DV5" s="27"/>
      <c r="DW5" s="27"/>
      <c r="DX5" s="27"/>
      <c r="DY5" s="27"/>
      <c r="DZ5" s="27"/>
      <c r="EA5" s="25"/>
      <c r="EB5" s="27"/>
      <c r="EC5" s="27"/>
      <c r="ED5" s="27"/>
      <c r="EE5" s="27"/>
      <c r="EF5" s="25"/>
      <c r="EG5" s="27"/>
      <c r="EH5" s="25"/>
      <c r="EI5" s="25"/>
      <c r="EJ5" s="27"/>
      <c r="EK5" s="25"/>
      <c r="EL5" s="25"/>
      <c r="EM5" s="27" t="s">
        <v>286</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7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287</v>
      </c>
      <c r="AX7" s="28"/>
      <c r="AY7" s="27"/>
      <c r="AZ7" s="27"/>
      <c r="BA7" s="27"/>
      <c r="BB7" s="27"/>
      <c r="BC7" s="27"/>
      <c r="BD7" s="27"/>
      <c r="BE7" s="27"/>
      <c r="BF7" s="27"/>
      <c r="BG7" s="27"/>
      <c r="BH7" s="27"/>
      <c r="BI7" s="27"/>
      <c r="BJ7" s="27"/>
      <c r="BK7" s="27"/>
      <c r="BL7" s="27"/>
      <c r="BM7" s="27"/>
      <c r="BN7" s="27"/>
      <c r="BO7" s="27"/>
      <c r="BP7" s="27"/>
      <c r="BQ7" s="27"/>
      <c r="BR7" s="27"/>
      <c r="BS7" s="27"/>
      <c r="BT7" s="44"/>
      <c r="BU7" s="28" t="s">
        <v>288</v>
      </c>
      <c r="BV7" s="28"/>
      <c r="BW7" s="27"/>
      <c r="BX7" s="27"/>
      <c r="BY7" s="27"/>
      <c r="BZ7" s="27"/>
      <c r="CA7" s="27"/>
      <c r="CB7" s="27"/>
      <c r="CC7" s="27"/>
      <c r="CD7" s="27"/>
      <c r="CE7" s="27"/>
      <c r="CF7" s="27"/>
      <c r="CG7" s="27"/>
      <c r="CH7" s="27"/>
      <c r="CI7" s="27"/>
      <c r="CJ7" s="27"/>
      <c r="CK7" s="27"/>
      <c r="CL7" s="27"/>
      <c r="CM7" s="27"/>
      <c r="CN7" s="27"/>
      <c r="CO7" s="27"/>
      <c r="CP7" s="27"/>
      <c r="CQ7" s="27"/>
      <c r="CR7" s="44"/>
      <c r="CS7" s="28" t="s">
        <v>289</v>
      </c>
      <c r="CT7" s="28"/>
      <c r="CU7" s="27"/>
      <c r="CV7" s="27"/>
      <c r="CW7" s="27"/>
      <c r="CX7" s="27"/>
      <c r="CY7" s="27"/>
      <c r="CZ7" s="27"/>
      <c r="DA7" s="27"/>
      <c r="DB7" s="27"/>
      <c r="DC7" s="27"/>
      <c r="DD7" s="27"/>
      <c r="DE7" s="27"/>
      <c r="DF7" s="27"/>
      <c r="DG7" s="27"/>
      <c r="DH7" s="27"/>
      <c r="DI7" s="27"/>
      <c r="DJ7" s="27"/>
      <c r="DK7" s="27"/>
      <c r="DL7" s="27"/>
      <c r="DM7" s="27"/>
      <c r="DN7" s="27"/>
      <c r="DO7" s="27"/>
      <c r="DP7" s="44"/>
      <c r="DQ7" s="28" t="s">
        <v>290</v>
      </c>
      <c r="DR7" s="28"/>
      <c r="DS7" s="27"/>
      <c r="DT7" s="27"/>
      <c r="DU7" s="27"/>
      <c r="DV7" s="27"/>
      <c r="DW7" s="27"/>
      <c r="DX7" s="27"/>
      <c r="DY7" s="27"/>
      <c r="DZ7" s="27"/>
      <c r="EA7" s="27"/>
      <c r="EB7" s="27"/>
      <c r="EC7" s="27"/>
      <c r="ED7" s="27"/>
      <c r="EE7" s="27"/>
      <c r="EF7" s="27"/>
      <c r="EG7" s="27"/>
      <c r="EH7" s="27"/>
      <c r="EI7" s="27"/>
      <c r="EJ7" s="27"/>
      <c r="EK7" s="27"/>
      <c r="EL7" s="27"/>
      <c r="EM7" s="27"/>
      <c r="EO7" s="4" t="s">
        <v>188</v>
      </c>
      <c r="EP7" s="4"/>
      <c r="EQ7" s="3"/>
      <c r="ER7" s="3"/>
      <c r="ES7" s="3"/>
      <c r="ET7" s="3"/>
      <c r="EU7" s="3"/>
      <c r="EV7" s="3"/>
      <c r="EW7" s="3"/>
      <c r="EX7" s="3"/>
      <c r="EY7" s="3"/>
      <c r="EZ7" s="3"/>
      <c r="FA7" s="3"/>
      <c r="FB7" s="3"/>
      <c r="FC7" s="3"/>
      <c r="FD7" s="3"/>
      <c r="FE7" s="3"/>
      <c r="FF7" s="3"/>
      <c r="FG7" s="3"/>
      <c r="FH7" s="3"/>
      <c r="FI7" s="3"/>
      <c r="FJ7" s="3"/>
      <c r="FK7" s="3"/>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75" spans="1:215">
      <c r="A8" s="4" t="s">
        <v>516</v>
      </c>
      <c r="B8" s="4"/>
      <c r="C8" s="5"/>
      <c r="D8" s="5"/>
      <c r="E8" s="5"/>
      <c r="F8" s="5"/>
      <c r="G8" s="5"/>
      <c r="H8" s="5"/>
      <c r="I8" s="5"/>
      <c r="J8" s="5"/>
      <c r="K8" s="5"/>
      <c r="L8" s="5"/>
      <c r="M8" s="5"/>
      <c r="N8" s="5"/>
      <c r="O8" s="5"/>
      <c r="P8" s="5"/>
      <c r="Q8" s="5"/>
      <c r="R8" s="5"/>
      <c r="S8" s="5"/>
      <c r="T8" s="5"/>
      <c r="U8" s="5"/>
      <c r="V8" s="5"/>
      <c r="W8" s="5"/>
      <c r="Y8" s="4" t="s">
        <v>516</v>
      </c>
      <c r="Z8" s="4"/>
      <c r="AA8" s="5"/>
      <c r="AB8" s="5"/>
      <c r="AC8" s="5"/>
      <c r="AD8" s="5"/>
      <c r="AE8" s="5"/>
      <c r="AF8" s="5"/>
      <c r="AG8" s="5"/>
      <c r="AH8" s="5"/>
      <c r="AI8" s="5"/>
      <c r="AJ8" s="5"/>
      <c r="AK8" s="5"/>
      <c r="AL8" s="5"/>
      <c r="AM8" s="5"/>
      <c r="AN8" s="5"/>
      <c r="AO8" s="5"/>
      <c r="AP8" s="5"/>
      <c r="AQ8" s="5"/>
      <c r="AR8" s="5"/>
      <c r="AS8" s="5"/>
      <c r="AT8" s="5"/>
      <c r="AU8" s="5"/>
      <c r="AW8" s="28" t="s">
        <v>517</v>
      </c>
      <c r="AX8" s="28"/>
      <c r="AY8" s="29"/>
      <c r="AZ8" s="29"/>
      <c r="BA8" s="29"/>
      <c r="BB8" s="29"/>
      <c r="BC8" s="29"/>
      <c r="BD8" s="29"/>
      <c r="BE8" s="29"/>
      <c r="BF8" s="29"/>
      <c r="BG8" s="29"/>
      <c r="BH8" s="29"/>
      <c r="BI8" s="29"/>
      <c r="BJ8" s="29"/>
      <c r="BK8" s="29"/>
      <c r="BL8" s="29"/>
      <c r="BM8" s="29"/>
      <c r="BN8" s="29"/>
      <c r="BO8" s="29"/>
      <c r="BP8" s="29"/>
      <c r="BQ8" s="29"/>
      <c r="BR8" s="29"/>
      <c r="BS8" s="29"/>
      <c r="BT8" s="44"/>
      <c r="BU8" s="28" t="s">
        <v>517</v>
      </c>
      <c r="BV8" s="28"/>
      <c r="BW8" s="29"/>
      <c r="BX8" s="29"/>
      <c r="BY8" s="29"/>
      <c r="BZ8" s="29"/>
      <c r="CA8" s="29"/>
      <c r="CB8" s="29"/>
      <c r="CC8" s="29"/>
      <c r="CD8" s="29"/>
      <c r="CE8" s="29"/>
      <c r="CF8" s="29"/>
      <c r="CG8" s="29"/>
      <c r="CH8" s="29"/>
      <c r="CI8" s="29"/>
      <c r="CJ8" s="29"/>
      <c r="CK8" s="29"/>
      <c r="CL8" s="29"/>
      <c r="CM8" s="29"/>
      <c r="CN8" s="29"/>
      <c r="CO8" s="29"/>
      <c r="CP8" s="29"/>
      <c r="CQ8" s="29"/>
      <c r="CR8" s="44"/>
      <c r="CS8" s="28" t="s">
        <v>517</v>
      </c>
      <c r="CT8" s="28"/>
      <c r="CU8" s="29"/>
      <c r="CV8" s="29"/>
      <c r="CW8" s="29"/>
      <c r="CX8" s="29"/>
      <c r="CY8" s="29"/>
      <c r="CZ8" s="29"/>
      <c r="DA8" s="29"/>
      <c r="DB8" s="29"/>
      <c r="DC8" s="29"/>
      <c r="DD8" s="29"/>
      <c r="DE8" s="29"/>
      <c r="DF8" s="29"/>
      <c r="DG8" s="29"/>
      <c r="DH8" s="29"/>
      <c r="DI8" s="29"/>
      <c r="DJ8" s="29"/>
      <c r="DK8" s="29"/>
      <c r="DL8" s="29"/>
      <c r="DM8" s="29"/>
      <c r="DN8" s="29"/>
      <c r="DO8" s="29"/>
      <c r="DP8" s="44"/>
      <c r="DQ8" s="28" t="s">
        <v>517</v>
      </c>
      <c r="DR8" s="28"/>
      <c r="DS8" s="29"/>
      <c r="DT8" s="29"/>
      <c r="DU8" s="29"/>
      <c r="DV8" s="29"/>
      <c r="DW8" s="29"/>
      <c r="DX8" s="29"/>
      <c r="DY8" s="29"/>
      <c r="DZ8" s="29"/>
      <c r="EA8" s="29"/>
      <c r="EB8" s="29"/>
      <c r="EC8" s="29"/>
      <c r="ED8" s="29"/>
      <c r="EE8" s="29"/>
      <c r="EF8" s="29"/>
      <c r="EG8" s="29"/>
      <c r="EH8" s="29"/>
      <c r="EI8" s="29"/>
      <c r="EJ8" s="29"/>
      <c r="EK8" s="29"/>
      <c r="EL8" s="29"/>
      <c r="EM8" s="29"/>
      <c r="EO8" s="4" t="s">
        <v>516</v>
      </c>
      <c r="EP8" s="4"/>
      <c r="EQ8" s="5"/>
      <c r="ER8" s="5"/>
      <c r="ES8" s="5"/>
      <c r="ET8" s="5"/>
      <c r="EU8" s="5"/>
      <c r="EV8" s="5"/>
      <c r="EW8" s="5"/>
      <c r="EX8" s="5"/>
      <c r="EY8" s="5"/>
      <c r="EZ8" s="5"/>
      <c r="FA8" s="5"/>
      <c r="FB8" s="5"/>
      <c r="FC8" s="5"/>
      <c r="FD8" s="5"/>
      <c r="FE8" s="5"/>
      <c r="FF8" s="5"/>
      <c r="FG8" s="5"/>
      <c r="FH8" s="5"/>
      <c r="FI8" s="5"/>
      <c r="FJ8" s="5"/>
      <c r="FK8" s="5"/>
      <c r="FM8" s="4" t="s">
        <v>516</v>
      </c>
      <c r="FN8" s="4"/>
      <c r="FO8" s="5"/>
      <c r="FP8" s="5"/>
      <c r="FQ8" s="5"/>
      <c r="FR8" s="5"/>
      <c r="FS8" s="5"/>
      <c r="FT8" s="5"/>
      <c r="FU8" s="5"/>
      <c r="FV8" s="5"/>
      <c r="FW8" s="5"/>
      <c r="FX8" s="5"/>
      <c r="FY8" s="5"/>
      <c r="FZ8" s="5"/>
      <c r="GA8" s="5"/>
      <c r="GB8" s="5"/>
      <c r="GC8" s="5"/>
      <c r="GD8" s="5"/>
      <c r="GE8" s="5"/>
      <c r="GF8" s="5"/>
      <c r="GG8" s="5"/>
      <c r="GH8" s="5"/>
      <c r="GI8" s="5"/>
      <c r="GK8" s="4" t="s">
        <v>516</v>
      </c>
      <c r="GL8" s="4"/>
      <c r="GM8" s="5"/>
      <c r="GN8" s="5"/>
      <c r="GO8" s="5"/>
      <c r="GP8" s="5"/>
      <c r="GQ8" s="5"/>
      <c r="GR8" s="5"/>
      <c r="GS8" s="5"/>
      <c r="GT8" s="5"/>
      <c r="GU8" s="5"/>
      <c r="GV8" s="5"/>
      <c r="GW8" s="5"/>
      <c r="GX8" s="5"/>
      <c r="GY8" s="5"/>
      <c r="GZ8" s="5"/>
      <c r="HA8" s="5"/>
      <c r="HB8" s="5"/>
      <c r="HC8" s="5"/>
      <c r="HD8" s="5"/>
      <c r="HE8" s="5"/>
      <c r="HF8" s="5"/>
      <c r="HG8" s="5"/>
    </row>
    <row r="9" ht="1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5" spans="1:215">
      <c r="A13" s="13"/>
      <c r="B13" s="13" t="s">
        <v>518</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Y13" s="13"/>
      <c r="Z13" s="13" t="s">
        <v>518</v>
      </c>
      <c r="AA13" s="13">
        <v>0.2</v>
      </c>
      <c r="AB13" s="13">
        <v>0.2</v>
      </c>
      <c r="AC13" s="13">
        <v>0.3</v>
      </c>
      <c r="AD13" s="13">
        <v>0.3</v>
      </c>
      <c r="AE13" s="13">
        <v>0.3</v>
      </c>
      <c r="AF13" s="13">
        <v>0.2</v>
      </c>
      <c r="AG13" s="13">
        <v>0.2</v>
      </c>
      <c r="AH13" s="13">
        <v>0.2</v>
      </c>
      <c r="AI13" s="13">
        <v>0.2</v>
      </c>
      <c r="AJ13" s="13">
        <v>0.2</v>
      </c>
      <c r="AK13" s="13">
        <v>0.1</v>
      </c>
      <c r="AL13" s="13">
        <v>0.2</v>
      </c>
      <c r="AM13" s="13">
        <v>0.1</v>
      </c>
      <c r="AN13" s="13">
        <v>0.2</v>
      </c>
      <c r="AO13" s="13">
        <v>0.2</v>
      </c>
      <c r="AP13" s="13">
        <v>0.1</v>
      </c>
      <c r="AQ13" s="13">
        <v>0.1</v>
      </c>
      <c r="AR13" s="13">
        <v>0.1</v>
      </c>
      <c r="AS13" s="13">
        <v>0.1</v>
      </c>
      <c r="AT13" s="13">
        <v>0.1</v>
      </c>
      <c r="AU13" s="13">
        <v>0</v>
      </c>
      <c r="AW13" s="33"/>
      <c r="AX13" s="33" t="s">
        <v>519</v>
      </c>
      <c r="AY13" s="33">
        <v>0.5</v>
      </c>
      <c r="AZ13" s="33">
        <v>0.5</v>
      </c>
      <c r="BA13" s="33">
        <v>0.5</v>
      </c>
      <c r="BB13" s="33">
        <v>0.6</v>
      </c>
      <c r="BC13" s="33">
        <v>0.4</v>
      </c>
      <c r="BD13" s="33">
        <v>0.5</v>
      </c>
      <c r="BE13" s="33">
        <v>0.5</v>
      </c>
      <c r="BF13" s="33">
        <v>0.4</v>
      </c>
      <c r="BG13" s="33">
        <v>0.3</v>
      </c>
      <c r="BH13" s="33">
        <v>0.3</v>
      </c>
      <c r="BI13" s="33">
        <v>0.3</v>
      </c>
      <c r="BJ13" s="33">
        <v>0.4</v>
      </c>
      <c r="BK13" s="33">
        <v>0.3</v>
      </c>
      <c r="BL13" s="33">
        <v>0.3</v>
      </c>
      <c r="BM13" s="33">
        <v>0.3</v>
      </c>
      <c r="BN13" s="33">
        <v>0.2</v>
      </c>
      <c r="BO13" s="33">
        <v>0.2</v>
      </c>
      <c r="BP13" s="33">
        <v>0.1</v>
      </c>
      <c r="BQ13" s="33">
        <v>0.1</v>
      </c>
      <c r="BR13" s="33">
        <v>0.1</v>
      </c>
      <c r="BS13" s="33">
        <v>0.1</v>
      </c>
      <c r="BT13" s="44"/>
      <c r="BU13" s="33"/>
      <c r="BV13" s="33" t="s">
        <v>519</v>
      </c>
      <c r="BW13" s="33">
        <v>1</v>
      </c>
      <c r="BX13" s="33">
        <v>0.8</v>
      </c>
      <c r="BY13" s="33">
        <v>0.9</v>
      </c>
      <c r="BZ13" s="33">
        <v>1</v>
      </c>
      <c r="CA13" s="33">
        <v>0.9</v>
      </c>
      <c r="CB13" s="33">
        <v>0.9</v>
      </c>
      <c r="CC13" s="33">
        <v>1.1</v>
      </c>
      <c r="CD13" s="33">
        <v>1.2</v>
      </c>
      <c r="CE13" s="33">
        <v>1.2</v>
      </c>
      <c r="CF13" s="33">
        <v>0.8</v>
      </c>
      <c r="CG13" s="33">
        <v>0.9</v>
      </c>
      <c r="CH13" s="33">
        <v>0.9</v>
      </c>
      <c r="CI13" s="33">
        <v>0.8</v>
      </c>
      <c r="CJ13" s="33">
        <v>1</v>
      </c>
      <c r="CK13" s="33">
        <v>0.9</v>
      </c>
      <c r="CL13" s="33">
        <v>0.8</v>
      </c>
      <c r="CM13" s="33">
        <v>0.8</v>
      </c>
      <c r="CN13" s="33">
        <v>0.5</v>
      </c>
      <c r="CO13" s="33">
        <v>0.4</v>
      </c>
      <c r="CP13" s="33">
        <v>0.4</v>
      </c>
      <c r="CQ13" s="33">
        <v>0.3</v>
      </c>
      <c r="CR13" s="44"/>
      <c r="CS13" s="33"/>
      <c r="CT13" s="33" t="s">
        <v>519</v>
      </c>
      <c r="CU13" s="33">
        <v>2.2</v>
      </c>
      <c r="CV13" s="33">
        <v>2</v>
      </c>
      <c r="CW13" s="33">
        <v>2.4</v>
      </c>
      <c r="CX13" s="33">
        <v>2.2</v>
      </c>
      <c r="CY13" s="33">
        <v>2</v>
      </c>
      <c r="CZ13" s="33">
        <v>2.4</v>
      </c>
      <c r="DA13" s="33">
        <v>2</v>
      </c>
      <c r="DB13" s="33">
        <v>2.1</v>
      </c>
      <c r="DC13" s="33">
        <v>2.1</v>
      </c>
      <c r="DD13" s="33">
        <v>1.7</v>
      </c>
      <c r="DE13" s="33">
        <v>1.9</v>
      </c>
      <c r="DF13" s="33">
        <v>1.9</v>
      </c>
      <c r="DG13" s="33">
        <v>1.9</v>
      </c>
      <c r="DH13" s="33">
        <v>2.1</v>
      </c>
      <c r="DI13" s="33">
        <v>2.1</v>
      </c>
      <c r="DJ13" s="33">
        <v>1.7</v>
      </c>
      <c r="DK13" s="33">
        <v>1.4</v>
      </c>
      <c r="DL13" s="33">
        <v>0.9</v>
      </c>
      <c r="DM13" s="33">
        <v>0.8</v>
      </c>
      <c r="DN13" s="33">
        <v>0.8</v>
      </c>
      <c r="DO13" s="33">
        <v>0.7</v>
      </c>
      <c r="DP13" s="44"/>
      <c r="DQ13" s="33"/>
      <c r="DR13" s="33" t="s">
        <v>519</v>
      </c>
      <c r="DS13" s="33">
        <v>0.2</v>
      </c>
      <c r="DT13" s="33">
        <v>0.1</v>
      </c>
      <c r="DU13" s="33">
        <v>0.2</v>
      </c>
      <c r="DV13" s="33">
        <v>0.2</v>
      </c>
      <c r="DW13" s="33">
        <v>0.2</v>
      </c>
      <c r="DX13" s="33">
        <v>0.2</v>
      </c>
      <c r="DY13" s="33">
        <v>0.2</v>
      </c>
      <c r="DZ13" s="33">
        <v>0.2</v>
      </c>
      <c r="EA13" s="33">
        <v>0.2</v>
      </c>
      <c r="EB13" s="33">
        <v>0.1</v>
      </c>
      <c r="EC13" s="33">
        <v>0.1</v>
      </c>
      <c r="ED13" s="33">
        <v>0.1</v>
      </c>
      <c r="EE13" s="33">
        <v>0.1</v>
      </c>
      <c r="EF13" s="33">
        <v>0.1</v>
      </c>
      <c r="EG13" s="33">
        <v>0.2</v>
      </c>
      <c r="EH13" s="33">
        <v>0.1</v>
      </c>
      <c r="EI13" s="33">
        <v>0.1</v>
      </c>
      <c r="EJ13" s="33">
        <v>0.1</v>
      </c>
      <c r="EK13" s="33">
        <v>0.1</v>
      </c>
      <c r="EL13" s="33">
        <v>0.1</v>
      </c>
      <c r="EM13" s="33">
        <v>0.1</v>
      </c>
      <c r="EO13" s="13"/>
      <c r="EP13" s="13" t="s">
        <v>518</v>
      </c>
      <c r="EQ13" s="13">
        <v>0.3</v>
      </c>
      <c r="ER13" s="13">
        <v>0.3</v>
      </c>
      <c r="ES13" s="13">
        <v>0.3</v>
      </c>
      <c r="ET13" s="13">
        <v>0.4</v>
      </c>
      <c r="EU13" s="13">
        <v>0.3</v>
      </c>
      <c r="EV13" s="13">
        <v>0.3</v>
      </c>
      <c r="EW13" s="13">
        <v>0.3</v>
      </c>
      <c r="EX13" s="13">
        <v>0.4</v>
      </c>
      <c r="EY13" s="13">
        <v>0.4</v>
      </c>
      <c r="EZ13" s="13">
        <v>0.3</v>
      </c>
      <c r="FA13" s="13">
        <v>0.3</v>
      </c>
      <c r="FB13" s="13">
        <v>0.2</v>
      </c>
      <c r="FC13" s="13">
        <v>0.2</v>
      </c>
      <c r="FD13" s="13">
        <v>0.3</v>
      </c>
      <c r="FE13" s="13">
        <v>0.3</v>
      </c>
      <c r="FF13" s="13">
        <v>0.3</v>
      </c>
      <c r="FG13" s="13">
        <v>0.2</v>
      </c>
      <c r="FH13" s="13">
        <v>0.1</v>
      </c>
      <c r="FI13" s="13">
        <v>0.1</v>
      </c>
      <c r="FJ13" s="13">
        <v>0.1</v>
      </c>
      <c r="FK13" s="13">
        <v>0.1</v>
      </c>
      <c r="FM13" s="13"/>
      <c r="FN13" s="13" t="s">
        <v>518</v>
      </c>
      <c r="FO13" s="13">
        <v>1.2</v>
      </c>
      <c r="FP13" s="13">
        <v>1.5</v>
      </c>
      <c r="FQ13" s="13">
        <v>1.8</v>
      </c>
      <c r="FR13" s="13">
        <v>1.3</v>
      </c>
      <c r="FS13" s="13">
        <v>1</v>
      </c>
      <c r="FT13" s="13">
        <v>1.2</v>
      </c>
      <c r="FU13" s="13">
        <v>1.1</v>
      </c>
      <c r="FV13" s="13">
        <v>1.3</v>
      </c>
      <c r="FW13" s="13">
        <v>1.2</v>
      </c>
      <c r="FX13" s="13">
        <v>1</v>
      </c>
      <c r="FY13" s="13">
        <v>1.1</v>
      </c>
      <c r="FZ13" s="13">
        <v>1</v>
      </c>
      <c r="GA13" s="13">
        <v>1</v>
      </c>
      <c r="GB13" s="13">
        <v>1.1</v>
      </c>
      <c r="GC13" s="13">
        <v>1.3</v>
      </c>
      <c r="GD13" s="13">
        <v>1</v>
      </c>
      <c r="GE13" s="13">
        <v>0.8</v>
      </c>
      <c r="GF13" s="13">
        <v>0.5</v>
      </c>
      <c r="GG13" s="13">
        <v>0.4</v>
      </c>
      <c r="GH13" s="13">
        <v>0.4</v>
      </c>
      <c r="GI13" s="13">
        <v>0.4</v>
      </c>
      <c r="GK13" s="13"/>
      <c r="GL13" s="13" t="s">
        <v>518</v>
      </c>
      <c r="GM13" s="13">
        <v>1.2</v>
      </c>
      <c r="GN13" s="13">
        <v>1.5</v>
      </c>
      <c r="GO13" s="13">
        <v>1.6</v>
      </c>
      <c r="GP13" s="13">
        <v>1.4</v>
      </c>
      <c r="GQ13" s="13">
        <v>1.1</v>
      </c>
      <c r="GR13" s="13">
        <v>1.2</v>
      </c>
      <c r="GS13" s="13">
        <v>1</v>
      </c>
      <c r="GT13" s="13">
        <v>1.2</v>
      </c>
      <c r="GU13" s="13">
        <v>1.2</v>
      </c>
      <c r="GV13" s="13">
        <v>0.7</v>
      </c>
      <c r="GW13" s="13">
        <v>0.7</v>
      </c>
      <c r="GX13" s="13">
        <v>0.6</v>
      </c>
      <c r="GY13" s="13">
        <v>0.7</v>
      </c>
      <c r="GZ13" s="13">
        <v>0.8</v>
      </c>
      <c r="HA13" s="13">
        <v>0.8</v>
      </c>
      <c r="HB13" s="13">
        <v>0.7</v>
      </c>
      <c r="HC13" s="13">
        <v>0.6</v>
      </c>
      <c r="HD13" s="13">
        <v>0.4</v>
      </c>
      <c r="HE13" s="13">
        <v>0.4</v>
      </c>
      <c r="HF13" s="13">
        <v>0.3</v>
      </c>
      <c r="HG13" s="13">
        <v>0.3</v>
      </c>
    </row>
    <row r="14" ht="15" spans="1:215">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25"/>
      <c r="AX14" s="34" t="s">
        <v>297</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297</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297</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297</v>
      </c>
      <c r="DS14" s="25"/>
      <c r="DT14" s="25"/>
      <c r="DU14" s="25"/>
      <c r="DV14" s="25"/>
      <c r="DW14" s="25"/>
      <c r="DX14" s="25"/>
      <c r="DY14" s="25"/>
      <c r="DZ14" s="25"/>
      <c r="EA14" s="25"/>
      <c r="EB14" s="25"/>
      <c r="EC14" s="25"/>
      <c r="ED14" s="25"/>
      <c r="EE14" s="25"/>
      <c r="EF14" s="25"/>
      <c r="EG14" s="25"/>
      <c r="EH14" s="25"/>
      <c r="EI14" s="25"/>
      <c r="EJ14" s="25"/>
      <c r="EK14" s="25"/>
      <c r="EL14" s="25"/>
      <c r="EM14" s="25"/>
      <c r="EO14" s="1"/>
      <c r="EP14" s="21" t="s">
        <v>296</v>
      </c>
      <c r="EQ14" s="1"/>
      <c r="ER14" s="1"/>
      <c r="ES14" s="1"/>
      <c r="ET14" s="1"/>
      <c r="EU14" s="1"/>
      <c r="EV14" s="1"/>
      <c r="EW14" s="1"/>
      <c r="EX14" s="1"/>
      <c r="EY14" s="1"/>
      <c r="EZ14" s="1"/>
      <c r="FA14" s="1"/>
      <c r="FB14" s="1"/>
      <c r="FC14" s="1"/>
      <c r="FD14" s="1"/>
      <c r="FE14" s="1"/>
      <c r="FF14" s="1"/>
      <c r="FG14" s="1"/>
      <c r="FH14" s="1"/>
      <c r="FI14" s="1"/>
      <c r="FJ14" s="1"/>
      <c r="FK14" s="1"/>
      <c r="FM14" s="1"/>
      <c r="FN14" s="21" t="s">
        <v>296</v>
      </c>
      <c r="FO14" s="1"/>
      <c r="FP14" s="1"/>
      <c r="FQ14" s="1"/>
      <c r="FR14" s="1"/>
      <c r="FS14" s="1"/>
      <c r="FT14" s="1"/>
      <c r="FU14" s="1"/>
      <c r="FV14" s="1"/>
      <c r="FW14" s="1"/>
      <c r="FX14" s="1"/>
      <c r="FY14" s="1"/>
      <c r="FZ14" s="1"/>
      <c r="GA14" s="1"/>
      <c r="GB14" s="1"/>
      <c r="GC14" s="1"/>
      <c r="GD14" s="1"/>
      <c r="GE14" s="1"/>
      <c r="GF14" s="1"/>
      <c r="GG14" s="1"/>
      <c r="GH14" s="1"/>
      <c r="GI14" s="1"/>
      <c r="GK14" s="1"/>
      <c r="GL14" s="21" t="s">
        <v>296</v>
      </c>
      <c r="GM14" s="1"/>
      <c r="GN14" s="1"/>
      <c r="GO14" s="1"/>
      <c r="GP14" s="1"/>
      <c r="GQ14" s="1"/>
      <c r="GR14" s="1"/>
      <c r="GS14" s="1"/>
      <c r="GT14" s="1"/>
      <c r="GU14" s="1"/>
      <c r="GV14" s="1"/>
      <c r="GW14" s="1"/>
      <c r="GX14" s="1"/>
      <c r="GY14" s="1"/>
      <c r="GZ14" s="1"/>
      <c r="HA14" s="1"/>
      <c r="HB14" s="1"/>
      <c r="HC14" s="1"/>
      <c r="HD14" s="1"/>
      <c r="HE14" s="1"/>
      <c r="HF14" s="1"/>
      <c r="HG14" s="1"/>
    </row>
    <row r="15" ht="15" spans="1:215">
      <c r="A15" s="1"/>
      <c r="B15" s="22" t="s">
        <v>300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22" t="s">
        <v>300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25"/>
      <c r="AX15" s="35" t="s">
        <v>301</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44"/>
      <c r="BU15" s="25"/>
      <c r="BV15" s="35" t="s">
        <v>301</v>
      </c>
      <c r="BW15" s="25">
        <v>0.2</v>
      </c>
      <c r="BX15" s="25">
        <v>0</v>
      </c>
      <c r="BY15" s="25">
        <v>0</v>
      </c>
      <c r="BZ15" s="25">
        <v>0</v>
      </c>
      <c r="CA15" s="25">
        <v>0</v>
      </c>
      <c r="CB15" s="25">
        <v>0</v>
      </c>
      <c r="CC15" s="25">
        <v>0</v>
      </c>
      <c r="CD15" s="25">
        <v>0</v>
      </c>
      <c r="CE15" s="25">
        <v>0</v>
      </c>
      <c r="CF15" s="25">
        <v>0</v>
      </c>
      <c r="CG15" s="25">
        <v>0</v>
      </c>
      <c r="CH15" s="25">
        <v>0</v>
      </c>
      <c r="CI15" s="25">
        <v>0</v>
      </c>
      <c r="CJ15" s="25">
        <v>0.1</v>
      </c>
      <c r="CK15" s="25">
        <v>0.1</v>
      </c>
      <c r="CL15" s="25">
        <v>0</v>
      </c>
      <c r="CM15" s="25">
        <v>0</v>
      </c>
      <c r="CN15" s="25">
        <v>0.1</v>
      </c>
      <c r="CO15" s="25">
        <v>0.1</v>
      </c>
      <c r="CP15" s="25">
        <v>0.1</v>
      </c>
      <c r="CQ15" s="25">
        <v>0.1</v>
      </c>
      <c r="CR15" s="44"/>
      <c r="CS15" s="25"/>
      <c r="CT15" s="35" t="s">
        <v>301</v>
      </c>
      <c r="CU15" s="25">
        <v>0.3</v>
      </c>
      <c r="CV15" s="25">
        <v>0</v>
      </c>
      <c r="CW15" s="25">
        <v>0.1</v>
      </c>
      <c r="CX15" s="25">
        <v>0</v>
      </c>
      <c r="CY15" s="25">
        <v>0</v>
      </c>
      <c r="CZ15" s="25">
        <v>0.1</v>
      </c>
      <c r="DA15" s="25">
        <v>0.1</v>
      </c>
      <c r="DB15" s="25">
        <v>0.1</v>
      </c>
      <c r="DC15" s="25">
        <v>0.1</v>
      </c>
      <c r="DD15" s="25">
        <v>0.1</v>
      </c>
      <c r="DE15" s="25">
        <v>0.1</v>
      </c>
      <c r="DF15" s="25">
        <v>0.1</v>
      </c>
      <c r="DG15" s="25">
        <v>0.1</v>
      </c>
      <c r="DH15" s="25">
        <v>0.1</v>
      </c>
      <c r="DI15" s="25">
        <v>0.1</v>
      </c>
      <c r="DJ15" s="25">
        <v>0.1</v>
      </c>
      <c r="DK15" s="25">
        <v>0.1</v>
      </c>
      <c r="DL15" s="25">
        <v>0.1</v>
      </c>
      <c r="DM15" s="25">
        <v>0.1</v>
      </c>
      <c r="DN15" s="25">
        <v>0.2</v>
      </c>
      <c r="DO15" s="25">
        <v>0.1</v>
      </c>
      <c r="DP15" s="44"/>
      <c r="DQ15" s="25"/>
      <c r="DR15" s="35" t="s">
        <v>301</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O15" s="1"/>
      <c r="EP15" s="12" t="s">
        <v>300</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c r="FM15" s="1"/>
      <c r="FN15" s="12" t="s">
        <v>300</v>
      </c>
      <c r="FO15" s="1">
        <v>0.1</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0.1</v>
      </c>
      <c r="GG15" s="1">
        <v>0.1</v>
      </c>
      <c r="GH15" s="1">
        <v>0.1</v>
      </c>
      <c r="GI15" s="1">
        <v>0.1</v>
      </c>
      <c r="GK15" s="1"/>
      <c r="GL15" s="12" t="s">
        <v>300</v>
      </c>
      <c r="GM15" s="1">
        <v>0.1</v>
      </c>
      <c r="GN15" s="1">
        <v>0</v>
      </c>
      <c r="GO15" s="1">
        <v>0</v>
      </c>
      <c r="GP15" s="1">
        <v>0</v>
      </c>
      <c r="GQ15" s="1">
        <v>0</v>
      </c>
      <c r="GR15" s="1">
        <v>0</v>
      </c>
      <c r="GS15" s="1">
        <v>0</v>
      </c>
      <c r="GT15" s="1">
        <v>0</v>
      </c>
      <c r="GU15" s="1">
        <v>0</v>
      </c>
      <c r="GV15" s="1">
        <v>0</v>
      </c>
      <c r="GW15" s="1">
        <v>0</v>
      </c>
      <c r="GX15" s="1">
        <v>0</v>
      </c>
      <c r="GY15" s="1">
        <v>0</v>
      </c>
      <c r="GZ15" s="1">
        <v>0</v>
      </c>
      <c r="HA15" s="1">
        <v>0</v>
      </c>
      <c r="HB15" s="1">
        <v>0</v>
      </c>
      <c r="HC15" s="1">
        <v>0</v>
      </c>
      <c r="HD15" s="1">
        <v>0</v>
      </c>
      <c r="HE15" s="1">
        <v>0</v>
      </c>
      <c r="HF15" s="1">
        <v>0.1</v>
      </c>
      <c r="HG15" s="1">
        <v>0</v>
      </c>
    </row>
    <row r="16" ht="15" spans="1:215">
      <c r="A16" s="1"/>
      <c r="B16" s="22" t="s">
        <v>302</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22" t="s">
        <v>302</v>
      </c>
      <c r="AA16" s="1">
        <v>0.2</v>
      </c>
      <c r="AB16" s="1">
        <v>0.2</v>
      </c>
      <c r="AC16" s="1">
        <v>0.3</v>
      </c>
      <c r="AD16" s="1">
        <v>0.3</v>
      </c>
      <c r="AE16" s="1">
        <v>0.3</v>
      </c>
      <c r="AF16" s="1">
        <v>0.2</v>
      </c>
      <c r="AG16" s="1">
        <v>0.2</v>
      </c>
      <c r="AH16" s="1">
        <v>0.2</v>
      </c>
      <c r="AI16" s="1">
        <v>0.2</v>
      </c>
      <c r="AJ16" s="1">
        <v>0.1</v>
      </c>
      <c r="AK16" s="1">
        <v>0.1</v>
      </c>
      <c r="AL16" s="1">
        <v>0.1</v>
      </c>
      <c r="AM16" s="1">
        <v>0.1</v>
      </c>
      <c r="AN16" s="1">
        <v>0.1</v>
      </c>
      <c r="AO16" s="1">
        <v>0.2</v>
      </c>
      <c r="AP16" s="1">
        <v>0.1</v>
      </c>
      <c r="AQ16" s="1">
        <v>0.1</v>
      </c>
      <c r="AR16" s="1">
        <v>0.1</v>
      </c>
      <c r="AS16" s="1">
        <v>0.1</v>
      </c>
      <c r="AT16" s="1">
        <v>0</v>
      </c>
      <c r="AU16" s="1">
        <v>0</v>
      </c>
      <c r="AW16" s="25"/>
      <c r="AX16" s="35" t="s">
        <v>303</v>
      </c>
      <c r="AY16" s="25">
        <v>0.4</v>
      </c>
      <c r="AZ16" s="25">
        <v>0.5</v>
      </c>
      <c r="BA16" s="25">
        <v>0.5</v>
      </c>
      <c r="BB16" s="25">
        <v>0.6</v>
      </c>
      <c r="BC16" s="25">
        <v>0.4</v>
      </c>
      <c r="BD16" s="25">
        <v>0.5</v>
      </c>
      <c r="BE16" s="25">
        <v>0.5</v>
      </c>
      <c r="BF16" s="25">
        <v>0.4</v>
      </c>
      <c r="BG16" s="25">
        <v>0.3</v>
      </c>
      <c r="BH16" s="25">
        <v>0.3</v>
      </c>
      <c r="BI16" s="25">
        <v>0.3</v>
      </c>
      <c r="BJ16" s="25">
        <v>0.4</v>
      </c>
      <c r="BK16" s="25">
        <v>0.3</v>
      </c>
      <c r="BL16" s="25">
        <v>0.3</v>
      </c>
      <c r="BM16" s="25">
        <v>0.3</v>
      </c>
      <c r="BN16" s="25">
        <v>0.2</v>
      </c>
      <c r="BO16" s="25">
        <v>0.2</v>
      </c>
      <c r="BP16" s="25">
        <v>0.1</v>
      </c>
      <c r="BQ16" s="25">
        <v>0.1</v>
      </c>
      <c r="BR16" s="25">
        <v>0.1</v>
      </c>
      <c r="BS16" s="25">
        <v>0.1</v>
      </c>
      <c r="BT16" s="44"/>
      <c r="BU16" s="25"/>
      <c r="BV16" s="35" t="s">
        <v>303</v>
      </c>
      <c r="BW16" s="25">
        <v>0.8</v>
      </c>
      <c r="BX16" s="25">
        <v>0.8</v>
      </c>
      <c r="BY16" s="25">
        <v>0.9</v>
      </c>
      <c r="BZ16" s="25">
        <v>1</v>
      </c>
      <c r="CA16" s="25">
        <v>0.8</v>
      </c>
      <c r="CB16" s="25">
        <v>0.9</v>
      </c>
      <c r="CC16" s="25">
        <v>1.1</v>
      </c>
      <c r="CD16" s="25">
        <v>1.1</v>
      </c>
      <c r="CE16" s="25">
        <v>1.2</v>
      </c>
      <c r="CF16" s="25">
        <v>0.8</v>
      </c>
      <c r="CG16" s="25">
        <v>0.9</v>
      </c>
      <c r="CH16" s="25">
        <v>0.8</v>
      </c>
      <c r="CI16" s="25">
        <v>0.8</v>
      </c>
      <c r="CJ16" s="25">
        <v>1</v>
      </c>
      <c r="CK16" s="25">
        <v>0.9</v>
      </c>
      <c r="CL16" s="25">
        <v>0.8</v>
      </c>
      <c r="CM16" s="25">
        <v>0.7</v>
      </c>
      <c r="CN16" s="25">
        <v>0.4</v>
      </c>
      <c r="CO16" s="25">
        <v>0.3</v>
      </c>
      <c r="CP16" s="25">
        <v>0.3</v>
      </c>
      <c r="CQ16" s="25">
        <v>0.3</v>
      </c>
      <c r="CR16" s="44"/>
      <c r="CS16" s="25"/>
      <c r="CT16" s="35" t="s">
        <v>303</v>
      </c>
      <c r="CU16" s="25">
        <v>1.9</v>
      </c>
      <c r="CV16" s="25">
        <v>1.9</v>
      </c>
      <c r="CW16" s="25">
        <v>2.3</v>
      </c>
      <c r="CX16" s="25">
        <v>2.2</v>
      </c>
      <c r="CY16" s="25">
        <v>2</v>
      </c>
      <c r="CZ16" s="25">
        <v>2.3</v>
      </c>
      <c r="DA16" s="25">
        <v>2</v>
      </c>
      <c r="DB16" s="25">
        <v>2</v>
      </c>
      <c r="DC16" s="25">
        <v>2</v>
      </c>
      <c r="DD16" s="25">
        <v>1.7</v>
      </c>
      <c r="DE16" s="25">
        <v>1.8</v>
      </c>
      <c r="DF16" s="25">
        <v>1.8</v>
      </c>
      <c r="DG16" s="25">
        <v>1.8</v>
      </c>
      <c r="DH16" s="25">
        <v>2</v>
      </c>
      <c r="DI16" s="25">
        <v>2</v>
      </c>
      <c r="DJ16" s="25">
        <v>1.6</v>
      </c>
      <c r="DK16" s="25">
        <v>1.3</v>
      </c>
      <c r="DL16" s="25">
        <v>0.8</v>
      </c>
      <c r="DM16" s="25">
        <v>0.7</v>
      </c>
      <c r="DN16" s="25">
        <v>0.6</v>
      </c>
      <c r="DO16" s="25">
        <v>0.5</v>
      </c>
      <c r="DP16" s="44"/>
      <c r="DQ16" s="25"/>
      <c r="DR16" s="35" t="s">
        <v>303</v>
      </c>
      <c r="DS16" s="25">
        <v>0.1</v>
      </c>
      <c r="DT16" s="25">
        <v>0.1</v>
      </c>
      <c r="DU16" s="25">
        <v>0.2</v>
      </c>
      <c r="DV16" s="25">
        <v>0.2</v>
      </c>
      <c r="DW16" s="25">
        <v>0.2</v>
      </c>
      <c r="DX16" s="25">
        <v>0.2</v>
      </c>
      <c r="DY16" s="25">
        <v>0.2</v>
      </c>
      <c r="DZ16" s="25">
        <v>0.2</v>
      </c>
      <c r="EA16" s="25">
        <v>0.2</v>
      </c>
      <c r="EB16" s="25">
        <v>0.1</v>
      </c>
      <c r="EC16" s="25">
        <v>0.1</v>
      </c>
      <c r="ED16" s="25">
        <v>0.1</v>
      </c>
      <c r="EE16" s="25">
        <v>0.1</v>
      </c>
      <c r="EF16" s="25">
        <v>0.1</v>
      </c>
      <c r="EG16" s="25">
        <v>0.1</v>
      </c>
      <c r="EH16" s="25">
        <v>0.1</v>
      </c>
      <c r="EI16" s="25">
        <v>0.1</v>
      </c>
      <c r="EJ16" s="25">
        <v>0.1</v>
      </c>
      <c r="EK16" s="25">
        <v>0.1</v>
      </c>
      <c r="EL16" s="25">
        <v>0</v>
      </c>
      <c r="EM16" s="25">
        <v>0</v>
      </c>
      <c r="EO16" s="1"/>
      <c r="EP16" s="12" t="s">
        <v>302</v>
      </c>
      <c r="EQ16" s="1">
        <v>0.3</v>
      </c>
      <c r="ER16" s="1">
        <v>0.3</v>
      </c>
      <c r="ES16" s="1">
        <v>0.3</v>
      </c>
      <c r="ET16" s="1">
        <v>0.4</v>
      </c>
      <c r="EU16" s="1">
        <v>0.3</v>
      </c>
      <c r="EV16" s="1">
        <v>0.3</v>
      </c>
      <c r="EW16" s="1">
        <v>0.3</v>
      </c>
      <c r="EX16" s="1">
        <v>0.3</v>
      </c>
      <c r="EY16" s="1">
        <v>0.4</v>
      </c>
      <c r="EZ16" s="1">
        <v>0.3</v>
      </c>
      <c r="FA16" s="1">
        <v>0.3</v>
      </c>
      <c r="FB16" s="1">
        <v>0.2</v>
      </c>
      <c r="FC16" s="1">
        <v>0.2</v>
      </c>
      <c r="FD16" s="1">
        <v>0.3</v>
      </c>
      <c r="FE16" s="1">
        <v>0.3</v>
      </c>
      <c r="FF16" s="1">
        <v>0.2</v>
      </c>
      <c r="FG16" s="1">
        <v>0.2</v>
      </c>
      <c r="FH16" s="1">
        <v>0.1</v>
      </c>
      <c r="FI16" s="1">
        <v>0.1</v>
      </c>
      <c r="FJ16" s="1">
        <v>0.1</v>
      </c>
      <c r="FK16" s="1">
        <v>0.1</v>
      </c>
      <c r="FM16" s="1"/>
      <c r="FN16" s="12" t="s">
        <v>302</v>
      </c>
      <c r="FO16" s="1">
        <v>1.1</v>
      </c>
      <c r="FP16" s="1">
        <v>1.5</v>
      </c>
      <c r="FQ16" s="1">
        <v>1.8</v>
      </c>
      <c r="FR16" s="1">
        <v>1.3</v>
      </c>
      <c r="FS16" s="1">
        <v>1</v>
      </c>
      <c r="FT16" s="1">
        <v>1.2</v>
      </c>
      <c r="FU16" s="1">
        <v>1.1</v>
      </c>
      <c r="FV16" s="1">
        <v>1.2</v>
      </c>
      <c r="FW16" s="1">
        <v>1.2</v>
      </c>
      <c r="FX16" s="1">
        <v>1</v>
      </c>
      <c r="FY16" s="1">
        <v>1.1</v>
      </c>
      <c r="FZ16" s="1">
        <v>1</v>
      </c>
      <c r="GA16" s="1">
        <v>0.9</v>
      </c>
      <c r="GB16" s="1">
        <v>1.1</v>
      </c>
      <c r="GC16" s="1">
        <v>1.2</v>
      </c>
      <c r="GD16" s="1">
        <v>1</v>
      </c>
      <c r="GE16" s="1">
        <v>0.7</v>
      </c>
      <c r="GF16" s="1">
        <v>0.4</v>
      </c>
      <c r="GG16" s="1">
        <v>0.4</v>
      </c>
      <c r="GH16" s="1">
        <v>0.4</v>
      </c>
      <c r="GI16" s="1">
        <v>0.3</v>
      </c>
      <c r="GK16" s="1"/>
      <c r="GL16" s="12" t="s">
        <v>302</v>
      </c>
      <c r="GM16" s="1">
        <v>1.1</v>
      </c>
      <c r="GN16" s="1">
        <v>1.5</v>
      </c>
      <c r="GO16" s="1">
        <v>1.6</v>
      </c>
      <c r="GP16" s="1">
        <v>1.4</v>
      </c>
      <c r="GQ16" s="1">
        <v>1.1</v>
      </c>
      <c r="GR16" s="1">
        <v>1.2</v>
      </c>
      <c r="GS16" s="1">
        <v>1</v>
      </c>
      <c r="GT16" s="1">
        <v>1.2</v>
      </c>
      <c r="GU16" s="1">
        <v>1.2</v>
      </c>
      <c r="GV16" s="1">
        <v>0.7</v>
      </c>
      <c r="GW16" s="1">
        <v>0.7</v>
      </c>
      <c r="GX16" s="1">
        <v>0.6</v>
      </c>
      <c r="GY16" s="1">
        <v>0.6</v>
      </c>
      <c r="GZ16" s="1">
        <v>0.8</v>
      </c>
      <c r="HA16" s="1">
        <v>0.8</v>
      </c>
      <c r="HB16" s="1">
        <v>0.7</v>
      </c>
      <c r="HC16" s="1">
        <v>0.6</v>
      </c>
      <c r="HD16" s="1">
        <v>0.4</v>
      </c>
      <c r="HE16" s="1">
        <v>0.3</v>
      </c>
      <c r="HF16" s="1">
        <v>0.3</v>
      </c>
      <c r="HG16" s="1">
        <v>0.2</v>
      </c>
    </row>
    <row r="17" ht="15" spans="1:215">
      <c r="A17" s="1"/>
      <c r="B17" s="22" t="s">
        <v>304</v>
      </c>
      <c r="C17" s="3" t="s">
        <v>305</v>
      </c>
      <c r="D17" s="3" t="s">
        <v>305</v>
      </c>
      <c r="E17" s="3" t="s">
        <v>305</v>
      </c>
      <c r="F17" s="3" t="s">
        <v>305</v>
      </c>
      <c r="G17" s="3" t="s">
        <v>305</v>
      </c>
      <c r="H17" s="3" t="s">
        <v>305</v>
      </c>
      <c r="I17" s="3" t="s">
        <v>305</v>
      </c>
      <c r="J17" s="3" t="s">
        <v>305</v>
      </c>
      <c r="K17" s="3" t="s">
        <v>305</v>
      </c>
      <c r="L17" s="3" t="s">
        <v>305</v>
      </c>
      <c r="M17" s="3" t="s">
        <v>305</v>
      </c>
      <c r="N17" s="3">
        <v>0</v>
      </c>
      <c r="O17" s="3">
        <v>0</v>
      </c>
      <c r="P17" s="3">
        <v>0</v>
      </c>
      <c r="Q17" s="3">
        <v>0</v>
      </c>
      <c r="R17" s="3" t="s">
        <v>305</v>
      </c>
      <c r="S17" s="3" t="s">
        <v>305</v>
      </c>
      <c r="T17" s="3" t="s">
        <v>305</v>
      </c>
      <c r="U17" s="3" t="s">
        <v>305</v>
      </c>
      <c r="V17" s="3" t="s">
        <v>305</v>
      </c>
      <c r="W17" s="3" t="s">
        <v>305</v>
      </c>
      <c r="Y17" s="1"/>
      <c r="Z17" s="22" t="s">
        <v>304</v>
      </c>
      <c r="AA17" s="3" t="s">
        <v>305</v>
      </c>
      <c r="AB17" s="3" t="s">
        <v>305</v>
      </c>
      <c r="AC17" s="3" t="s">
        <v>305</v>
      </c>
      <c r="AD17" s="3" t="s">
        <v>305</v>
      </c>
      <c r="AE17" s="3" t="s">
        <v>305</v>
      </c>
      <c r="AF17" s="3" t="s">
        <v>305</v>
      </c>
      <c r="AG17" s="3" t="s">
        <v>305</v>
      </c>
      <c r="AH17" s="3" t="s">
        <v>305</v>
      </c>
      <c r="AI17" s="3" t="s">
        <v>305</v>
      </c>
      <c r="AJ17" s="3" t="s">
        <v>305</v>
      </c>
      <c r="AK17" s="3" t="s">
        <v>305</v>
      </c>
      <c r="AL17" s="3">
        <v>0</v>
      </c>
      <c r="AM17" s="3">
        <v>0</v>
      </c>
      <c r="AN17" s="3">
        <v>0</v>
      </c>
      <c r="AO17" s="3">
        <v>0</v>
      </c>
      <c r="AP17" s="3" t="s">
        <v>305</v>
      </c>
      <c r="AQ17" s="3" t="s">
        <v>305</v>
      </c>
      <c r="AR17" s="3" t="s">
        <v>305</v>
      </c>
      <c r="AS17" s="3" t="s">
        <v>305</v>
      </c>
      <c r="AT17" s="3" t="s">
        <v>305</v>
      </c>
      <c r="AU17" s="3" t="s">
        <v>305</v>
      </c>
      <c r="AW17" s="25"/>
      <c r="AX17" s="35" t="s">
        <v>306</v>
      </c>
      <c r="AY17" s="27" t="s">
        <v>307</v>
      </c>
      <c r="AZ17" s="27" t="s">
        <v>307</v>
      </c>
      <c r="BA17" s="27" t="s">
        <v>307</v>
      </c>
      <c r="BB17" s="27" t="s">
        <v>307</v>
      </c>
      <c r="BC17" s="27" t="s">
        <v>307</v>
      </c>
      <c r="BD17" s="27" t="s">
        <v>307</v>
      </c>
      <c r="BE17" s="27" t="s">
        <v>307</v>
      </c>
      <c r="BF17" s="27" t="s">
        <v>307</v>
      </c>
      <c r="BG17" s="27" t="s">
        <v>307</v>
      </c>
      <c r="BH17" s="27" t="s">
        <v>307</v>
      </c>
      <c r="BI17" s="27" t="s">
        <v>307</v>
      </c>
      <c r="BJ17" s="27">
        <v>0</v>
      </c>
      <c r="BK17" s="27">
        <v>0</v>
      </c>
      <c r="BL17" s="27">
        <v>0</v>
      </c>
      <c r="BM17" s="27">
        <v>0</v>
      </c>
      <c r="BN17" s="27" t="s">
        <v>307</v>
      </c>
      <c r="BO17" s="27" t="s">
        <v>307</v>
      </c>
      <c r="BP17" s="27" t="s">
        <v>307</v>
      </c>
      <c r="BQ17" s="27" t="s">
        <v>307</v>
      </c>
      <c r="BR17" s="27" t="s">
        <v>307</v>
      </c>
      <c r="BS17" s="27" t="s">
        <v>307</v>
      </c>
      <c r="BT17" s="44"/>
      <c r="BU17" s="25"/>
      <c r="BV17" s="35" t="s">
        <v>306</v>
      </c>
      <c r="BW17" s="27" t="s">
        <v>307</v>
      </c>
      <c r="BX17" s="27" t="s">
        <v>307</v>
      </c>
      <c r="BY17" s="27" t="s">
        <v>307</v>
      </c>
      <c r="BZ17" s="27" t="s">
        <v>307</v>
      </c>
      <c r="CA17" s="27" t="s">
        <v>307</v>
      </c>
      <c r="CB17" s="27" t="s">
        <v>307</v>
      </c>
      <c r="CC17" s="27" t="s">
        <v>307</v>
      </c>
      <c r="CD17" s="27" t="s">
        <v>307</v>
      </c>
      <c r="CE17" s="27" t="s">
        <v>307</v>
      </c>
      <c r="CF17" s="27" t="s">
        <v>307</v>
      </c>
      <c r="CG17" s="27" t="s">
        <v>307</v>
      </c>
      <c r="CH17" s="27">
        <v>0</v>
      </c>
      <c r="CI17" s="27">
        <v>0</v>
      </c>
      <c r="CJ17" s="27">
        <v>0</v>
      </c>
      <c r="CK17" s="27">
        <v>0</v>
      </c>
      <c r="CL17" s="27" t="s">
        <v>307</v>
      </c>
      <c r="CM17" s="27" t="s">
        <v>307</v>
      </c>
      <c r="CN17" s="27" t="s">
        <v>307</v>
      </c>
      <c r="CO17" s="27" t="s">
        <v>307</v>
      </c>
      <c r="CP17" s="27" t="s">
        <v>307</v>
      </c>
      <c r="CQ17" s="27" t="s">
        <v>307</v>
      </c>
      <c r="CR17" s="44"/>
      <c r="CS17" s="25"/>
      <c r="CT17" s="35" t="s">
        <v>306</v>
      </c>
      <c r="CU17" s="27" t="s">
        <v>307</v>
      </c>
      <c r="CV17" s="27" t="s">
        <v>307</v>
      </c>
      <c r="CW17" s="27" t="s">
        <v>307</v>
      </c>
      <c r="CX17" s="27" t="s">
        <v>307</v>
      </c>
      <c r="CY17" s="27" t="s">
        <v>307</v>
      </c>
      <c r="CZ17" s="27" t="s">
        <v>307</v>
      </c>
      <c r="DA17" s="27" t="s">
        <v>307</v>
      </c>
      <c r="DB17" s="27">
        <v>0</v>
      </c>
      <c r="DC17" s="27">
        <v>0</v>
      </c>
      <c r="DD17" s="27">
        <v>0</v>
      </c>
      <c r="DE17" s="27">
        <v>0</v>
      </c>
      <c r="DF17" s="27">
        <v>0</v>
      </c>
      <c r="DG17" s="27">
        <v>0</v>
      </c>
      <c r="DH17" s="27">
        <v>0</v>
      </c>
      <c r="DI17" s="27">
        <v>0</v>
      </c>
      <c r="DJ17" s="27" t="s">
        <v>307</v>
      </c>
      <c r="DK17" s="27" t="s">
        <v>307</v>
      </c>
      <c r="DL17" s="27" t="s">
        <v>307</v>
      </c>
      <c r="DM17" s="27" t="s">
        <v>307</v>
      </c>
      <c r="DN17" s="27" t="s">
        <v>307</v>
      </c>
      <c r="DO17" s="27" t="s">
        <v>307</v>
      </c>
      <c r="DP17" s="44"/>
      <c r="DQ17" s="25"/>
      <c r="DR17" s="35" t="s">
        <v>306</v>
      </c>
      <c r="DS17" s="27" t="s">
        <v>307</v>
      </c>
      <c r="DT17" s="27" t="s">
        <v>307</v>
      </c>
      <c r="DU17" s="27" t="s">
        <v>307</v>
      </c>
      <c r="DV17" s="27" t="s">
        <v>307</v>
      </c>
      <c r="DW17" s="27" t="s">
        <v>307</v>
      </c>
      <c r="DX17" s="27" t="s">
        <v>307</v>
      </c>
      <c r="DY17" s="27" t="s">
        <v>307</v>
      </c>
      <c r="DZ17" s="27" t="s">
        <v>307</v>
      </c>
      <c r="EA17" s="27">
        <v>0</v>
      </c>
      <c r="EB17" s="27">
        <v>0</v>
      </c>
      <c r="EC17" s="27">
        <v>0</v>
      </c>
      <c r="ED17" s="27">
        <v>0</v>
      </c>
      <c r="EE17" s="27">
        <v>0</v>
      </c>
      <c r="EF17" s="27">
        <v>0</v>
      </c>
      <c r="EG17" s="27">
        <v>0</v>
      </c>
      <c r="EH17" s="27" t="s">
        <v>307</v>
      </c>
      <c r="EI17" s="27" t="s">
        <v>307</v>
      </c>
      <c r="EJ17" s="27" t="s">
        <v>307</v>
      </c>
      <c r="EK17" s="27" t="s">
        <v>307</v>
      </c>
      <c r="EL17" s="27" t="s">
        <v>307</v>
      </c>
      <c r="EM17" s="27" t="s">
        <v>307</v>
      </c>
      <c r="EO17" s="1"/>
      <c r="EP17" s="12" t="s">
        <v>304</v>
      </c>
      <c r="EQ17" s="3" t="s">
        <v>305</v>
      </c>
      <c r="ER17" s="3" t="s">
        <v>305</v>
      </c>
      <c r="ES17" s="3" t="s">
        <v>305</v>
      </c>
      <c r="ET17" s="3" t="s">
        <v>305</v>
      </c>
      <c r="EU17" s="3" t="s">
        <v>305</v>
      </c>
      <c r="EV17" s="3" t="s">
        <v>305</v>
      </c>
      <c r="EW17" s="3" t="s">
        <v>305</v>
      </c>
      <c r="EX17" s="3" t="s">
        <v>305</v>
      </c>
      <c r="EY17" s="3" t="s">
        <v>305</v>
      </c>
      <c r="EZ17" s="3" t="s">
        <v>305</v>
      </c>
      <c r="FA17" s="3" t="s">
        <v>305</v>
      </c>
      <c r="FB17" s="3">
        <v>0</v>
      </c>
      <c r="FC17" s="3">
        <v>0</v>
      </c>
      <c r="FD17" s="3">
        <v>0</v>
      </c>
      <c r="FE17" s="3">
        <v>0</v>
      </c>
      <c r="FF17" s="3" t="s">
        <v>305</v>
      </c>
      <c r="FG17" s="3" t="s">
        <v>305</v>
      </c>
      <c r="FH17" s="3" t="s">
        <v>305</v>
      </c>
      <c r="FI17" s="3" t="s">
        <v>305</v>
      </c>
      <c r="FJ17" s="3" t="s">
        <v>305</v>
      </c>
      <c r="FK17" s="3" t="s">
        <v>305</v>
      </c>
      <c r="FM17" s="1"/>
      <c r="FN17" s="12" t="s">
        <v>304</v>
      </c>
      <c r="FO17" s="3" t="s">
        <v>305</v>
      </c>
      <c r="FP17" s="3" t="s">
        <v>305</v>
      </c>
      <c r="FQ17" s="3" t="s">
        <v>305</v>
      </c>
      <c r="FR17" s="3" t="s">
        <v>305</v>
      </c>
      <c r="FS17" s="3" t="s">
        <v>305</v>
      </c>
      <c r="FT17" s="3" t="s">
        <v>305</v>
      </c>
      <c r="FU17" s="3" t="s">
        <v>305</v>
      </c>
      <c r="FV17" s="3" t="s">
        <v>305</v>
      </c>
      <c r="FW17" s="3" t="s">
        <v>305</v>
      </c>
      <c r="FX17" s="3" t="s">
        <v>305</v>
      </c>
      <c r="FY17" s="3" t="s">
        <v>305</v>
      </c>
      <c r="FZ17" s="3">
        <v>0</v>
      </c>
      <c r="GA17" s="3">
        <v>0</v>
      </c>
      <c r="GB17" s="3">
        <v>0</v>
      </c>
      <c r="GC17" s="3">
        <v>0</v>
      </c>
      <c r="GD17" s="3" t="s">
        <v>305</v>
      </c>
      <c r="GE17" s="3" t="s">
        <v>305</v>
      </c>
      <c r="GF17" s="3" t="s">
        <v>305</v>
      </c>
      <c r="GG17" s="3" t="s">
        <v>305</v>
      </c>
      <c r="GH17" s="3" t="s">
        <v>305</v>
      </c>
      <c r="GI17" s="3" t="s">
        <v>305</v>
      </c>
      <c r="GK17" s="1"/>
      <c r="GL17" s="12" t="s">
        <v>304</v>
      </c>
      <c r="GM17" s="3" t="s">
        <v>305</v>
      </c>
      <c r="GN17" s="3" t="s">
        <v>305</v>
      </c>
      <c r="GO17" s="3" t="s">
        <v>305</v>
      </c>
      <c r="GP17" s="3" t="s">
        <v>305</v>
      </c>
      <c r="GQ17" s="3" t="s">
        <v>305</v>
      </c>
      <c r="GR17" s="3" t="s">
        <v>305</v>
      </c>
      <c r="GS17" s="3" t="s">
        <v>305</v>
      </c>
      <c r="GT17" s="3" t="s">
        <v>305</v>
      </c>
      <c r="GU17" s="3" t="s">
        <v>305</v>
      </c>
      <c r="GV17" s="3" t="s">
        <v>305</v>
      </c>
      <c r="GW17" s="3">
        <v>0</v>
      </c>
      <c r="GX17" s="3">
        <v>0</v>
      </c>
      <c r="GY17" s="3">
        <v>0</v>
      </c>
      <c r="GZ17" s="3">
        <v>0</v>
      </c>
      <c r="HA17" s="3">
        <v>0</v>
      </c>
      <c r="HB17" s="3" t="s">
        <v>305</v>
      </c>
      <c r="HC17" s="3" t="s">
        <v>305</v>
      </c>
      <c r="HD17" s="3" t="s">
        <v>305</v>
      </c>
      <c r="HE17" s="3" t="s">
        <v>305</v>
      </c>
      <c r="HF17" s="3" t="s">
        <v>305</v>
      </c>
      <c r="HG17" s="3" t="s">
        <v>305</v>
      </c>
    </row>
    <row r="18" ht="15" spans="1:215">
      <c r="A18" s="1"/>
      <c r="B18" s="22" t="s">
        <v>308</v>
      </c>
      <c r="C18" s="1">
        <v>0</v>
      </c>
      <c r="D18" s="3" t="s">
        <v>305</v>
      </c>
      <c r="E18" s="3" t="s">
        <v>305</v>
      </c>
      <c r="F18" s="3" t="s">
        <v>305</v>
      </c>
      <c r="G18" s="3" t="s">
        <v>305</v>
      </c>
      <c r="H18" s="3" t="s">
        <v>305</v>
      </c>
      <c r="I18" s="3" t="s">
        <v>305</v>
      </c>
      <c r="J18" s="3" t="s">
        <v>305</v>
      </c>
      <c r="K18" s="3" t="s">
        <v>305</v>
      </c>
      <c r="L18" s="3" t="s">
        <v>305</v>
      </c>
      <c r="M18" s="3" t="s">
        <v>305</v>
      </c>
      <c r="N18" s="3" t="s">
        <v>305</v>
      </c>
      <c r="O18" s="3" t="s">
        <v>305</v>
      </c>
      <c r="P18" s="3" t="s">
        <v>305</v>
      </c>
      <c r="Q18" s="3" t="s">
        <v>305</v>
      </c>
      <c r="R18" s="3" t="s">
        <v>305</v>
      </c>
      <c r="S18" s="3" t="s">
        <v>305</v>
      </c>
      <c r="T18" s="3" t="s">
        <v>305</v>
      </c>
      <c r="U18" s="3" t="s">
        <v>305</v>
      </c>
      <c r="V18" s="3" t="s">
        <v>305</v>
      </c>
      <c r="W18" s="3" t="s">
        <v>305</v>
      </c>
      <c r="Y18" s="1"/>
      <c r="Z18" s="22" t="s">
        <v>308</v>
      </c>
      <c r="AA18" s="1">
        <v>0</v>
      </c>
      <c r="AB18" s="3" t="s">
        <v>305</v>
      </c>
      <c r="AC18" s="3" t="s">
        <v>305</v>
      </c>
      <c r="AD18" s="3" t="s">
        <v>305</v>
      </c>
      <c r="AE18" s="3" t="s">
        <v>305</v>
      </c>
      <c r="AF18" s="3" t="s">
        <v>305</v>
      </c>
      <c r="AG18" s="3" t="s">
        <v>305</v>
      </c>
      <c r="AH18" s="3" t="s">
        <v>305</v>
      </c>
      <c r="AI18" s="3" t="s">
        <v>305</v>
      </c>
      <c r="AJ18" s="3" t="s">
        <v>305</v>
      </c>
      <c r="AK18" s="3" t="s">
        <v>305</v>
      </c>
      <c r="AL18" s="3" t="s">
        <v>305</v>
      </c>
      <c r="AM18" s="3" t="s">
        <v>305</v>
      </c>
      <c r="AN18" s="3" t="s">
        <v>305</v>
      </c>
      <c r="AO18" s="3" t="s">
        <v>305</v>
      </c>
      <c r="AP18" s="3" t="s">
        <v>305</v>
      </c>
      <c r="AQ18" s="3" t="s">
        <v>305</v>
      </c>
      <c r="AR18" s="3" t="s">
        <v>305</v>
      </c>
      <c r="AS18" s="3" t="s">
        <v>305</v>
      </c>
      <c r="AT18" s="3" t="s">
        <v>305</v>
      </c>
      <c r="AU18" s="3" t="s">
        <v>305</v>
      </c>
      <c r="AW18" s="25"/>
      <c r="AX18" s="35" t="s">
        <v>309</v>
      </c>
      <c r="AY18" s="25">
        <v>0</v>
      </c>
      <c r="AZ18" s="27" t="s">
        <v>307</v>
      </c>
      <c r="BA18" s="27" t="s">
        <v>307</v>
      </c>
      <c r="BB18" s="27" t="s">
        <v>307</v>
      </c>
      <c r="BC18" s="27" t="s">
        <v>307</v>
      </c>
      <c r="BD18" s="27" t="s">
        <v>307</v>
      </c>
      <c r="BE18" s="27" t="s">
        <v>307</v>
      </c>
      <c r="BF18" s="27" t="s">
        <v>307</v>
      </c>
      <c r="BG18" s="27" t="s">
        <v>307</v>
      </c>
      <c r="BH18" s="27" t="s">
        <v>307</v>
      </c>
      <c r="BI18" s="27" t="s">
        <v>307</v>
      </c>
      <c r="BJ18" s="27" t="s">
        <v>307</v>
      </c>
      <c r="BK18" s="27" t="s">
        <v>307</v>
      </c>
      <c r="BL18" s="27" t="s">
        <v>307</v>
      </c>
      <c r="BM18" s="27" t="s">
        <v>307</v>
      </c>
      <c r="BN18" s="27" t="s">
        <v>307</v>
      </c>
      <c r="BO18" s="27" t="s">
        <v>307</v>
      </c>
      <c r="BP18" s="27" t="s">
        <v>307</v>
      </c>
      <c r="BQ18" s="27" t="s">
        <v>307</v>
      </c>
      <c r="BR18" s="27" t="s">
        <v>307</v>
      </c>
      <c r="BS18" s="27" t="s">
        <v>307</v>
      </c>
      <c r="BT18" s="44"/>
      <c r="BU18" s="25"/>
      <c r="BV18" s="35" t="s">
        <v>309</v>
      </c>
      <c r="BW18" s="25">
        <v>0</v>
      </c>
      <c r="BX18" s="27" t="s">
        <v>307</v>
      </c>
      <c r="BY18" s="27" t="s">
        <v>307</v>
      </c>
      <c r="BZ18" s="27" t="s">
        <v>307</v>
      </c>
      <c r="CA18" s="27" t="s">
        <v>307</v>
      </c>
      <c r="CB18" s="27" t="s">
        <v>307</v>
      </c>
      <c r="CC18" s="27" t="s">
        <v>307</v>
      </c>
      <c r="CD18" s="27" t="s">
        <v>307</v>
      </c>
      <c r="CE18" s="27" t="s">
        <v>307</v>
      </c>
      <c r="CF18" s="27" t="s">
        <v>307</v>
      </c>
      <c r="CG18" s="27" t="s">
        <v>307</v>
      </c>
      <c r="CH18" s="27" t="s">
        <v>307</v>
      </c>
      <c r="CI18" s="27" t="s">
        <v>307</v>
      </c>
      <c r="CJ18" s="27" t="s">
        <v>307</v>
      </c>
      <c r="CK18" s="27" t="s">
        <v>307</v>
      </c>
      <c r="CL18" s="27" t="s">
        <v>307</v>
      </c>
      <c r="CM18" s="27" t="s">
        <v>307</v>
      </c>
      <c r="CN18" s="27" t="s">
        <v>307</v>
      </c>
      <c r="CO18" s="27" t="s">
        <v>307</v>
      </c>
      <c r="CP18" s="27" t="s">
        <v>307</v>
      </c>
      <c r="CQ18" s="27" t="s">
        <v>307</v>
      </c>
      <c r="CR18" s="44"/>
      <c r="CS18" s="25"/>
      <c r="CT18" s="35" t="s">
        <v>309</v>
      </c>
      <c r="CU18" s="25">
        <v>0</v>
      </c>
      <c r="CV18" s="27" t="s">
        <v>307</v>
      </c>
      <c r="CW18" s="27" t="s">
        <v>307</v>
      </c>
      <c r="CX18" s="27" t="s">
        <v>307</v>
      </c>
      <c r="CY18" s="27" t="s">
        <v>307</v>
      </c>
      <c r="CZ18" s="27" t="s">
        <v>307</v>
      </c>
      <c r="DA18" s="27" t="s">
        <v>307</v>
      </c>
      <c r="DB18" s="27" t="s">
        <v>307</v>
      </c>
      <c r="DC18" s="27" t="s">
        <v>307</v>
      </c>
      <c r="DD18" s="27" t="s">
        <v>307</v>
      </c>
      <c r="DE18" s="27" t="s">
        <v>307</v>
      </c>
      <c r="DF18" s="27" t="s">
        <v>307</v>
      </c>
      <c r="DG18" s="27" t="s">
        <v>307</v>
      </c>
      <c r="DH18" s="27" t="s">
        <v>307</v>
      </c>
      <c r="DI18" s="27" t="s">
        <v>307</v>
      </c>
      <c r="DJ18" s="27" t="s">
        <v>307</v>
      </c>
      <c r="DK18" s="27" t="s">
        <v>307</v>
      </c>
      <c r="DL18" s="27" t="s">
        <v>307</v>
      </c>
      <c r="DM18" s="27" t="s">
        <v>307</v>
      </c>
      <c r="DN18" s="27" t="s">
        <v>307</v>
      </c>
      <c r="DO18" s="27" t="s">
        <v>307</v>
      </c>
      <c r="DP18" s="44"/>
      <c r="DQ18" s="25"/>
      <c r="DR18" s="35" t="s">
        <v>309</v>
      </c>
      <c r="DS18" s="25">
        <v>0</v>
      </c>
      <c r="DT18" s="27" t="s">
        <v>307</v>
      </c>
      <c r="DU18" s="27" t="s">
        <v>307</v>
      </c>
      <c r="DV18" s="27" t="s">
        <v>307</v>
      </c>
      <c r="DW18" s="27" t="s">
        <v>307</v>
      </c>
      <c r="DX18" s="27" t="s">
        <v>307</v>
      </c>
      <c r="DY18" s="27" t="s">
        <v>307</v>
      </c>
      <c r="DZ18" s="27" t="s">
        <v>307</v>
      </c>
      <c r="EA18" s="27" t="s">
        <v>307</v>
      </c>
      <c r="EB18" s="27" t="s">
        <v>307</v>
      </c>
      <c r="EC18" s="27" t="s">
        <v>307</v>
      </c>
      <c r="ED18" s="27" t="s">
        <v>307</v>
      </c>
      <c r="EE18" s="27" t="s">
        <v>307</v>
      </c>
      <c r="EF18" s="27" t="s">
        <v>307</v>
      </c>
      <c r="EG18" s="27" t="s">
        <v>307</v>
      </c>
      <c r="EH18" s="27" t="s">
        <v>307</v>
      </c>
      <c r="EI18" s="27" t="s">
        <v>307</v>
      </c>
      <c r="EJ18" s="27" t="s">
        <v>307</v>
      </c>
      <c r="EK18" s="27" t="s">
        <v>307</v>
      </c>
      <c r="EL18" s="27" t="s">
        <v>307</v>
      </c>
      <c r="EM18" s="27" t="s">
        <v>307</v>
      </c>
      <c r="EO18" s="1"/>
      <c r="EP18" s="12" t="s">
        <v>308</v>
      </c>
      <c r="EQ18" s="1">
        <v>0</v>
      </c>
      <c r="ER18" s="3" t="s">
        <v>305</v>
      </c>
      <c r="ES18" s="3" t="s">
        <v>305</v>
      </c>
      <c r="ET18" s="3" t="s">
        <v>305</v>
      </c>
      <c r="EU18" s="3" t="s">
        <v>305</v>
      </c>
      <c r="EV18" s="3" t="s">
        <v>305</v>
      </c>
      <c r="EW18" s="3" t="s">
        <v>305</v>
      </c>
      <c r="EX18" s="3" t="s">
        <v>305</v>
      </c>
      <c r="EY18" s="3" t="s">
        <v>305</v>
      </c>
      <c r="EZ18" s="3" t="s">
        <v>305</v>
      </c>
      <c r="FA18" s="3" t="s">
        <v>305</v>
      </c>
      <c r="FB18" s="3" t="s">
        <v>305</v>
      </c>
      <c r="FC18" s="3" t="s">
        <v>305</v>
      </c>
      <c r="FD18" s="3" t="s">
        <v>305</v>
      </c>
      <c r="FE18" s="3" t="s">
        <v>305</v>
      </c>
      <c r="FF18" s="3" t="s">
        <v>305</v>
      </c>
      <c r="FG18" s="3" t="s">
        <v>305</v>
      </c>
      <c r="FH18" s="3" t="s">
        <v>305</v>
      </c>
      <c r="FI18" s="3" t="s">
        <v>305</v>
      </c>
      <c r="FJ18" s="3" t="s">
        <v>305</v>
      </c>
      <c r="FK18" s="3" t="s">
        <v>305</v>
      </c>
      <c r="FM18" s="1"/>
      <c r="FN18" s="12" t="s">
        <v>308</v>
      </c>
      <c r="FO18" s="1">
        <v>0</v>
      </c>
      <c r="FP18" s="3" t="s">
        <v>305</v>
      </c>
      <c r="FQ18" s="3" t="s">
        <v>305</v>
      </c>
      <c r="FR18" s="3" t="s">
        <v>305</v>
      </c>
      <c r="FS18" s="3" t="s">
        <v>305</v>
      </c>
      <c r="FT18" s="3" t="s">
        <v>305</v>
      </c>
      <c r="FU18" s="3" t="s">
        <v>305</v>
      </c>
      <c r="FV18" s="3" t="s">
        <v>305</v>
      </c>
      <c r="FW18" s="3" t="s">
        <v>305</v>
      </c>
      <c r="FX18" s="3" t="s">
        <v>305</v>
      </c>
      <c r="FY18" s="3" t="s">
        <v>305</v>
      </c>
      <c r="FZ18" s="3" t="s">
        <v>305</v>
      </c>
      <c r="GA18" s="3" t="s">
        <v>305</v>
      </c>
      <c r="GB18" s="3" t="s">
        <v>305</v>
      </c>
      <c r="GC18" s="3" t="s">
        <v>305</v>
      </c>
      <c r="GD18" s="3" t="s">
        <v>305</v>
      </c>
      <c r="GE18" s="3" t="s">
        <v>305</v>
      </c>
      <c r="GF18" s="3" t="s">
        <v>305</v>
      </c>
      <c r="GG18" s="3" t="s">
        <v>305</v>
      </c>
      <c r="GH18" s="3" t="s">
        <v>305</v>
      </c>
      <c r="GI18" s="3" t="s">
        <v>305</v>
      </c>
      <c r="GK18" s="1"/>
      <c r="GL18" s="12" t="s">
        <v>308</v>
      </c>
      <c r="GM18" s="1">
        <v>0</v>
      </c>
      <c r="GN18" s="3" t="s">
        <v>305</v>
      </c>
      <c r="GO18" s="3" t="s">
        <v>305</v>
      </c>
      <c r="GP18" s="3" t="s">
        <v>305</v>
      </c>
      <c r="GQ18" s="3" t="s">
        <v>305</v>
      </c>
      <c r="GR18" s="3" t="s">
        <v>305</v>
      </c>
      <c r="GS18" s="3" t="s">
        <v>305</v>
      </c>
      <c r="GT18" s="3" t="s">
        <v>305</v>
      </c>
      <c r="GU18" s="3" t="s">
        <v>305</v>
      </c>
      <c r="GV18" s="3" t="s">
        <v>305</v>
      </c>
      <c r="GW18" s="3" t="s">
        <v>305</v>
      </c>
      <c r="GX18" s="3" t="s">
        <v>305</v>
      </c>
      <c r="GY18" s="3" t="s">
        <v>305</v>
      </c>
      <c r="GZ18" s="3" t="s">
        <v>305</v>
      </c>
      <c r="HA18" s="3" t="s">
        <v>305</v>
      </c>
      <c r="HB18" s="3" t="s">
        <v>305</v>
      </c>
      <c r="HC18" s="3" t="s">
        <v>305</v>
      </c>
      <c r="HD18" s="3" t="s">
        <v>305</v>
      </c>
      <c r="HE18" s="3" t="s">
        <v>305</v>
      </c>
      <c r="HF18" s="3" t="s">
        <v>305</v>
      </c>
      <c r="HG18" s="3" t="s">
        <v>305</v>
      </c>
    </row>
    <row r="19" ht="15" spans="1:215">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44"/>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44"/>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44"/>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row>
    <row r="20" ht="15" spans="1:215">
      <c r="A20" s="1"/>
      <c r="B20" s="21" t="s">
        <v>197</v>
      </c>
      <c r="C20" s="1"/>
      <c r="D20" s="1"/>
      <c r="E20" s="1"/>
      <c r="F20" s="1"/>
      <c r="G20" s="1"/>
      <c r="H20" s="1"/>
      <c r="I20" s="1"/>
      <c r="J20" s="1"/>
      <c r="K20" s="1"/>
      <c r="L20" s="1"/>
      <c r="M20" s="1"/>
      <c r="N20" s="1"/>
      <c r="O20" s="1"/>
      <c r="P20" s="1"/>
      <c r="Q20" s="1"/>
      <c r="R20" s="1"/>
      <c r="S20" s="1"/>
      <c r="T20" s="1"/>
      <c r="U20" s="1"/>
      <c r="V20" s="1"/>
      <c r="W20" s="1"/>
      <c r="Y20" s="1"/>
      <c r="Z20" s="21" t="s">
        <v>197</v>
      </c>
      <c r="AA20" s="1"/>
      <c r="AB20" s="1"/>
      <c r="AC20" s="1"/>
      <c r="AD20" s="1"/>
      <c r="AE20" s="1"/>
      <c r="AF20" s="1"/>
      <c r="AG20" s="1"/>
      <c r="AH20" s="1"/>
      <c r="AI20" s="1"/>
      <c r="AJ20" s="1"/>
      <c r="AK20" s="1"/>
      <c r="AL20" s="1"/>
      <c r="AM20" s="1"/>
      <c r="AN20" s="1"/>
      <c r="AO20" s="1"/>
      <c r="AP20" s="1"/>
      <c r="AQ20" s="1"/>
      <c r="AR20" s="1"/>
      <c r="AS20" s="1"/>
      <c r="AT20" s="1"/>
      <c r="AU20" s="1"/>
      <c r="AW20" s="25"/>
      <c r="AX20" s="34" t="s">
        <v>312</v>
      </c>
      <c r="AY20" s="25"/>
      <c r="AZ20" s="25"/>
      <c r="BA20" s="25"/>
      <c r="BB20" s="25"/>
      <c r="BC20" s="25"/>
      <c r="BD20" s="25"/>
      <c r="BE20" s="25"/>
      <c r="BF20" s="25"/>
      <c r="BG20" s="25"/>
      <c r="BH20" s="25"/>
      <c r="BI20" s="25"/>
      <c r="BJ20" s="25"/>
      <c r="BK20" s="25"/>
      <c r="BL20" s="25"/>
      <c r="BM20" s="25"/>
      <c r="BN20" s="25"/>
      <c r="BO20" s="25"/>
      <c r="BP20" s="25"/>
      <c r="BQ20" s="25"/>
      <c r="BR20" s="25"/>
      <c r="BS20" s="25"/>
      <c r="BT20" s="44"/>
      <c r="BU20" s="25"/>
      <c r="BV20" s="34" t="s">
        <v>312</v>
      </c>
      <c r="BW20" s="25"/>
      <c r="BX20" s="25"/>
      <c r="BY20" s="25"/>
      <c r="BZ20" s="25"/>
      <c r="CA20" s="25"/>
      <c r="CB20" s="25"/>
      <c r="CC20" s="25"/>
      <c r="CD20" s="25"/>
      <c r="CE20" s="25"/>
      <c r="CF20" s="25"/>
      <c r="CG20" s="25"/>
      <c r="CH20" s="25"/>
      <c r="CI20" s="25"/>
      <c r="CJ20" s="25"/>
      <c r="CK20" s="25"/>
      <c r="CL20" s="25"/>
      <c r="CM20" s="25"/>
      <c r="CN20" s="25"/>
      <c r="CO20" s="25"/>
      <c r="CP20" s="25"/>
      <c r="CQ20" s="25"/>
      <c r="CR20" s="44"/>
      <c r="CS20" s="25"/>
      <c r="CT20" s="34" t="s">
        <v>312</v>
      </c>
      <c r="CU20" s="25"/>
      <c r="CV20" s="25"/>
      <c r="CW20" s="25"/>
      <c r="CX20" s="25"/>
      <c r="CY20" s="25"/>
      <c r="CZ20" s="25"/>
      <c r="DA20" s="25"/>
      <c r="DB20" s="25"/>
      <c r="DC20" s="25"/>
      <c r="DD20" s="25"/>
      <c r="DE20" s="25"/>
      <c r="DF20" s="25"/>
      <c r="DG20" s="25"/>
      <c r="DH20" s="25"/>
      <c r="DI20" s="25"/>
      <c r="DJ20" s="25"/>
      <c r="DK20" s="25"/>
      <c r="DL20" s="25"/>
      <c r="DM20" s="25"/>
      <c r="DN20" s="25"/>
      <c r="DO20" s="25"/>
      <c r="DP20" s="44"/>
      <c r="DQ20" s="25"/>
      <c r="DR20" s="34" t="s">
        <v>312</v>
      </c>
      <c r="DS20" s="25"/>
      <c r="DT20" s="25"/>
      <c r="DU20" s="25"/>
      <c r="DV20" s="25"/>
      <c r="DW20" s="25"/>
      <c r="DX20" s="25"/>
      <c r="DY20" s="25"/>
      <c r="DZ20" s="25"/>
      <c r="EA20" s="25"/>
      <c r="EB20" s="25"/>
      <c r="EC20" s="25"/>
      <c r="ED20" s="25"/>
      <c r="EE20" s="25"/>
      <c r="EF20" s="25"/>
      <c r="EG20" s="25"/>
      <c r="EH20" s="25"/>
      <c r="EI20" s="25"/>
      <c r="EJ20" s="25"/>
      <c r="EK20" s="25"/>
      <c r="EL20" s="25"/>
      <c r="EM20" s="25"/>
      <c r="EO20" s="1"/>
      <c r="EP20" s="21" t="s">
        <v>197</v>
      </c>
      <c r="EQ20" s="1"/>
      <c r="ER20" s="1"/>
      <c r="ES20" s="1"/>
      <c r="ET20" s="1"/>
      <c r="EU20" s="1"/>
      <c r="EV20" s="1"/>
      <c r="EW20" s="1"/>
      <c r="EX20" s="1"/>
      <c r="EY20" s="1"/>
      <c r="EZ20" s="1"/>
      <c r="FA20" s="1"/>
      <c r="FB20" s="1"/>
      <c r="FC20" s="1"/>
      <c r="FD20" s="1"/>
      <c r="FE20" s="1"/>
      <c r="FF20" s="1"/>
      <c r="FG20" s="1"/>
      <c r="FH20" s="1"/>
      <c r="FI20" s="1"/>
      <c r="FJ20" s="1"/>
      <c r="FK20" s="1"/>
      <c r="FM20" s="1"/>
      <c r="FN20" s="21" t="s">
        <v>197</v>
      </c>
      <c r="FO20" s="1"/>
      <c r="FP20" s="1"/>
      <c r="FQ20" s="1"/>
      <c r="FR20" s="1"/>
      <c r="FS20" s="1"/>
      <c r="FT20" s="1"/>
      <c r="FU20" s="1"/>
      <c r="FV20" s="1"/>
      <c r="FW20" s="1"/>
      <c r="FX20" s="1"/>
      <c r="FY20" s="1"/>
      <c r="FZ20" s="1"/>
      <c r="GA20" s="1"/>
      <c r="GB20" s="1"/>
      <c r="GC20" s="1"/>
      <c r="GD20" s="1"/>
      <c r="GE20" s="1"/>
      <c r="GF20" s="1"/>
      <c r="GG20" s="1"/>
      <c r="GH20" s="1"/>
      <c r="GI20" s="1"/>
      <c r="GK20" s="1"/>
      <c r="GL20" s="21" t="s">
        <v>197</v>
      </c>
      <c r="GM20" s="1"/>
      <c r="GN20" s="1"/>
      <c r="GO20" s="1"/>
      <c r="GP20" s="1"/>
      <c r="GQ20" s="1"/>
      <c r="GR20" s="1"/>
      <c r="GS20" s="1"/>
      <c r="GT20" s="1"/>
      <c r="GU20" s="1"/>
      <c r="GV20" s="1"/>
      <c r="GW20" s="1"/>
      <c r="GX20" s="1"/>
      <c r="GY20" s="1"/>
      <c r="GZ20" s="1"/>
      <c r="HA20" s="1"/>
      <c r="HB20" s="1"/>
      <c r="HC20" s="1"/>
      <c r="HD20" s="1"/>
      <c r="HE20" s="1"/>
      <c r="HF20" s="1"/>
      <c r="HG20" s="1"/>
    </row>
    <row r="21" ht="15" spans="1:215">
      <c r="A21" s="1"/>
      <c r="B21" s="22" t="s">
        <v>300</v>
      </c>
      <c r="C21" s="1">
        <v>8.3</v>
      </c>
      <c r="D21" s="1">
        <v>0.7</v>
      </c>
      <c r="E21" s="1">
        <v>1.4</v>
      </c>
      <c r="F21" s="1">
        <v>1.1</v>
      </c>
      <c r="G21" s="1">
        <v>1.8</v>
      </c>
      <c r="H21" s="1">
        <v>2.9</v>
      </c>
      <c r="I21" s="1">
        <v>2.5</v>
      </c>
      <c r="J21" s="1">
        <v>2.7</v>
      </c>
      <c r="K21" s="1">
        <v>3.4</v>
      </c>
      <c r="L21" s="1">
        <v>3.2</v>
      </c>
      <c r="M21" s="1">
        <v>4.4</v>
      </c>
      <c r="N21" s="1">
        <v>3</v>
      </c>
      <c r="O21" s="1">
        <v>3.8</v>
      </c>
      <c r="P21" s="1">
        <v>5</v>
      </c>
      <c r="Q21" s="1">
        <v>3.8</v>
      </c>
      <c r="R21" s="1">
        <v>3.7</v>
      </c>
      <c r="S21" s="1">
        <v>4.3</v>
      </c>
      <c r="T21" s="1">
        <v>9.9</v>
      </c>
      <c r="U21" s="1">
        <v>11.2</v>
      </c>
      <c r="V21" s="1">
        <v>15.4</v>
      </c>
      <c r="W21" s="1">
        <v>16</v>
      </c>
      <c r="Y21" s="1"/>
      <c r="Z21" s="22" t="s">
        <v>300</v>
      </c>
      <c r="AA21" s="1">
        <v>10.8</v>
      </c>
      <c r="AB21" s="1">
        <v>1</v>
      </c>
      <c r="AC21" s="1">
        <v>1.8</v>
      </c>
      <c r="AD21" s="1">
        <v>1.2</v>
      </c>
      <c r="AE21" s="1">
        <v>1.2</v>
      </c>
      <c r="AF21" s="1">
        <v>2.6</v>
      </c>
      <c r="AG21" s="1">
        <v>2.4</v>
      </c>
      <c r="AH21" s="1">
        <v>1.9</v>
      </c>
      <c r="AI21" s="1">
        <v>2.4</v>
      </c>
      <c r="AJ21" s="1">
        <v>2.4</v>
      </c>
      <c r="AK21" s="1">
        <v>2.8</v>
      </c>
      <c r="AL21" s="1">
        <v>2.6</v>
      </c>
      <c r="AM21" s="1">
        <v>3.9</v>
      </c>
      <c r="AN21" s="1">
        <v>4.3</v>
      </c>
      <c r="AO21" s="1">
        <v>4.3</v>
      </c>
      <c r="AP21" s="1">
        <v>5.2</v>
      </c>
      <c r="AQ21" s="1">
        <v>6.9</v>
      </c>
      <c r="AR21" s="1">
        <v>14.5</v>
      </c>
      <c r="AS21" s="1">
        <v>16.5</v>
      </c>
      <c r="AT21" s="1">
        <v>20.6</v>
      </c>
      <c r="AU21" s="1">
        <v>20.7</v>
      </c>
      <c r="AW21" s="25"/>
      <c r="AX21" s="35" t="s">
        <v>301</v>
      </c>
      <c r="AY21" s="25">
        <v>5.4</v>
      </c>
      <c r="AZ21" s="25">
        <v>0.6</v>
      </c>
      <c r="BA21" s="25">
        <v>1.2</v>
      </c>
      <c r="BB21" s="25">
        <v>0.7</v>
      </c>
      <c r="BC21" s="25">
        <v>1</v>
      </c>
      <c r="BD21" s="25">
        <v>1.4</v>
      </c>
      <c r="BE21" s="25">
        <v>1.2</v>
      </c>
      <c r="BF21" s="25">
        <v>1.3</v>
      </c>
      <c r="BG21" s="25">
        <v>1.8</v>
      </c>
      <c r="BH21" s="25">
        <v>1.8</v>
      </c>
      <c r="BI21" s="25">
        <v>1.7</v>
      </c>
      <c r="BJ21" s="25">
        <v>1.5</v>
      </c>
      <c r="BK21" s="25">
        <v>2.5</v>
      </c>
      <c r="BL21" s="25">
        <v>3.4</v>
      </c>
      <c r="BM21" s="25">
        <v>3.2</v>
      </c>
      <c r="BN21" s="25">
        <v>4.2</v>
      </c>
      <c r="BO21" s="25">
        <v>5</v>
      </c>
      <c r="BP21" s="25">
        <v>11.6</v>
      </c>
      <c r="BQ21" s="25">
        <v>13.6</v>
      </c>
      <c r="BR21" s="25">
        <v>18.3</v>
      </c>
      <c r="BS21" s="25">
        <v>18.3</v>
      </c>
      <c r="BT21" s="44"/>
      <c r="BU21" s="25"/>
      <c r="BV21" s="35" t="s">
        <v>301</v>
      </c>
      <c r="BW21" s="25">
        <v>15.2</v>
      </c>
      <c r="BX21" s="25">
        <v>1.8</v>
      </c>
      <c r="BY21" s="25">
        <v>3.9</v>
      </c>
      <c r="BZ21" s="25">
        <v>2.5</v>
      </c>
      <c r="CA21" s="25">
        <v>2.7</v>
      </c>
      <c r="CB21" s="25">
        <v>3.9</v>
      </c>
      <c r="CC21" s="25">
        <v>2.8</v>
      </c>
      <c r="CD21" s="25">
        <v>2.6</v>
      </c>
      <c r="CE21" s="25">
        <v>2.5</v>
      </c>
      <c r="CF21" s="25">
        <v>3.5</v>
      </c>
      <c r="CG21" s="25">
        <v>3.3</v>
      </c>
      <c r="CH21" s="25">
        <v>3.3</v>
      </c>
      <c r="CI21" s="25">
        <v>4.2</v>
      </c>
      <c r="CJ21" s="25">
        <v>5.1</v>
      </c>
      <c r="CK21" s="25">
        <v>6</v>
      </c>
      <c r="CL21" s="25">
        <v>5.9</v>
      </c>
      <c r="CM21" s="25">
        <v>6.5</v>
      </c>
      <c r="CN21" s="25">
        <v>13.8</v>
      </c>
      <c r="CO21" s="25">
        <v>16.4</v>
      </c>
      <c r="CP21" s="25">
        <v>21.1</v>
      </c>
      <c r="CQ21" s="25">
        <v>21.7</v>
      </c>
      <c r="CR21" s="44"/>
      <c r="CS21" s="25"/>
      <c r="CT21" s="35" t="s">
        <v>301</v>
      </c>
      <c r="CU21" s="25">
        <v>13.4</v>
      </c>
      <c r="CV21" s="25">
        <v>1.4</v>
      </c>
      <c r="CW21" s="25">
        <v>2.9</v>
      </c>
      <c r="CX21" s="25">
        <v>2.1</v>
      </c>
      <c r="CY21" s="25">
        <v>2.1</v>
      </c>
      <c r="CZ21" s="25">
        <v>3.1</v>
      </c>
      <c r="DA21" s="25">
        <v>2.9</v>
      </c>
      <c r="DB21" s="25">
        <v>2.6</v>
      </c>
      <c r="DC21" s="25">
        <v>2.9</v>
      </c>
      <c r="DD21" s="25">
        <v>3.4</v>
      </c>
      <c r="DE21" s="25">
        <v>3.2</v>
      </c>
      <c r="DF21" s="25">
        <v>3.1</v>
      </c>
      <c r="DG21" s="25">
        <v>3.7</v>
      </c>
      <c r="DH21" s="25">
        <v>5.2</v>
      </c>
      <c r="DI21" s="25">
        <v>5.5</v>
      </c>
      <c r="DJ21" s="25">
        <v>5.9</v>
      </c>
      <c r="DK21" s="25">
        <v>7.3</v>
      </c>
      <c r="DL21" s="25">
        <v>14.8</v>
      </c>
      <c r="DM21" s="25">
        <v>16.2</v>
      </c>
      <c r="DN21" s="25">
        <v>20.9</v>
      </c>
      <c r="DO21" s="25">
        <v>21.5</v>
      </c>
      <c r="DP21" s="44"/>
      <c r="DQ21" s="25"/>
      <c r="DR21" s="35" t="s">
        <v>301</v>
      </c>
      <c r="DS21" s="25">
        <v>18.1</v>
      </c>
      <c r="DT21" s="25">
        <v>2.3</v>
      </c>
      <c r="DU21" s="25">
        <v>4.1</v>
      </c>
      <c r="DV21" s="25">
        <v>2.7</v>
      </c>
      <c r="DW21" s="25">
        <v>3.1</v>
      </c>
      <c r="DX21" s="25">
        <v>4.4</v>
      </c>
      <c r="DY21" s="25">
        <v>4.3</v>
      </c>
      <c r="DZ21" s="25">
        <v>3.3</v>
      </c>
      <c r="EA21" s="25">
        <v>2.9</v>
      </c>
      <c r="EB21" s="25">
        <v>3.7</v>
      </c>
      <c r="EC21" s="25">
        <v>4.5</v>
      </c>
      <c r="ED21" s="25">
        <v>4.4</v>
      </c>
      <c r="EE21" s="25">
        <v>6.3</v>
      </c>
      <c r="EF21" s="25">
        <v>10.1</v>
      </c>
      <c r="EG21" s="25">
        <v>10.6</v>
      </c>
      <c r="EH21" s="25">
        <v>12.2</v>
      </c>
      <c r="EI21" s="25">
        <v>12.8</v>
      </c>
      <c r="EJ21" s="25">
        <v>24.5</v>
      </c>
      <c r="EK21" s="25">
        <v>30.4</v>
      </c>
      <c r="EL21" s="25">
        <v>37</v>
      </c>
      <c r="EM21" s="25">
        <v>38.2</v>
      </c>
      <c r="EO21" s="1"/>
      <c r="EP21" s="12" t="s">
        <v>300</v>
      </c>
      <c r="EQ21" s="1">
        <v>12</v>
      </c>
      <c r="ER21" s="1">
        <v>1.4</v>
      </c>
      <c r="ES21" s="1">
        <v>2.5</v>
      </c>
      <c r="ET21" s="1">
        <v>1.7</v>
      </c>
      <c r="EU21" s="1">
        <v>1.8</v>
      </c>
      <c r="EV21" s="1">
        <v>2.6</v>
      </c>
      <c r="EW21" s="1">
        <v>2.3</v>
      </c>
      <c r="EX21" s="1">
        <v>2.1</v>
      </c>
      <c r="EY21" s="1">
        <v>2.5</v>
      </c>
      <c r="EZ21" s="1">
        <v>2.8</v>
      </c>
      <c r="FA21" s="1">
        <v>3.2</v>
      </c>
      <c r="FB21" s="1">
        <v>2.7</v>
      </c>
      <c r="FC21" s="1">
        <v>4</v>
      </c>
      <c r="FD21" s="1">
        <v>5.1</v>
      </c>
      <c r="FE21" s="1">
        <v>5.3</v>
      </c>
      <c r="FF21" s="1">
        <v>5.7</v>
      </c>
      <c r="FG21" s="1">
        <v>7.3</v>
      </c>
      <c r="FH21" s="1">
        <v>15.1</v>
      </c>
      <c r="FI21" s="1">
        <v>16.7</v>
      </c>
      <c r="FJ21" s="1">
        <v>21.3</v>
      </c>
      <c r="FK21" s="1">
        <v>22.4</v>
      </c>
      <c r="FM21" s="1"/>
      <c r="FN21" s="12" t="s">
        <v>300</v>
      </c>
      <c r="FO21" s="1">
        <v>10.6</v>
      </c>
      <c r="FP21" s="1">
        <v>0.9</v>
      </c>
      <c r="FQ21" s="1">
        <v>1.6</v>
      </c>
      <c r="FR21" s="1">
        <v>1.5</v>
      </c>
      <c r="FS21" s="1">
        <v>1.8</v>
      </c>
      <c r="FT21" s="1">
        <v>2.6</v>
      </c>
      <c r="FU21" s="1">
        <v>2.4</v>
      </c>
      <c r="FV21" s="1">
        <v>1.9</v>
      </c>
      <c r="FW21" s="1">
        <v>2</v>
      </c>
      <c r="FX21" s="1">
        <v>2.2</v>
      </c>
      <c r="FY21" s="1">
        <v>2</v>
      </c>
      <c r="FZ21" s="1">
        <v>1.9</v>
      </c>
      <c r="GA21" s="1">
        <v>2.6</v>
      </c>
      <c r="GB21" s="1">
        <v>3.6</v>
      </c>
      <c r="GC21" s="1">
        <v>3.6</v>
      </c>
      <c r="GD21" s="1">
        <v>3.9</v>
      </c>
      <c r="GE21" s="1">
        <v>5.1</v>
      </c>
      <c r="GF21" s="1">
        <v>11.4</v>
      </c>
      <c r="GG21" s="1">
        <v>12.7</v>
      </c>
      <c r="GH21" s="1">
        <v>16.3</v>
      </c>
      <c r="GI21" s="1">
        <v>15.7</v>
      </c>
      <c r="GK21" s="1"/>
      <c r="GL21" s="12" t="s">
        <v>300</v>
      </c>
      <c r="GM21" s="1">
        <v>8.6</v>
      </c>
      <c r="GN21" s="1">
        <v>0.7</v>
      </c>
      <c r="GO21" s="1">
        <v>1.3</v>
      </c>
      <c r="GP21" s="1">
        <v>1.1</v>
      </c>
      <c r="GQ21" s="1">
        <v>1.3</v>
      </c>
      <c r="GR21" s="1">
        <v>2</v>
      </c>
      <c r="GS21" s="1">
        <v>1.7</v>
      </c>
      <c r="GT21" s="1">
        <v>1.4</v>
      </c>
      <c r="GU21" s="1">
        <v>1.4</v>
      </c>
      <c r="GV21" s="1">
        <v>2.3</v>
      </c>
      <c r="GW21" s="1">
        <v>2.3</v>
      </c>
      <c r="GX21" s="1">
        <v>2.3</v>
      </c>
      <c r="GY21" s="1">
        <v>2.9</v>
      </c>
      <c r="GZ21" s="1">
        <v>3.6</v>
      </c>
      <c r="HA21" s="1">
        <v>4</v>
      </c>
      <c r="HB21" s="1">
        <v>4.3</v>
      </c>
      <c r="HC21" s="1">
        <v>5.1</v>
      </c>
      <c r="HD21" s="1">
        <v>10.7</v>
      </c>
      <c r="HE21" s="1">
        <v>12.5</v>
      </c>
      <c r="HF21" s="1">
        <v>14.8</v>
      </c>
      <c r="HG21" s="1">
        <v>15.8</v>
      </c>
    </row>
    <row r="22" ht="15" spans="1:215">
      <c r="A22" s="1"/>
      <c r="B22" s="22" t="s">
        <v>302</v>
      </c>
      <c r="C22" s="1">
        <v>91.7</v>
      </c>
      <c r="D22" s="1">
        <v>99.3</v>
      </c>
      <c r="E22" s="1">
        <v>98.6</v>
      </c>
      <c r="F22" s="1">
        <v>98.9</v>
      </c>
      <c r="G22" s="1">
        <v>98.2</v>
      </c>
      <c r="H22" s="1">
        <v>97.1</v>
      </c>
      <c r="I22" s="1">
        <v>97.5</v>
      </c>
      <c r="J22" s="1">
        <v>97.3</v>
      </c>
      <c r="K22" s="1">
        <v>96.6</v>
      </c>
      <c r="L22" s="1">
        <v>96.8</v>
      </c>
      <c r="M22" s="1">
        <v>95.6</v>
      </c>
      <c r="N22" s="1">
        <v>96.9</v>
      </c>
      <c r="O22" s="1">
        <v>96.1</v>
      </c>
      <c r="P22" s="1">
        <v>94.9</v>
      </c>
      <c r="Q22" s="1">
        <v>95.6</v>
      </c>
      <c r="R22" s="1">
        <v>96.3</v>
      </c>
      <c r="S22" s="1">
        <v>95.7</v>
      </c>
      <c r="T22" s="1">
        <v>90.1</v>
      </c>
      <c r="U22" s="1">
        <v>88.8</v>
      </c>
      <c r="V22" s="1">
        <v>84.6</v>
      </c>
      <c r="W22" s="1">
        <v>84</v>
      </c>
      <c r="Y22" s="1"/>
      <c r="Z22" s="22" t="s">
        <v>302</v>
      </c>
      <c r="AA22" s="1">
        <v>89.2</v>
      </c>
      <c r="AB22" s="1">
        <v>99</v>
      </c>
      <c r="AC22" s="1">
        <v>98.2</v>
      </c>
      <c r="AD22" s="1">
        <v>98.8</v>
      </c>
      <c r="AE22" s="1">
        <v>98.8</v>
      </c>
      <c r="AF22" s="1">
        <v>97.4</v>
      </c>
      <c r="AG22" s="1">
        <v>97.6</v>
      </c>
      <c r="AH22" s="1">
        <v>98.1</v>
      </c>
      <c r="AI22" s="1">
        <v>97.6</v>
      </c>
      <c r="AJ22" s="1">
        <v>97.6</v>
      </c>
      <c r="AK22" s="1">
        <v>97.2</v>
      </c>
      <c r="AL22" s="1">
        <v>97.3</v>
      </c>
      <c r="AM22" s="1">
        <v>95.9</v>
      </c>
      <c r="AN22" s="1">
        <v>95.6</v>
      </c>
      <c r="AO22" s="1">
        <v>95.7</v>
      </c>
      <c r="AP22" s="1">
        <v>94.8</v>
      </c>
      <c r="AQ22" s="1">
        <v>93.1</v>
      </c>
      <c r="AR22" s="1">
        <v>85.5</v>
      </c>
      <c r="AS22" s="1">
        <v>83.5</v>
      </c>
      <c r="AT22" s="1">
        <v>79.4</v>
      </c>
      <c r="AU22" s="1">
        <v>79.3</v>
      </c>
      <c r="AW22" s="25"/>
      <c r="AX22" s="35" t="s">
        <v>303</v>
      </c>
      <c r="AY22" s="25">
        <v>94.6</v>
      </c>
      <c r="AZ22" s="25">
        <v>99.4</v>
      </c>
      <c r="BA22" s="25">
        <v>98.8</v>
      </c>
      <c r="BB22" s="25">
        <v>99.3</v>
      </c>
      <c r="BC22" s="25">
        <v>99</v>
      </c>
      <c r="BD22" s="25">
        <v>98.6</v>
      </c>
      <c r="BE22" s="25">
        <v>98.8</v>
      </c>
      <c r="BF22" s="25">
        <v>98.7</v>
      </c>
      <c r="BG22" s="25">
        <v>98.2</v>
      </c>
      <c r="BH22" s="25">
        <v>98.2</v>
      </c>
      <c r="BI22" s="25">
        <v>98.3</v>
      </c>
      <c r="BJ22" s="25">
        <v>98.4</v>
      </c>
      <c r="BK22" s="25">
        <v>97.4</v>
      </c>
      <c r="BL22" s="25">
        <v>96.5</v>
      </c>
      <c r="BM22" s="25">
        <v>96.8</v>
      </c>
      <c r="BN22" s="25">
        <v>95.8</v>
      </c>
      <c r="BO22" s="25">
        <v>95</v>
      </c>
      <c r="BP22" s="25">
        <v>88.4</v>
      </c>
      <c r="BQ22" s="25">
        <v>86.4</v>
      </c>
      <c r="BR22" s="25">
        <v>81.7</v>
      </c>
      <c r="BS22" s="25">
        <v>81.7</v>
      </c>
      <c r="BT22" s="44"/>
      <c r="BU22" s="25"/>
      <c r="BV22" s="35" t="s">
        <v>303</v>
      </c>
      <c r="BW22" s="25">
        <v>84.8</v>
      </c>
      <c r="BX22" s="25">
        <v>98.2</v>
      </c>
      <c r="BY22" s="25">
        <v>96.1</v>
      </c>
      <c r="BZ22" s="25">
        <v>97.5</v>
      </c>
      <c r="CA22" s="25">
        <v>97.3</v>
      </c>
      <c r="CB22" s="25">
        <v>96.1</v>
      </c>
      <c r="CC22" s="25">
        <v>97.2</v>
      </c>
      <c r="CD22" s="25">
        <v>97.4</v>
      </c>
      <c r="CE22" s="25">
        <v>97.5</v>
      </c>
      <c r="CF22" s="25">
        <v>96.5</v>
      </c>
      <c r="CG22" s="25">
        <v>96.7</v>
      </c>
      <c r="CH22" s="25">
        <v>96.6</v>
      </c>
      <c r="CI22" s="25">
        <v>95.6</v>
      </c>
      <c r="CJ22" s="25">
        <v>94.7</v>
      </c>
      <c r="CK22" s="25">
        <v>93.8</v>
      </c>
      <c r="CL22" s="25">
        <v>94.1</v>
      </c>
      <c r="CM22" s="25">
        <v>93.5</v>
      </c>
      <c r="CN22" s="25">
        <v>86.2</v>
      </c>
      <c r="CO22" s="25">
        <v>83.6</v>
      </c>
      <c r="CP22" s="25">
        <v>78.9</v>
      </c>
      <c r="CQ22" s="25">
        <v>78.3</v>
      </c>
      <c r="CR22" s="44"/>
      <c r="CS22" s="25"/>
      <c r="CT22" s="35" t="s">
        <v>303</v>
      </c>
      <c r="CU22" s="25">
        <v>86.6</v>
      </c>
      <c r="CV22" s="25">
        <v>98.6</v>
      </c>
      <c r="CW22" s="25">
        <v>97.1</v>
      </c>
      <c r="CX22" s="25">
        <v>97.9</v>
      </c>
      <c r="CY22" s="25">
        <v>97.9</v>
      </c>
      <c r="CZ22" s="25">
        <v>96.9</v>
      </c>
      <c r="DA22" s="25">
        <v>97.1</v>
      </c>
      <c r="DB22" s="25">
        <v>97.3</v>
      </c>
      <c r="DC22" s="25">
        <v>96.9</v>
      </c>
      <c r="DD22" s="25">
        <v>96.4</v>
      </c>
      <c r="DE22" s="25">
        <v>96.6</v>
      </c>
      <c r="DF22" s="25">
        <v>96.7</v>
      </c>
      <c r="DG22" s="25">
        <v>96.1</v>
      </c>
      <c r="DH22" s="25">
        <v>94.5</v>
      </c>
      <c r="DI22" s="25">
        <v>94.2</v>
      </c>
      <c r="DJ22" s="25">
        <v>94.1</v>
      </c>
      <c r="DK22" s="25">
        <v>92.7</v>
      </c>
      <c r="DL22" s="25">
        <v>85.2</v>
      </c>
      <c r="DM22" s="25">
        <v>83.8</v>
      </c>
      <c r="DN22" s="25">
        <v>79.1</v>
      </c>
      <c r="DO22" s="25">
        <v>78.5</v>
      </c>
      <c r="DP22" s="44"/>
      <c r="DQ22" s="25"/>
      <c r="DR22" s="35" t="s">
        <v>303</v>
      </c>
      <c r="DS22" s="25">
        <v>81.9</v>
      </c>
      <c r="DT22" s="25">
        <v>97.7</v>
      </c>
      <c r="DU22" s="25">
        <v>95.9</v>
      </c>
      <c r="DV22" s="25">
        <v>97.3</v>
      </c>
      <c r="DW22" s="25">
        <v>96.9</v>
      </c>
      <c r="DX22" s="25">
        <v>95.6</v>
      </c>
      <c r="DY22" s="25">
        <v>95.7</v>
      </c>
      <c r="DZ22" s="25">
        <v>96.7</v>
      </c>
      <c r="EA22" s="25">
        <v>96.8</v>
      </c>
      <c r="EB22" s="25">
        <v>96</v>
      </c>
      <c r="EC22" s="25">
        <v>95.2</v>
      </c>
      <c r="ED22" s="25">
        <v>95.2</v>
      </c>
      <c r="EE22" s="25">
        <v>93.3</v>
      </c>
      <c r="EF22" s="25">
        <v>89.2</v>
      </c>
      <c r="EG22" s="25">
        <v>88.8</v>
      </c>
      <c r="EH22" s="25">
        <v>87.8</v>
      </c>
      <c r="EI22" s="25">
        <v>87.2</v>
      </c>
      <c r="EJ22" s="25">
        <v>75.5</v>
      </c>
      <c r="EK22" s="25">
        <v>69.6</v>
      </c>
      <c r="EL22" s="25">
        <v>63</v>
      </c>
      <c r="EM22" s="25">
        <v>61.8</v>
      </c>
      <c r="EO22" s="1"/>
      <c r="EP22" s="12" t="s">
        <v>302</v>
      </c>
      <c r="EQ22" s="1">
        <v>88</v>
      </c>
      <c r="ER22" s="1">
        <v>98.6</v>
      </c>
      <c r="ES22" s="1">
        <v>97.5</v>
      </c>
      <c r="ET22" s="1">
        <v>98.3</v>
      </c>
      <c r="EU22" s="1">
        <v>98.2</v>
      </c>
      <c r="EV22" s="1">
        <v>97.4</v>
      </c>
      <c r="EW22" s="1">
        <v>97.7</v>
      </c>
      <c r="EX22" s="1">
        <v>97.9</v>
      </c>
      <c r="EY22" s="1">
        <v>97.5</v>
      </c>
      <c r="EZ22" s="1">
        <v>97.2</v>
      </c>
      <c r="FA22" s="1">
        <v>96.8</v>
      </c>
      <c r="FB22" s="1">
        <v>97.1</v>
      </c>
      <c r="FC22" s="1">
        <v>95.7</v>
      </c>
      <c r="FD22" s="1">
        <v>94.5</v>
      </c>
      <c r="FE22" s="1">
        <v>94.3</v>
      </c>
      <c r="FF22" s="1">
        <v>94.3</v>
      </c>
      <c r="FG22" s="1">
        <v>92.7</v>
      </c>
      <c r="FH22" s="1">
        <v>84.9</v>
      </c>
      <c r="FI22" s="1">
        <v>83.3</v>
      </c>
      <c r="FJ22" s="1">
        <v>78.7</v>
      </c>
      <c r="FK22" s="1">
        <v>77.6</v>
      </c>
      <c r="FM22" s="1"/>
      <c r="FN22" s="12" t="s">
        <v>302</v>
      </c>
      <c r="FO22" s="1">
        <v>89.4</v>
      </c>
      <c r="FP22" s="1">
        <v>99.1</v>
      </c>
      <c r="FQ22" s="1">
        <v>98.4</v>
      </c>
      <c r="FR22" s="1">
        <v>98.5</v>
      </c>
      <c r="FS22" s="1">
        <v>98.2</v>
      </c>
      <c r="FT22" s="1">
        <v>97.4</v>
      </c>
      <c r="FU22" s="1">
        <v>97.6</v>
      </c>
      <c r="FV22" s="1">
        <v>98.1</v>
      </c>
      <c r="FW22" s="1">
        <v>98</v>
      </c>
      <c r="FX22" s="1">
        <v>97.8</v>
      </c>
      <c r="FY22" s="1">
        <v>98</v>
      </c>
      <c r="FZ22" s="1">
        <v>98</v>
      </c>
      <c r="GA22" s="1">
        <v>97.2</v>
      </c>
      <c r="GB22" s="1">
        <v>96.3</v>
      </c>
      <c r="GC22" s="1">
        <v>96.2</v>
      </c>
      <c r="GD22" s="1">
        <v>96.1</v>
      </c>
      <c r="GE22" s="1">
        <v>94.9</v>
      </c>
      <c r="GF22" s="1">
        <v>88.6</v>
      </c>
      <c r="GG22" s="1">
        <v>87.3</v>
      </c>
      <c r="GH22" s="1">
        <v>83.7</v>
      </c>
      <c r="GI22" s="1">
        <v>84.3</v>
      </c>
      <c r="GK22" s="1"/>
      <c r="GL22" s="12" t="s">
        <v>302</v>
      </c>
      <c r="GM22" s="1">
        <v>91.4</v>
      </c>
      <c r="GN22" s="1">
        <v>99.3</v>
      </c>
      <c r="GO22" s="1">
        <v>98.7</v>
      </c>
      <c r="GP22" s="1">
        <v>98.9</v>
      </c>
      <c r="GQ22" s="1">
        <v>98.7</v>
      </c>
      <c r="GR22" s="1">
        <v>98</v>
      </c>
      <c r="GS22" s="1">
        <v>98.3</v>
      </c>
      <c r="GT22" s="1">
        <v>98.6</v>
      </c>
      <c r="GU22" s="1">
        <v>98.6</v>
      </c>
      <c r="GV22" s="1">
        <v>97.7</v>
      </c>
      <c r="GW22" s="1">
        <v>97.7</v>
      </c>
      <c r="GX22" s="1">
        <v>97.6</v>
      </c>
      <c r="GY22" s="1">
        <v>97</v>
      </c>
      <c r="GZ22" s="1">
        <v>96.3</v>
      </c>
      <c r="HA22" s="1">
        <v>95.9</v>
      </c>
      <c r="HB22" s="1">
        <v>95.7</v>
      </c>
      <c r="HC22" s="1">
        <v>94.9</v>
      </c>
      <c r="HD22" s="1">
        <v>89.3</v>
      </c>
      <c r="HE22" s="1">
        <v>87.5</v>
      </c>
      <c r="HF22" s="1">
        <v>85.2</v>
      </c>
      <c r="HG22" s="1">
        <v>84.2</v>
      </c>
    </row>
    <row r="23" ht="15" spans="1:215">
      <c r="A23" s="1"/>
      <c r="B23" s="22" t="s">
        <v>304</v>
      </c>
      <c r="C23" s="3" t="s">
        <v>305</v>
      </c>
      <c r="D23" s="3" t="s">
        <v>305</v>
      </c>
      <c r="E23" s="3" t="s">
        <v>305</v>
      </c>
      <c r="F23" s="3" t="s">
        <v>305</v>
      </c>
      <c r="G23" s="3" t="s">
        <v>305</v>
      </c>
      <c r="H23" s="3" t="s">
        <v>305</v>
      </c>
      <c r="I23" s="3" t="s">
        <v>305</v>
      </c>
      <c r="J23" s="3" t="s">
        <v>305</v>
      </c>
      <c r="K23" s="3" t="s">
        <v>305</v>
      </c>
      <c r="L23" s="3" t="s">
        <v>305</v>
      </c>
      <c r="M23" s="3" t="s">
        <v>305</v>
      </c>
      <c r="N23" s="3">
        <v>0.1</v>
      </c>
      <c r="O23" s="3">
        <v>0.1</v>
      </c>
      <c r="P23" s="3">
        <v>0</v>
      </c>
      <c r="Q23" s="3">
        <v>0.6</v>
      </c>
      <c r="R23" s="3" t="s">
        <v>305</v>
      </c>
      <c r="S23" s="3" t="s">
        <v>305</v>
      </c>
      <c r="T23" s="3" t="s">
        <v>305</v>
      </c>
      <c r="U23" s="3" t="s">
        <v>305</v>
      </c>
      <c r="V23" s="3" t="s">
        <v>305</v>
      </c>
      <c r="W23" s="3" t="s">
        <v>305</v>
      </c>
      <c r="Y23" s="1"/>
      <c r="Z23" s="22" t="s">
        <v>304</v>
      </c>
      <c r="AA23" s="3" t="s">
        <v>305</v>
      </c>
      <c r="AB23" s="3" t="s">
        <v>305</v>
      </c>
      <c r="AC23" s="3" t="s">
        <v>305</v>
      </c>
      <c r="AD23" s="3" t="s">
        <v>305</v>
      </c>
      <c r="AE23" s="3" t="s">
        <v>305</v>
      </c>
      <c r="AF23" s="3" t="s">
        <v>305</v>
      </c>
      <c r="AG23" s="3" t="s">
        <v>305</v>
      </c>
      <c r="AH23" s="3" t="s">
        <v>305</v>
      </c>
      <c r="AI23" s="3" t="s">
        <v>305</v>
      </c>
      <c r="AJ23" s="3" t="s">
        <v>305</v>
      </c>
      <c r="AK23" s="3" t="s">
        <v>305</v>
      </c>
      <c r="AL23" s="3">
        <v>0.1</v>
      </c>
      <c r="AM23" s="3">
        <v>0.1</v>
      </c>
      <c r="AN23" s="3">
        <v>0</v>
      </c>
      <c r="AO23" s="3">
        <v>0</v>
      </c>
      <c r="AP23" s="3" t="s">
        <v>305</v>
      </c>
      <c r="AQ23" s="3" t="s">
        <v>305</v>
      </c>
      <c r="AR23" s="3" t="s">
        <v>305</v>
      </c>
      <c r="AS23" s="3" t="s">
        <v>305</v>
      </c>
      <c r="AT23" s="3" t="s">
        <v>305</v>
      </c>
      <c r="AU23" s="3" t="s">
        <v>305</v>
      </c>
      <c r="AW23" s="25"/>
      <c r="AX23" s="35" t="s">
        <v>306</v>
      </c>
      <c r="AY23" s="27" t="s">
        <v>307</v>
      </c>
      <c r="AZ23" s="27" t="s">
        <v>307</v>
      </c>
      <c r="BA23" s="27" t="s">
        <v>307</v>
      </c>
      <c r="BB23" s="27" t="s">
        <v>307</v>
      </c>
      <c r="BC23" s="27" t="s">
        <v>307</v>
      </c>
      <c r="BD23" s="27" t="s">
        <v>307</v>
      </c>
      <c r="BE23" s="27" t="s">
        <v>307</v>
      </c>
      <c r="BF23" s="27" t="s">
        <v>307</v>
      </c>
      <c r="BG23" s="27" t="s">
        <v>307</v>
      </c>
      <c r="BH23" s="27" t="s">
        <v>307</v>
      </c>
      <c r="BI23" s="27" t="s">
        <v>307</v>
      </c>
      <c r="BJ23" s="27">
        <v>0.1</v>
      </c>
      <c r="BK23" s="27">
        <v>0.1</v>
      </c>
      <c r="BL23" s="27">
        <v>0.1</v>
      </c>
      <c r="BM23" s="27">
        <v>0</v>
      </c>
      <c r="BN23" s="27" t="s">
        <v>307</v>
      </c>
      <c r="BO23" s="27" t="s">
        <v>307</v>
      </c>
      <c r="BP23" s="27" t="s">
        <v>307</v>
      </c>
      <c r="BQ23" s="27" t="s">
        <v>307</v>
      </c>
      <c r="BR23" s="27" t="s">
        <v>307</v>
      </c>
      <c r="BS23" s="27" t="s">
        <v>307</v>
      </c>
      <c r="BT23" s="44"/>
      <c r="BU23" s="25"/>
      <c r="BV23" s="35" t="s">
        <v>306</v>
      </c>
      <c r="BW23" s="27" t="s">
        <v>307</v>
      </c>
      <c r="BX23" s="27" t="s">
        <v>307</v>
      </c>
      <c r="BY23" s="27" t="s">
        <v>307</v>
      </c>
      <c r="BZ23" s="27" t="s">
        <v>307</v>
      </c>
      <c r="CA23" s="27" t="s">
        <v>307</v>
      </c>
      <c r="CB23" s="27" t="s">
        <v>307</v>
      </c>
      <c r="CC23" s="27" t="s">
        <v>307</v>
      </c>
      <c r="CD23" s="27" t="s">
        <v>307</v>
      </c>
      <c r="CE23" s="27" t="s">
        <v>307</v>
      </c>
      <c r="CF23" s="27" t="s">
        <v>307</v>
      </c>
      <c r="CG23" s="27" t="s">
        <v>307</v>
      </c>
      <c r="CH23" s="27">
        <v>0.1</v>
      </c>
      <c r="CI23" s="27">
        <v>0.1</v>
      </c>
      <c r="CJ23" s="27">
        <v>0.2</v>
      </c>
      <c r="CK23" s="27">
        <v>0.2</v>
      </c>
      <c r="CL23" s="27" t="s">
        <v>307</v>
      </c>
      <c r="CM23" s="27" t="s">
        <v>307</v>
      </c>
      <c r="CN23" s="27" t="s">
        <v>307</v>
      </c>
      <c r="CO23" s="27" t="s">
        <v>307</v>
      </c>
      <c r="CP23" s="27" t="s">
        <v>307</v>
      </c>
      <c r="CQ23" s="27" t="s">
        <v>307</v>
      </c>
      <c r="CR23" s="44"/>
      <c r="CS23" s="25"/>
      <c r="CT23" s="35" t="s">
        <v>306</v>
      </c>
      <c r="CU23" s="27" t="s">
        <v>307</v>
      </c>
      <c r="CV23" s="27" t="s">
        <v>307</v>
      </c>
      <c r="CW23" s="27" t="s">
        <v>307</v>
      </c>
      <c r="CX23" s="27" t="s">
        <v>307</v>
      </c>
      <c r="CY23" s="27" t="s">
        <v>307</v>
      </c>
      <c r="CZ23" s="27" t="s">
        <v>307</v>
      </c>
      <c r="DA23" s="27" t="s">
        <v>307</v>
      </c>
      <c r="DB23" s="27">
        <v>0.1</v>
      </c>
      <c r="DC23" s="27">
        <v>0.1</v>
      </c>
      <c r="DD23" s="27">
        <v>0.2</v>
      </c>
      <c r="DE23" s="27">
        <v>0.2</v>
      </c>
      <c r="DF23" s="27">
        <v>0.2</v>
      </c>
      <c r="DG23" s="27">
        <v>0.2</v>
      </c>
      <c r="DH23" s="27">
        <v>0.3</v>
      </c>
      <c r="DI23" s="27">
        <v>0.3</v>
      </c>
      <c r="DJ23" s="27" t="s">
        <v>307</v>
      </c>
      <c r="DK23" s="27" t="s">
        <v>307</v>
      </c>
      <c r="DL23" s="27" t="s">
        <v>307</v>
      </c>
      <c r="DM23" s="27" t="s">
        <v>307</v>
      </c>
      <c r="DN23" s="27" t="s">
        <v>307</v>
      </c>
      <c r="DO23" s="27" t="s">
        <v>307</v>
      </c>
      <c r="DP23" s="44"/>
      <c r="DQ23" s="25"/>
      <c r="DR23" s="35" t="s">
        <v>306</v>
      </c>
      <c r="DS23" s="27" t="s">
        <v>307</v>
      </c>
      <c r="DT23" s="27" t="s">
        <v>307</v>
      </c>
      <c r="DU23" s="27" t="s">
        <v>307</v>
      </c>
      <c r="DV23" s="27" t="s">
        <v>307</v>
      </c>
      <c r="DW23" s="27" t="s">
        <v>307</v>
      </c>
      <c r="DX23" s="27" t="s">
        <v>307</v>
      </c>
      <c r="DY23" s="27" t="s">
        <v>307</v>
      </c>
      <c r="DZ23" s="27" t="s">
        <v>307</v>
      </c>
      <c r="EA23" s="27">
        <v>0.2</v>
      </c>
      <c r="EB23" s="27">
        <v>0.3</v>
      </c>
      <c r="EC23" s="27">
        <v>0.4</v>
      </c>
      <c r="ED23" s="27">
        <v>0.4</v>
      </c>
      <c r="EE23" s="27">
        <v>0.4</v>
      </c>
      <c r="EF23" s="27">
        <v>0.6</v>
      </c>
      <c r="EG23" s="27">
        <v>0.7</v>
      </c>
      <c r="EH23" s="27" t="s">
        <v>307</v>
      </c>
      <c r="EI23" s="27" t="s">
        <v>307</v>
      </c>
      <c r="EJ23" s="27" t="s">
        <v>307</v>
      </c>
      <c r="EK23" s="27" t="s">
        <v>307</v>
      </c>
      <c r="EL23" s="27" t="s">
        <v>307</v>
      </c>
      <c r="EM23" s="27" t="s">
        <v>307</v>
      </c>
      <c r="EO23" s="1"/>
      <c r="EP23" s="12" t="s">
        <v>304</v>
      </c>
      <c r="EQ23" s="3" t="s">
        <v>305</v>
      </c>
      <c r="ER23" s="3" t="s">
        <v>305</v>
      </c>
      <c r="ES23" s="3" t="s">
        <v>305</v>
      </c>
      <c r="ET23" s="3" t="s">
        <v>305</v>
      </c>
      <c r="EU23" s="3" t="s">
        <v>305</v>
      </c>
      <c r="EV23" s="3" t="s">
        <v>305</v>
      </c>
      <c r="EW23" s="3" t="s">
        <v>305</v>
      </c>
      <c r="EX23" s="3" t="s">
        <v>305</v>
      </c>
      <c r="EY23" s="3" t="s">
        <v>305</v>
      </c>
      <c r="EZ23" s="3" t="s">
        <v>305</v>
      </c>
      <c r="FA23" s="3" t="s">
        <v>305</v>
      </c>
      <c r="FB23" s="3">
        <v>0.2</v>
      </c>
      <c r="FC23" s="3">
        <v>0.3</v>
      </c>
      <c r="FD23" s="3">
        <v>0.3</v>
      </c>
      <c r="FE23" s="3">
        <v>0.4</v>
      </c>
      <c r="FF23" s="3" t="s">
        <v>305</v>
      </c>
      <c r="FG23" s="3" t="s">
        <v>305</v>
      </c>
      <c r="FH23" s="3" t="s">
        <v>305</v>
      </c>
      <c r="FI23" s="3" t="s">
        <v>305</v>
      </c>
      <c r="FJ23" s="3" t="s">
        <v>305</v>
      </c>
      <c r="FK23" s="3" t="s">
        <v>305</v>
      </c>
      <c r="FM23" s="1"/>
      <c r="FN23" s="12" t="s">
        <v>304</v>
      </c>
      <c r="FO23" s="3" t="s">
        <v>305</v>
      </c>
      <c r="FP23" s="3" t="s">
        <v>305</v>
      </c>
      <c r="FQ23" s="3" t="s">
        <v>305</v>
      </c>
      <c r="FR23" s="3" t="s">
        <v>305</v>
      </c>
      <c r="FS23" s="3" t="s">
        <v>305</v>
      </c>
      <c r="FT23" s="3" t="s">
        <v>305</v>
      </c>
      <c r="FU23" s="3" t="s">
        <v>305</v>
      </c>
      <c r="FV23" s="3" t="s">
        <v>305</v>
      </c>
      <c r="FW23" s="3" t="s">
        <v>305</v>
      </c>
      <c r="FX23" s="3" t="s">
        <v>305</v>
      </c>
      <c r="FY23" s="3" t="s">
        <v>305</v>
      </c>
      <c r="FZ23" s="3">
        <v>0.1</v>
      </c>
      <c r="GA23" s="3">
        <v>0.1</v>
      </c>
      <c r="GB23" s="3">
        <v>0.1</v>
      </c>
      <c r="GC23" s="3">
        <v>0.2</v>
      </c>
      <c r="GD23" s="3" t="s">
        <v>305</v>
      </c>
      <c r="GE23" s="3" t="s">
        <v>305</v>
      </c>
      <c r="GF23" s="3" t="s">
        <v>305</v>
      </c>
      <c r="GG23" s="3" t="s">
        <v>305</v>
      </c>
      <c r="GH23" s="3" t="s">
        <v>305</v>
      </c>
      <c r="GI23" s="3" t="s">
        <v>305</v>
      </c>
      <c r="GK23" s="1"/>
      <c r="GL23" s="12" t="s">
        <v>304</v>
      </c>
      <c r="GM23" s="3" t="s">
        <v>305</v>
      </c>
      <c r="GN23" s="3" t="s">
        <v>305</v>
      </c>
      <c r="GO23" s="3" t="s">
        <v>305</v>
      </c>
      <c r="GP23" s="3" t="s">
        <v>305</v>
      </c>
      <c r="GQ23" s="3" t="s">
        <v>305</v>
      </c>
      <c r="GR23" s="3" t="s">
        <v>305</v>
      </c>
      <c r="GS23" s="3" t="s">
        <v>305</v>
      </c>
      <c r="GT23" s="3" t="s">
        <v>305</v>
      </c>
      <c r="GU23" s="3" t="s">
        <v>305</v>
      </c>
      <c r="GV23" s="3" t="s">
        <v>305</v>
      </c>
      <c r="GW23" s="3">
        <v>0.1</v>
      </c>
      <c r="GX23" s="3">
        <v>0.1</v>
      </c>
      <c r="GY23" s="3">
        <v>0.1</v>
      </c>
      <c r="GZ23" s="3">
        <v>0.1</v>
      </c>
      <c r="HA23" s="3">
        <v>0.1</v>
      </c>
      <c r="HB23" s="3" t="s">
        <v>305</v>
      </c>
      <c r="HC23" s="3" t="s">
        <v>305</v>
      </c>
      <c r="HD23" s="3" t="s">
        <v>305</v>
      </c>
      <c r="HE23" s="3" t="s">
        <v>305</v>
      </c>
      <c r="HF23" s="3" t="s">
        <v>305</v>
      </c>
      <c r="HG23" s="3" t="s">
        <v>305</v>
      </c>
    </row>
    <row r="24" ht="15" spans="1:215">
      <c r="A24" s="1"/>
      <c r="B24" s="22" t="s">
        <v>308</v>
      </c>
      <c r="C24" s="1">
        <v>0</v>
      </c>
      <c r="D24" s="3" t="s">
        <v>305</v>
      </c>
      <c r="E24" s="3" t="s">
        <v>305</v>
      </c>
      <c r="F24" s="3" t="s">
        <v>305</v>
      </c>
      <c r="G24" s="3" t="s">
        <v>305</v>
      </c>
      <c r="H24" s="3" t="s">
        <v>305</v>
      </c>
      <c r="I24" s="3" t="s">
        <v>305</v>
      </c>
      <c r="J24" s="3" t="s">
        <v>305</v>
      </c>
      <c r="K24" s="3" t="s">
        <v>305</v>
      </c>
      <c r="L24" s="3" t="s">
        <v>305</v>
      </c>
      <c r="M24" s="3" t="s">
        <v>305</v>
      </c>
      <c r="N24" s="3" t="s">
        <v>305</v>
      </c>
      <c r="O24" s="3" t="s">
        <v>305</v>
      </c>
      <c r="P24" s="3" t="s">
        <v>305</v>
      </c>
      <c r="Q24" s="3" t="s">
        <v>305</v>
      </c>
      <c r="R24" s="3" t="s">
        <v>305</v>
      </c>
      <c r="S24" s="3" t="s">
        <v>305</v>
      </c>
      <c r="T24" s="3" t="s">
        <v>305</v>
      </c>
      <c r="U24" s="3" t="s">
        <v>305</v>
      </c>
      <c r="V24" s="3" t="s">
        <v>305</v>
      </c>
      <c r="W24" s="3" t="s">
        <v>305</v>
      </c>
      <c r="Y24" s="1"/>
      <c r="Z24" s="22" t="s">
        <v>308</v>
      </c>
      <c r="AA24" s="1">
        <v>0</v>
      </c>
      <c r="AB24" s="3" t="s">
        <v>305</v>
      </c>
      <c r="AC24" s="3" t="s">
        <v>305</v>
      </c>
      <c r="AD24" s="3" t="s">
        <v>305</v>
      </c>
      <c r="AE24" s="3" t="s">
        <v>305</v>
      </c>
      <c r="AF24" s="3" t="s">
        <v>305</v>
      </c>
      <c r="AG24" s="3" t="s">
        <v>305</v>
      </c>
      <c r="AH24" s="3" t="s">
        <v>305</v>
      </c>
      <c r="AI24" s="3" t="s">
        <v>305</v>
      </c>
      <c r="AJ24" s="3" t="s">
        <v>305</v>
      </c>
      <c r="AK24" s="3" t="s">
        <v>305</v>
      </c>
      <c r="AL24" s="3" t="s">
        <v>305</v>
      </c>
      <c r="AM24" s="3" t="s">
        <v>305</v>
      </c>
      <c r="AN24" s="3" t="s">
        <v>305</v>
      </c>
      <c r="AO24" s="3" t="s">
        <v>305</v>
      </c>
      <c r="AP24" s="3" t="s">
        <v>305</v>
      </c>
      <c r="AQ24" s="3" t="s">
        <v>305</v>
      </c>
      <c r="AR24" s="3" t="s">
        <v>305</v>
      </c>
      <c r="AS24" s="3" t="s">
        <v>305</v>
      </c>
      <c r="AT24" s="3" t="s">
        <v>305</v>
      </c>
      <c r="AU24" s="3" t="s">
        <v>305</v>
      </c>
      <c r="AW24" s="25"/>
      <c r="AX24" s="35" t="s">
        <v>309</v>
      </c>
      <c r="AY24" s="25">
        <v>0</v>
      </c>
      <c r="AZ24" s="27" t="s">
        <v>307</v>
      </c>
      <c r="BA24" s="27" t="s">
        <v>307</v>
      </c>
      <c r="BB24" s="27" t="s">
        <v>307</v>
      </c>
      <c r="BC24" s="27" t="s">
        <v>307</v>
      </c>
      <c r="BD24" s="27" t="s">
        <v>307</v>
      </c>
      <c r="BE24" s="27" t="s">
        <v>307</v>
      </c>
      <c r="BF24" s="27" t="s">
        <v>307</v>
      </c>
      <c r="BG24" s="27" t="s">
        <v>307</v>
      </c>
      <c r="BH24" s="27" t="s">
        <v>307</v>
      </c>
      <c r="BI24" s="27" t="s">
        <v>307</v>
      </c>
      <c r="BJ24" s="27" t="s">
        <v>307</v>
      </c>
      <c r="BK24" s="27" t="s">
        <v>307</v>
      </c>
      <c r="BL24" s="27" t="s">
        <v>307</v>
      </c>
      <c r="BM24" s="27" t="s">
        <v>307</v>
      </c>
      <c r="BN24" s="27" t="s">
        <v>307</v>
      </c>
      <c r="BO24" s="27" t="s">
        <v>307</v>
      </c>
      <c r="BP24" s="27" t="s">
        <v>307</v>
      </c>
      <c r="BQ24" s="27" t="s">
        <v>307</v>
      </c>
      <c r="BR24" s="27" t="s">
        <v>307</v>
      </c>
      <c r="BS24" s="27" t="s">
        <v>307</v>
      </c>
      <c r="BT24" s="44"/>
      <c r="BU24" s="25"/>
      <c r="BV24" s="35" t="s">
        <v>309</v>
      </c>
      <c r="BW24" s="25">
        <v>0</v>
      </c>
      <c r="BX24" s="27" t="s">
        <v>307</v>
      </c>
      <c r="BY24" s="27" t="s">
        <v>307</v>
      </c>
      <c r="BZ24" s="27" t="s">
        <v>307</v>
      </c>
      <c r="CA24" s="27" t="s">
        <v>307</v>
      </c>
      <c r="CB24" s="27" t="s">
        <v>307</v>
      </c>
      <c r="CC24" s="27" t="s">
        <v>307</v>
      </c>
      <c r="CD24" s="27" t="s">
        <v>307</v>
      </c>
      <c r="CE24" s="27" t="s">
        <v>307</v>
      </c>
      <c r="CF24" s="27" t="s">
        <v>307</v>
      </c>
      <c r="CG24" s="27" t="s">
        <v>307</v>
      </c>
      <c r="CH24" s="27" t="s">
        <v>307</v>
      </c>
      <c r="CI24" s="27" t="s">
        <v>307</v>
      </c>
      <c r="CJ24" s="27" t="s">
        <v>307</v>
      </c>
      <c r="CK24" s="27" t="s">
        <v>307</v>
      </c>
      <c r="CL24" s="27" t="s">
        <v>307</v>
      </c>
      <c r="CM24" s="27" t="s">
        <v>307</v>
      </c>
      <c r="CN24" s="27" t="s">
        <v>307</v>
      </c>
      <c r="CO24" s="27" t="s">
        <v>307</v>
      </c>
      <c r="CP24" s="27" t="s">
        <v>307</v>
      </c>
      <c r="CQ24" s="27" t="s">
        <v>307</v>
      </c>
      <c r="CR24" s="44"/>
      <c r="CS24" s="25"/>
      <c r="CT24" s="35" t="s">
        <v>309</v>
      </c>
      <c r="CU24" s="25">
        <v>0</v>
      </c>
      <c r="CV24" s="27" t="s">
        <v>307</v>
      </c>
      <c r="CW24" s="27" t="s">
        <v>307</v>
      </c>
      <c r="CX24" s="27" t="s">
        <v>307</v>
      </c>
      <c r="CY24" s="27" t="s">
        <v>307</v>
      </c>
      <c r="CZ24" s="27" t="s">
        <v>307</v>
      </c>
      <c r="DA24" s="27" t="s">
        <v>307</v>
      </c>
      <c r="DB24" s="27" t="s">
        <v>307</v>
      </c>
      <c r="DC24" s="27" t="s">
        <v>307</v>
      </c>
      <c r="DD24" s="27" t="s">
        <v>307</v>
      </c>
      <c r="DE24" s="27" t="s">
        <v>307</v>
      </c>
      <c r="DF24" s="27" t="s">
        <v>307</v>
      </c>
      <c r="DG24" s="27" t="s">
        <v>307</v>
      </c>
      <c r="DH24" s="27" t="s">
        <v>307</v>
      </c>
      <c r="DI24" s="27" t="s">
        <v>307</v>
      </c>
      <c r="DJ24" s="27" t="s">
        <v>307</v>
      </c>
      <c r="DK24" s="27" t="s">
        <v>307</v>
      </c>
      <c r="DL24" s="27" t="s">
        <v>307</v>
      </c>
      <c r="DM24" s="27" t="s">
        <v>307</v>
      </c>
      <c r="DN24" s="27" t="s">
        <v>307</v>
      </c>
      <c r="DO24" s="27" t="s">
        <v>307</v>
      </c>
      <c r="DP24" s="44"/>
      <c r="DQ24" s="25"/>
      <c r="DR24" s="35" t="s">
        <v>309</v>
      </c>
      <c r="DS24" s="25">
        <v>0</v>
      </c>
      <c r="DT24" s="27" t="s">
        <v>307</v>
      </c>
      <c r="DU24" s="27" t="s">
        <v>307</v>
      </c>
      <c r="DV24" s="27" t="s">
        <v>307</v>
      </c>
      <c r="DW24" s="27" t="s">
        <v>307</v>
      </c>
      <c r="DX24" s="27" t="s">
        <v>307</v>
      </c>
      <c r="DY24" s="27" t="s">
        <v>307</v>
      </c>
      <c r="DZ24" s="27" t="s">
        <v>307</v>
      </c>
      <c r="EA24" s="27" t="s">
        <v>307</v>
      </c>
      <c r="EB24" s="27" t="s">
        <v>307</v>
      </c>
      <c r="EC24" s="27" t="s">
        <v>307</v>
      </c>
      <c r="ED24" s="27" t="s">
        <v>307</v>
      </c>
      <c r="EE24" s="27" t="s">
        <v>307</v>
      </c>
      <c r="EF24" s="27" t="s">
        <v>307</v>
      </c>
      <c r="EG24" s="27" t="s">
        <v>307</v>
      </c>
      <c r="EH24" s="27" t="s">
        <v>307</v>
      </c>
      <c r="EI24" s="27" t="s">
        <v>307</v>
      </c>
      <c r="EJ24" s="27" t="s">
        <v>307</v>
      </c>
      <c r="EK24" s="27" t="s">
        <v>307</v>
      </c>
      <c r="EL24" s="27" t="s">
        <v>307</v>
      </c>
      <c r="EM24" s="27" t="s">
        <v>307</v>
      </c>
      <c r="EO24" s="1"/>
      <c r="EP24" s="12" t="s">
        <v>308</v>
      </c>
      <c r="EQ24" s="1">
        <v>0</v>
      </c>
      <c r="ER24" s="3" t="s">
        <v>305</v>
      </c>
      <c r="ES24" s="3" t="s">
        <v>305</v>
      </c>
      <c r="ET24" s="3" t="s">
        <v>305</v>
      </c>
      <c r="EU24" s="3" t="s">
        <v>305</v>
      </c>
      <c r="EV24" s="3" t="s">
        <v>305</v>
      </c>
      <c r="EW24" s="3" t="s">
        <v>305</v>
      </c>
      <c r="EX24" s="3" t="s">
        <v>305</v>
      </c>
      <c r="EY24" s="3" t="s">
        <v>305</v>
      </c>
      <c r="EZ24" s="3" t="s">
        <v>305</v>
      </c>
      <c r="FA24" s="3" t="s">
        <v>305</v>
      </c>
      <c r="FB24" s="3" t="s">
        <v>305</v>
      </c>
      <c r="FC24" s="3" t="s">
        <v>305</v>
      </c>
      <c r="FD24" s="3" t="s">
        <v>305</v>
      </c>
      <c r="FE24" s="3" t="s">
        <v>305</v>
      </c>
      <c r="FF24" s="3" t="s">
        <v>305</v>
      </c>
      <c r="FG24" s="3" t="s">
        <v>305</v>
      </c>
      <c r="FH24" s="3" t="s">
        <v>305</v>
      </c>
      <c r="FI24" s="3" t="s">
        <v>305</v>
      </c>
      <c r="FJ24" s="3" t="s">
        <v>305</v>
      </c>
      <c r="FK24" s="3" t="s">
        <v>305</v>
      </c>
      <c r="FM24" s="1"/>
      <c r="FN24" s="12" t="s">
        <v>308</v>
      </c>
      <c r="FO24" s="1">
        <v>0</v>
      </c>
      <c r="FP24" s="3" t="s">
        <v>305</v>
      </c>
      <c r="FQ24" s="3" t="s">
        <v>305</v>
      </c>
      <c r="FR24" s="3" t="s">
        <v>305</v>
      </c>
      <c r="FS24" s="3" t="s">
        <v>305</v>
      </c>
      <c r="FT24" s="3" t="s">
        <v>305</v>
      </c>
      <c r="FU24" s="3" t="s">
        <v>305</v>
      </c>
      <c r="FV24" s="3" t="s">
        <v>305</v>
      </c>
      <c r="FW24" s="3" t="s">
        <v>305</v>
      </c>
      <c r="FX24" s="3" t="s">
        <v>305</v>
      </c>
      <c r="FY24" s="3" t="s">
        <v>305</v>
      </c>
      <c r="FZ24" s="3" t="s">
        <v>305</v>
      </c>
      <c r="GA24" s="3" t="s">
        <v>305</v>
      </c>
      <c r="GB24" s="3" t="s">
        <v>305</v>
      </c>
      <c r="GC24" s="3" t="s">
        <v>305</v>
      </c>
      <c r="GD24" s="3" t="s">
        <v>305</v>
      </c>
      <c r="GE24" s="3" t="s">
        <v>305</v>
      </c>
      <c r="GF24" s="3" t="s">
        <v>305</v>
      </c>
      <c r="GG24" s="3" t="s">
        <v>305</v>
      </c>
      <c r="GH24" s="3" t="s">
        <v>305</v>
      </c>
      <c r="GI24" s="3" t="s">
        <v>305</v>
      </c>
      <c r="GK24" s="1"/>
      <c r="GL24" s="12" t="s">
        <v>308</v>
      </c>
      <c r="GM24" s="1">
        <v>0</v>
      </c>
      <c r="GN24" s="3" t="s">
        <v>305</v>
      </c>
      <c r="GO24" s="3" t="s">
        <v>305</v>
      </c>
      <c r="GP24" s="3" t="s">
        <v>305</v>
      </c>
      <c r="GQ24" s="3" t="s">
        <v>305</v>
      </c>
      <c r="GR24" s="3" t="s">
        <v>305</v>
      </c>
      <c r="GS24" s="3" t="s">
        <v>305</v>
      </c>
      <c r="GT24" s="3" t="s">
        <v>305</v>
      </c>
      <c r="GU24" s="3" t="s">
        <v>305</v>
      </c>
      <c r="GV24" s="3" t="s">
        <v>305</v>
      </c>
      <c r="GW24" s="3" t="s">
        <v>305</v>
      </c>
      <c r="GX24" s="3" t="s">
        <v>305</v>
      </c>
      <c r="GY24" s="3" t="s">
        <v>305</v>
      </c>
      <c r="GZ24" s="3" t="s">
        <v>305</v>
      </c>
      <c r="HA24" s="3" t="s">
        <v>305</v>
      </c>
      <c r="HB24" s="3" t="s">
        <v>305</v>
      </c>
      <c r="HC24" s="3" t="s">
        <v>305</v>
      </c>
      <c r="HD24" s="3" t="s">
        <v>305</v>
      </c>
      <c r="HE24" s="3" t="s">
        <v>305</v>
      </c>
      <c r="HF24" s="3" t="s">
        <v>305</v>
      </c>
      <c r="HG24" s="3" t="s">
        <v>305</v>
      </c>
    </row>
    <row r="25" ht="15" spans="1:215">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44"/>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44"/>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44"/>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row>
    <row r="26" ht="15" spans="1:215">
      <c r="A26" s="1"/>
      <c r="B26" s="14" t="s">
        <v>313</v>
      </c>
      <c r="C26" s="1"/>
      <c r="D26" s="1"/>
      <c r="E26" s="1"/>
      <c r="F26" s="1"/>
      <c r="G26" s="1"/>
      <c r="H26" s="1"/>
      <c r="I26" s="1"/>
      <c r="J26" s="1"/>
      <c r="K26" s="1"/>
      <c r="L26" s="1"/>
      <c r="M26" s="1"/>
      <c r="N26" s="1"/>
      <c r="O26" s="1"/>
      <c r="P26" s="1"/>
      <c r="Q26" s="1"/>
      <c r="R26" s="1"/>
      <c r="S26" s="1"/>
      <c r="T26" s="1"/>
      <c r="U26" s="1"/>
      <c r="V26" s="1"/>
      <c r="W26" s="1"/>
      <c r="Y26" s="1"/>
      <c r="Z26" s="14" t="s">
        <v>313</v>
      </c>
      <c r="AA26" s="1"/>
      <c r="AB26" s="1"/>
      <c r="AC26" s="1"/>
      <c r="AD26" s="1"/>
      <c r="AE26" s="1"/>
      <c r="AF26" s="1"/>
      <c r="AG26" s="1"/>
      <c r="AH26" s="1"/>
      <c r="AI26" s="1"/>
      <c r="AJ26" s="1"/>
      <c r="AK26" s="1"/>
      <c r="AL26" s="1"/>
      <c r="AM26" s="1"/>
      <c r="AN26" s="1"/>
      <c r="AO26" s="1"/>
      <c r="AP26" s="1"/>
      <c r="AQ26" s="1"/>
      <c r="AR26" s="1"/>
      <c r="AS26" s="1"/>
      <c r="AT26" s="1"/>
      <c r="AU26" s="1"/>
      <c r="AW26" s="25"/>
      <c r="AX26" s="36" t="s">
        <v>314</v>
      </c>
      <c r="AY26" s="25"/>
      <c r="AZ26" s="25"/>
      <c r="BA26" s="25"/>
      <c r="BB26" s="25"/>
      <c r="BC26" s="25"/>
      <c r="BD26" s="25"/>
      <c r="BE26" s="25"/>
      <c r="BF26" s="25"/>
      <c r="BG26" s="25"/>
      <c r="BH26" s="25"/>
      <c r="BI26" s="25"/>
      <c r="BJ26" s="25"/>
      <c r="BK26" s="25"/>
      <c r="BL26" s="25"/>
      <c r="BM26" s="25"/>
      <c r="BN26" s="25"/>
      <c r="BO26" s="25"/>
      <c r="BP26" s="25"/>
      <c r="BQ26" s="25"/>
      <c r="BR26" s="25"/>
      <c r="BS26" s="25"/>
      <c r="BT26" s="44"/>
      <c r="BU26" s="25"/>
      <c r="BV26" s="36" t="s">
        <v>314</v>
      </c>
      <c r="BW26" s="25"/>
      <c r="BX26" s="25"/>
      <c r="BY26" s="25"/>
      <c r="BZ26" s="25"/>
      <c r="CA26" s="25"/>
      <c r="CB26" s="25"/>
      <c r="CC26" s="25"/>
      <c r="CD26" s="25"/>
      <c r="CE26" s="25"/>
      <c r="CF26" s="25"/>
      <c r="CG26" s="25"/>
      <c r="CH26" s="25"/>
      <c r="CI26" s="25"/>
      <c r="CJ26" s="25"/>
      <c r="CK26" s="25"/>
      <c r="CL26" s="25"/>
      <c r="CM26" s="25"/>
      <c r="CN26" s="25"/>
      <c r="CO26" s="25"/>
      <c r="CP26" s="25"/>
      <c r="CQ26" s="25"/>
      <c r="CR26" s="44"/>
      <c r="CS26" s="25"/>
      <c r="CT26" s="36" t="s">
        <v>314</v>
      </c>
      <c r="CU26" s="25"/>
      <c r="CV26" s="25"/>
      <c r="CW26" s="25"/>
      <c r="CX26" s="25"/>
      <c r="CY26" s="25"/>
      <c r="CZ26" s="25"/>
      <c r="DA26" s="25"/>
      <c r="DB26" s="25"/>
      <c r="DC26" s="25"/>
      <c r="DD26" s="25"/>
      <c r="DE26" s="25"/>
      <c r="DF26" s="25"/>
      <c r="DG26" s="25"/>
      <c r="DH26" s="25"/>
      <c r="DI26" s="25"/>
      <c r="DJ26" s="25"/>
      <c r="DK26" s="25"/>
      <c r="DL26" s="25"/>
      <c r="DM26" s="25"/>
      <c r="DN26" s="25"/>
      <c r="DO26" s="25"/>
      <c r="DP26" s="44"/>
      <c r="DQ26" s="25"/>
      <c r="DR26" s="36" t="s">
        <v>314</v>
      </c>
      <c r="DS26" s="25"/>
      <c r="DT26" s="25"/>
      <c r="DU26" s="25"/>
      <c r="DV26" s="25"/>
      <c r="DW26" s="25"/>
      <c r="DX26" s="25"/>
      <c r="DY26" s="25"/>
      <c r="DZ26" s="25"/>
      <c r="EA26" s="25"/>
      <c r="EB26" s="25"/>
      <c r="EC26" s="25"/>
      <c r="ED26" s="25"/>
      <c r="EE26" s="25"/>
      <c r="EF26" s="25"/>
      <c r="EG26" s="25"/>
      <c r="EH26" s="25"/>
      <c r="EI26" s="25"/>
      <c r="EJ26" s="25"/>
      <c r="EK26" s="25"/>
      <c r="EL26" s="25"/>
      <c r="EM26" s="25"/>
      <c r="EO26" s="1"/>
      <c r="EP26" s="14" t="s">
        <v>313</v>
      </c>
      <c r="EQ26" s="1"/>
      <c r="ER26" s="1"/>
      <c r="ES26" s="1"/>
      <c r="ET26" s="1"/>
      <c r="EU26" s="1"/>
      <c r="EV26" s="1"/>
      <c r="EW26" s="1"/>
      <c r="EX26" s="1"/>
      <c r="EY26" s="1"/>
      <c r="EZ26" s="1"/>
      <c r="FA26" s="1"/>
      <c r="FB26" s="1"/>
      <c r="FC26" s="1"/>
      <c r="FD26" s="1"/>
      <c r="FE26" s="1"/>
      <c r="FF26" s="1"/>
      <c r="FG26" s="1"/>
      <c r="FH26" s="1"/>
      <c r="FI26" s="1"/>
      <c r="FJ26" s="1"/>
      <c r="FK26" s="1"/>
      <c r="FM26" s="1"/>
      <c r="FN26" s="14" t="s">
        <v>313</v>
      </c>
      <c r="FO26" s="1"/>
      <c r="FP26" s="1"/>
      <c r="FQ26" s="1"/>
      <c r="FR26" s="1"/>
      <c r="FS26" s="1"/>
      <c r="FT26" s="1"/>
      <c r="FU26" s="1"/>
      <c r="FV26" s="1"/>
      <c r="FW26" s="1"/>
      <c r="FX26" s="1"/>
      <c r="FY26" s="1"/>
      <c r="FZ26" s="1"/>
      <c r="GA26" s="1"/>
      <c r="GB26" s="1"/>
      <c r="GC26" s="1"/>
      <c r="GD26" s="1"/>
      <c r="GE26" s="1"/>
      <c r="GF26" s="1"/>
      <c r="GG26" s="1"/>
      <c r="GH26" s="1"/>
      <c r="GI26" s="1"/>
      <c r="GK26" s="1"/>
      <c r="GL26" s="14" t="s">
        <v>313</v>
      </c>
      <c r="GM26" s="1"/>
      <c r="GN26" s="1"/>
      <c r="GO26" s="1"/>
      <c r="GP26" s="1"/>
      <c r="GQ26" s="1"/>
      <c r="GR26" s="1"/>
      <c r="GS26" s="1"/>
      <c r="GT26" s="1"/>
      <c r="GU26" s="1"/>
      <c r="GV26" s="1"/>
      <c r="GW26" s="1"/>
      <c r="GX26" s="1"/>
      <c r="GY26" s="1"/>
      <c r="GZ26" s="1"/>
      <c r="HA26" s="1"/>
      <c r="HB26" s="1"/>
      <c r="HC26" s="1"/>
      <c r="HD26" s="1"/>
      <c r="HE26" s="1"/>
      <c r="HF26" s="1"/>
      <c r="HG26" s="1"/>
    </row>
    <row r="27" ht="15" spans="1:215">
      <c r="A27" s="1"/>
      <c r="B27" s="15" t="s">
        <v>315</v>
      </c>
      <c r="C27" s="18">
        <v>10</v>
      </c>
      <c r="D27" s="18">
        <v>10</v>
      </c>
      <c r="E27" s="18">
        <v>13</v>
      </c>
      <c r="F27" s="18">
        <v>12</v>
      </c>
      <c r="G27" s="18">
        <v>7</v>
      </c>
      <c r="H27" s="18">
        <v>8</v>
      </c>
      <c r="I27" s="18">
        <v>8</v>
      </c>
      <c r="J27" s="18">
        <v>10</v>
      </c>
      <c r="K27" s="18">
        <v>9</v>
      </c>
      <c r="L27" s="18">
        <v>12</v>
      </c>
      <c r="M27" s="18">
        <v>8</v>
      </c>
      <c r="N27" s="18">
        <v>10</v>
      </c>
      <c r="O27" s="18">
        <v>8</v>
      </c>
      <c r="P27" s="18">
        <v>35</v>
      </c>
      <c r="Q27" s="18">
        <v>31</v>
      </c>
      <c r="R27" s="18">
        <v>31</v>
      </c>
      <c r="S27" s="18">
        <v>29</v>
      </c>
      <c r="T27" s="18">
        <v>19</v>
      </c>
      <c r="U27" s="18">
        <v>8</v>
      </c>
      <c r="V27" s="18">
        <v>7</v>
      </c>
      <c r="W27" s="18">
        <v>3</v>
      </c>
      <c r="Y27" s="1"/>
      <c r="Z27" s="15" t="s">
        <v>315</v>
      </c>
      <c r="AA27" s="18">
        <v>265</v>
      </c>
      <c r="AB27" s="18">
        <v>261</v>
      </c>
      <c r="AC27" s="18">
        <v>332</v>
      </c>
      <c r="AD27" s="18">
        <v>377</v>
      </c>
      <c r="AE27" s="18">
        <v>337</v>
      </c>
      <c r="AF27" s="18">
        <v>266</v>
      </c>
      <c r="AG27" s="18">
        <v>205</v>
      </c>
      <c r="AH27" s="18">
        <v>245</v>
      </c>
      <c r="AI27" s="18">
        <v>224</v>
      </c>
      <c r="AJ27" s="18">
        <v>219</v>
      </c>
      <c r="AK27" s="18">
        <v>175</v>
      </c>
      <c r="AL27" s="18">
        <v>219</v>
      </c>
      <c r="AM27" s="18">
        <v>166</v>
      </c>
      <c r="AN27" s="18">
        <v>209</v>
      </c>
      <c r="AO27" s="18">
        <v>173</v>
      </c>
      <c r="AP27" s="18">
        <v>170</v>
      </c>
      <c r="AQ27" s="18">
        <v>149</v>
      </c>
      <c r="AR27" s="18">
        <v>146</v>
      </c>
      <c r="AS27" s="18">
        <v>142</v>
      </c>
      <c r="AT27" s="18">
        <v>134</v>
      </c>
      <c r="AU27" s="18">
        <v>111</v>
      </c>
      <c r="AW27" s="25"/>
      <c r="AX27" s="37" t="s">
        <v>316</v>
      </c>
      <c r="AY27" s="43">
        <v>572</v>
      </c>
      <c r="AZ27" s="43">
        <v>584</v>
      </c>
      <c r="BA27" s="43">
        <v>689</v>
      </c>
      <c r="BB27" s="43">
        <v>731</v>
      </c>
      <c r="BC27" s="43">
        <v>542</v>
      </c>
      <c r="BD27" s="43">
        <v>672</v>
      </c>
      <c r="BE27" s="43">
        <v>552</v>
      </c>
      <c r="BF27" s="43">
        <v>512</v>
      </c>
      <c r="BG27" s="43">
        <v>414</v>
      </c>
      <c r="BH27" s="43">
        <v>402</v>
      </c>
      <c r="BI27" s="43">
        <v>383</v>
      </c>
      <c r="BJ27" s="43">
        <v>535</v>
      </c>
      <c r="BK27" s="43">
        <v>378</v>
      </c>
      <c r="BL27" s="43">
        <v>367</v>
      </c>
      <c r="BM27" s="43">
        <v>313</v>
      </c>
      <c r="BN27" s="43">
        <v>291</v>
      </c>
      <c r="BO27" s="43">
        <v>313</v>
      </c>
      <c r="BP27" s="43">
        <v>247</v>
      </c>
      <c r="BQ27" s="43">
        <v>233</v>
      </c>
      <c r="BR27" s="43">
        <v>221</v>
      </c>
      <c r="BS27" s="43">
        <v>201</v>
      </c>
      <c r="BT27" s="44"/>
      <c r="BU27" s="25"/>
      <c r="BV27" s="37" t="s">
        <v>316</v>
      </c>
      <c r="BW27" s="51">
        <v>1247</v>
      </c>
      <c r="BX27" s="43">
        <v>999</v>
      </c>
      <c r="BY27" s="51">
        <v>1142</v>
      </c>
      <c r="BZ27" s="51">
        <v>1271</v>
      </c>
      <c r="CA27" s="51">
        <v>1134</v>
      </c>
      <c r="CB27" s="51">
        <v>1264</v>
      </c>
      <c r="CC27" s="51">
        <v>1285</v>
      </c>
      <c r="CD27" s="51">
        <v>1501</v>
      </c>
      <c r="CE27" s="51">
        <v>1508</v>
      </c>
      <c r="CF27" s="51">
        <v>1224</v>
      </c>
      <c r="CG27" s="51">
        <v>1183</v>
      </c>
      <c r="CH27" s="51">
        <v>1252</v>
      </c>
      <c r="CI27" s="51">
        <v>1072</v>
      </c>
      <c r="CJ27" s="51">
        <v>1384</v>
      </c>
      <c r="CK27" s="51">
        <v>1022</v>
      </c>
      <c r="CL27" s="51">
        <v>1034</v>
      </c>
      <c r="CM27" s="51">
        <v>1034</v>
      </c>
      <c r="CN27" s="43">
        <v>977</v>
      </c>
      <c r="CO27" s="43">
        <v>940</v>
      </c>
      <c r="CP27" s="43">
        <v>934</v>
      </c>
      <c r="CQ27" s="43">
        <v>779</v>
      </c>
      <c r="CR27" s="44"/>
      <c r="CS27" s="25"/>
      <c r="CT27" s="37" t="s">
        <v>316</v>
      </c>
      <c r="CU27" s="51">
        <v>2813</v>
      </c>
      <c r="CV27" s="51">
        <v>2442</v>
      </c>
      <c r="CW27" s="51">
        <v>3087</v>
      </c>
      <c r="CX27" s="51">
        <v>2896</v>
      </c>
      <c r="CY27" s="51">
        <v>2629</v>
      </c>
      <c r="CZ27" s="51">
        <v>3166</v>
      </c>
      <c r="DA27" s="51">
        <v>2403</v>
      </c>
      <c r="DB27" s="51">
        <v>2713</v>
      </c>
      <c r="DC27" s="51">
        <v>2535</v>
      </c>
      <c r="DD27" s="51">
        <v>2540</v>
      </c>
      <c r="DE27" s="51">
        <v>2426</v>
      </c>
      <c r="DF27" s="51">
        <v>2671</v>
      </c>
      <c r="DG27" s="51">
        <v>2408</v>
      </c>
      <c r="DH27" s="51">
        <v>2828</v>
      </c>
      <c r="DI27" s="51">
        <v>2286</v>
      </c>
      <c r="DJ27" s="51">
        <v>2156</v>
      </c>
      <c r="DK27" s="51">
        <v>1897</v>
      </c>
      <c r="DL27" s="51">
        <v>1813</v>
      </c>
      <c r="DM27" s="51">
        <v>1827</v>
      </c>
      <c r="DN27" s="51">
        <v>1792</v>
      </c>
      <c r="DO27" s="51">
        <v>1505</v>
      </c>
      <c r="DP27" s="44"/>
      <c r="DQ27" s="25"/>
      <c r="DR27" s="37" t="s">
        <v>316</v>
      </c>
      <c r="DS27" s="43">
        <v>218</v>
      </c>
      <c r="DT27" s="43">
        <v>159</v>
      </c>
      <c r="DU27" s="43">
        <v>216</v>
      </c>
      <c r="DV27" s="43">
        <v>238</v>
      </c>
      <c r="DW27" s="43">
        <v>204</v>
      </c>
      <c r="DX27" s="43">
        <v>248</v>
      </c>
      <c r="DY27" s="43">
        <v>200</v>
      </c>
      <c r="DZ27" s="43">
        <v>224</v>
      </c>
      <c r="EA27" s="43">
        <v>229</v>
      </c>
      <c r="EB27" s="43">
        <v>208</v>
      </c>
      <c r="EC27" s="43">
        <v>169</v>
      </c>
      <c r="ED27" s="43">
        <v>187</v>
      </c>
      <c r="EE27" s="43">
        <v>184</v>
      </c>
      <c r="EF27" s="43">
        <v>191</v>
      </c>
      <c r="EG27" s="43">
        <v>168</v>
      </c>
      <c r="EH27" s="43">
        <v>145</v>
      </c>
      <c r="EI27" s="43">
        <v>156</v>
      </c>
      <c r="EJ27" s="43">
        <v>166</v>
      </c>
      <c r="EK27" s="43">
        <v>166</v>
      </c>
      <c r="EL27" s="43">
        <v>173</v>
      </c>
      <c r="EM27" s="43">
        <v>152</v>
      </c>
      <c r="EO27" s="1"/>
      <c r="EP27" s="15" t="s">
        <v>315</v>
      </c>
      <c r="EQ27" s="18">
        <v>391</v>
      </c>
      <c r="ER27" s="18">
        <v>320</v>
      </c>
      <c r="ES27" s="18">
        <v>441</v>
      </c>
      <c r="ET27" s="18">
        <v>476</v>
      </c>
      <c r="EU27" s="18">
        <v>409</v>
      </c>
      <c r="EV27" s="18">
        <v>458</v>
      </c>
      <c r="EW27" s="18">
        <v>390</v>
      </c>
      <c r="EX27" s="18">
        <v>466</v>
      </c>
      <c r="EY27" s="18">
        <v>451</v>
      </c>
      <c r="EZ27" s="18">
        <v>460</v>
      </c>
      <c r="FA27" s="18">
        <v>347</v>
      </c>
      <c r="FB27" s="18">
        <v>342</v>
      </c>
      <c r="FC27" s="18">
        <v>313</v>
      </c>
      <c r="FD27" s="18">
        <v>423</v>
      </c>
      <c r="FE27" s="18">
        <v>337</v>
      </c>
      <c r="FF27" s="18">
        <v>329</v>
      </c>
      <c r="FG27" s="18">
        <v>293</v>
      </c>
      <c r="FH27" s="18">
        <v>285</v>
      </c>
      <c r="FI27" s="18">
        <v>272</v>
      </c>
      <c r="FJ27" s="18">
        <v>256</v>
      </c>
      <c r="FK27" s="18">
        <v>228</v>
      </c>
      <c r="FM27" s="1"/>
      <c r="FN27" s="15" t="s">
        <v>315</v>
      </c>
      <c r="FO27" s="52">
        <v>1542</v>
      </c>
      <c r="FP27" s="52">
        <v>1914</v>
      </c>
      <c r="FQ27" s="52">
        <v>2373</v>
      </c>
      <c r="FR27" s="52">
        <v>1724</v>
      </c>
      <c r="FS27" s="52">
        <v>1340</v>
      </c>
      <c r="FT27" s="52">
        <v>1626</v>
      </c>
      <c r="FU27" s="52">
        <v>1279</v>
      </c>
      <c r="FV27" s="52">
        <v>1635</v>
      </c>
      <c r="FW27" s="52">
        <v>1524</v>
      </c>
      <c r="FX27" s="52">
        <v>1497</v>
      </c>
      <c r="FY27" s="52">
        <v>1427</v>
      </c>
      <c r="FZ27" s="52">
        <v>1401</v>
      </c>
      <c r="GA27" s="52">
        <v>1228</v>
      </c>
      <c r="GB27" s="52">
        <v>1547</v>
      </c>
      <c r="GC27" s="52">
        <v>1400</v>
      </c>
      <c r="GD27" s="52">
        <v>1229</v>
      </c>
      <c r="GE27" s="52">
        <v>1037</v>
      </c>
      <c r="GF27" s="18">
        <v>964</v>
      </c>
      <c r="GG27" s="18">
        <v>963</v>
      </c>
      <c r="GH27" s="18">
        <v>939</v>
      </c>
      <c r="GI27" s="18">
        <v>820</v>
      </c>
      <c r="GK27" s="1"/>
      <c r="GL27" s="15" t="s">
        <v>315</v>
      </c>
      <c r="GM27" s="52">
        <v>1565</v>
      </c>
      <c r="GN27" s="52">
        <v>1836</v>
      </c>
      <c r="GO27" s="52">
        <v>2054</v>
      </c>
      <c r="GP27" s="52">
        <v>1778</v>
      </c>
      <c r="GQ27" s="52">
        <v>1476</v>
      </c>
      <c r="GR27" s="52">
        <v>1580</v>
      </c>
      <c r="GS27" s="52">
        <v>1215</v>
      </c>
      <c r="GT27" s="52">
        <v>1606</v>
      </c>
      <c r="GU27" s="52">
        <v>1491</v>
      </c>
      <c r="GV27" s="52">
        <v>1029</v>
      </c>
      <c r="GW27" s="18">
        <v>920</v>
      </c>
      <c r="GX27" s="18">
        <v>888</v>
      </c>
      <c r="GY27" s="18">
        <v>840</v>
      </c>
      <c r="GZ27" s="52">
        <v>1085</v>
      </c>
      <c r="HA27" s="18">
        <v>900</v>
      </c>
      <c r="HB27" s="18">
        <v>851</v>
      </c>
      <c r="HC27" s="18">
        <v>827</v>
      </c>
      <c r="HD27" s="18">
        <v>802</v>
      </c>
      <c r="HE27" s="18">
        <v>802</v>
      </c>
      <c r="HF27" s="18">
        <v>765</v>
      </c>
      <c r="HG27" s="18">
        <v>677</v>
      </c>
    </row>
    <row r="28" ht="15" spans="1:215">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44"/>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44"/>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44"/>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row>
    <row r="29" ht="15" spans="1:215">
      <c r="A29" s="13"/>
      <c r="B29" s="14" t="s">
        <v>317</v>
      </c>
      <c r="C29" s="13">
        <v>0.8</v>
      </c>
      <c r="D29" s="13">
        <v>0.81</v>
      </c>
      <c r="E29" s="13">
        <v>0.78</v>
      </c>
      <c r="F29" s="13">
        <v>0.77</v>
      </c>
      <c r="G29" s="13">
        <v>0.76</v>
      </c>
      <c r="H29" s="13">
        <v>0.75</v>
      </c>
      <c r="I29" s="13">
        <v>0.85</v>
      </c>
      <c r="J29" s="13">
        <v>0.77</v>
      </c>
      <c r="K29" s="13">
        <v>0.82</v>
      </c>
      <c r="L29" s="13">
        <v>0.69</v>
      </c>
      <c r="M29" s="13">
        <v>0.76</v>
      </c>
      <c r="N29" s="13">
        <v>0.7</v>
      </c>
      <c r="O29" s="13">
        <v>0.78</v>
      </c>
      <c r="P29" s="13">
        <v>0.73</v>
      </c>
      <c r="Q29" s="13">
        <v>0.91</v>
      </c>
      <c r="R29" s="13">
        <v>0.81</v>
      </c>
      <c r="S29" s="13">
        <v>0.73</v>
      </c>
      <c r="T29" s="13">
        <v>0.51</v>
      </c>
      <c r="U29" s="13">
        <v>0.44</v>
      </c>
      <c r="V29" s="13">
        <v>0.45</v>
      </c>
      <c r="W29" s="13">
        <v>0.44</v>
      </c>
      <c r="Y29" s="13"/>
      <c r="Z29" s="14" t="s">
        <v>317</v>
      </c>
      <c r="AA29" s="13">
        <v>0.8</v>
      </c>
      <c r="AB29" s="13">
        <v>0.81</v>
      </c>
      <c r="AC29" s="13">
        <v>0.78</v>
      </c>
      <c r="AD29" s="13">
        <v>0.77</v>
      </c>
      <c r="AE29" s="13">
        <v>0.76</v>
      </c>
      <c r="AF29" s="13">
        <v>0.75</v>
      </c>
      <c r="AG29" s="13">
        <v>0.85</v>
      </c>
      <c r="AH29" s="13">
        <v>0.77</v>
      </c>
      <c r="AI29" s="13">
        <v>0.82</v>
      </c>
      <c r="AJ29" s="13">
        <v>0.69</v>
      </c>
      <c r="AK29" s="13">
        <v>0.76</v>
      </c>
      <c r="AL29" s="13">
        <v>0.7</v>
      </c>
      <c r="AM29" s="13">
        <v>0.78</v>
      </c>
      <c r="AN29" s="13">
        <v>0.73</v>
      </c>
      <c r="AO29" s="13">
        <v>0.91</v>
      </c>
      <c r="AP29" s="13">
        <v>0.81</v>
      </c>
      <c r="AQ29" s="13">
        <v>0.73</v>
      </c>
      <c r="AR29" s="13">
        <v>0.51</v>
      </c>
      <c r="AS29" s="13">
        <v>0.44</v>
      </c>
      <c r="AT29" s="13">
        <v>0.45</v>
      </c>
      <c r="AU29" s="13">
        <v>0.44</v>
      </c>
      <c r="AW29" s="33"/>
      <c r="AX29" s="36" t="s">
        <v>318</v>
      </c>
      <c r="AY29" s="33">
        <v>0.8</v>
      </c>
      <c r="AZ29" s="33">
        <v>0.81</v>
      </c>
      <c r="BA29" s="33">
        <v>0.78</v>
      </c>
      <c r="BB29" s="33">
        <v>0.77</v>
      </c>
      <c r="BC29" s="33">
        <v>0.76</v>
      </c>
      <c r="BD29" s="33">
        <v>0.75</v>
      </c>
      <c r="BE29" s="33">
        <v>0.85</v>
      </c>
      <c r="BF29" s="33">
        <v>0.77</v>
      </c>
      <c r="BG29" s="33">
        <v>0.82</v>
      </c>
      <c r="BH29" s="33">
        <v>0.69</v>
      </c>
      <c r="BI29" s="33">
        <v>0.76</v>
      </c>
      <c r="BJ29" s="33">
        <v>0.7</v>
      </c>
      <c r="BK29" s="33">
        <v>0.78</v>
      </c>
      <c r="BL29" s="33">
        <v>0.73</v>
      </c>
      <c r="BM29" s="33">
        <v>0.91</v>
      </c>
      <c r="BN29" s="33">
        <v>0.81</v>
      </c>
      <c r="BO29" s="33">
        <v>0.73</v>
      </c>
      <c r="BP29" s="33">
        <v>0.51</v>
      </c>
      <c r="BQ29" s="33">
        <v>0.44</v>
      </c>
      <c r="BR29" s="33">
        <v>0.45</v>
      </c>
      <c r="BS29" s="33">
        <v>0.44</v>
      </c>
      <c r="BT29" s="44"/>
      <c r="BU29" s="33"/>
      <c r="BV29" s="36" t="s">
        <v>318</v>
      </c>
      <c r="BW29" s="33">
        <v>0.8</v>
      </c>
      <c r="BX29" s="33">
        <v>0.81</v>
      </c>
      <c r="BY29" s="33">
        <v>0.78</v>
      </c>
      <c r="BZ29" s="33">
        <v>0.77</v>
      </c>
      <c r="CA29" s="33">
        <v>0.76</v>
      </c>
      <c r="CB29" s="33">
        <v>0.75</v>
      </c>
      <c r="CC29" s="33">
        <v>0.85</v>
      </c>
      <c r="CD29" s="33">
        <v>0.77</v>
      </c>
      <c r="CE29" s="33">
        <v>0.82</v>
      </c>
      <c r="CF29" s="33">
        <v>0.69</v>
      </c>
      <c r="CG29" s="33">
        <v>0.76</v>
      </c>
      <c r="CH29" s="33">
        <v>0.7</v>
      </c>
      <c r="CI29" s="33">
        <v>0.78</v>
      </c>
      <c r="CJ29" s="33">
        <v>0.73</v>
      </c>
      <c r="CK29" s="33">
        <v>0.91</v>
      </c>
      <c r="CL29" s="33">
        <v>0.81</v>
      </c>
      <c r="CM29" s="33">
        <v>0.73</v>
      </c>
      <c r="CN29" s="33">
        <v>0.51</v>
      </c>
      <c r="CO29" s="33">
        <v>0.44</v>
      </c>
      <c r="CP29" s="33">
        <v>0.45</v>
      </c>
      <c r="CQ29" s="33">
        <v>0.44</v>
      </c>
      <c r="CR29" s="44"/>
      <c r="CS29" s="33"/>
      <c r="CT29" s="36" t="s">
        <v>318</v>
      </c>
      <c r="CU29" s="33">
        <v>0.8</v>
      </c>
      <c r="CV29" s="33">
        <v>0.81</v>
      </c>
      <c r="CW29" s="33">
        <v>0.78</v>
      </c>
      <c r="CX29" s="33">
        <v>0.77</v>
      </c>
      <c r="CY29" s="33">
        <v>0.76</v>
      </c>
      <c r="CZ29" s="33">
        <v>0.75</v>
      </c>
      <c r="DA29" s="33">
        <v>0.85</v>
      </c>
      <c r="DB29" s="33">
        <v>0.77</v>
      </c>
      <c r="DC29" s="33">
        <v>0.82</v>
      </c>
      <c r="DD29" s="33">
        <v>0.69</v>
      </c>
      <c r="DE29" s="33">
        <v>0.76</v>
      </c>
      <c r="DF29" s="33">
        <v>0.7</v>
      </c>
      <c r="DG29" s="33">
        <v>0.78</v>
      </c>
      <c r="DH29" s="33">
        <v>0.73</v>
      </c>
      <c r="DI29" s="33">
        <v>0.91</v>
      </c>
      <c r="DJ29" s="33">
        <v>0.81</v>
      </c>
      <c r="DK29" s="33">
        <v>0.73</v>
      </c>
      <c r="DL29" s="33">
        <v>0.51</v>
      </c>
      <c r="DM29" s="33">
        <v>0.44</v>
      </c>
      <c r="DN29" s="33">
        <v>0.45</v>
      </c>
      <c r="DO29" s="33">
        <v>0.44</v>
      </c>
      <c r="DP29" s="44"/>
      <c r="DQ29" s="33"/>
      <c r="DR29" s="36" t="s">
        <v>318</v>
      </c>
      <c r="DS29" s="33">
        <v>0.8</v>
      </c>
      <c r="DT29" s="33">
        <v>0.81</v>
      </c>
      <c r="DU29" s="33">
        <v>0.78</v>
      </c>
      <c r="DV29" s="33">
        <v>0.77</v>
      </c>
      <c r="DW29" s="33">
        <v>0.76</v>
      </c>
      <c r="DX29" s="33">
        <v>0.75</v>
      </c>
      <c r="DY29" s="33">
        <v>0.85</v>
      </c>
      <c r="DZ29" s="33">
        <v>0.77</v>
      </c>
      <c r="EA29" s="33">
        <v>0.82</v>
      </c>
      <c r="EB29" s="33">
        <v>0.69</v>
      </c>
      <c r="EC29" s="33">
        <v>0.76</v>
      </c>
      <c r="ED29" s="33">
        <v>0.7</v>
      </c>
      <c r="EE29" s="33">
        <v>0.78</v>
      </c>
      <c r="EF29" s="33">
        <v>0.73</v>
      </c>
      <c r="EG29" s="33">
        <v>0.91</v>
      </c>
      <c r="EH29" s="33">
        <v>0.81</v>
      </c>
      <c r="EI29" s="33">
        <v>0.73</v>
      </c>
      <c r="EJ29" s="33">
        <v>0.51</v>
      </c>
      <c r="EK29" s="33">
        <v>0.44</v>
      </c>
      <c r="EL29" s="33">
        <v>0.45</v>
      </c>
      <c r="EM29" s="33">
        <v>0.44</v>
      </c>
      <c r="EO29" s="13"/>
      <c r="EP29" s="14" t="s">
        <v>317</v>
      </c>
      <c r="EQ29" s="13">
        <v>0.8</v>
      </c>
      <c r="ER29" s="13">
        <v>0.81</v>
      </c>
      <c r="ES29" s="13">
        <v>0.78</v>
      </c>
      <c r="ET29" s="13">
        <v>0.77</v>
      </c>
      <c r="EU29" s="13">
        <v>0.76</v>
      </c>
      <c r="EV29" s="13">
        <v>0.75</v>
      </c>
      <c r="EW29" s="13">
        <v>0.85</v>
      </c>
      <c r="EX29" s="13">
        <v>0.77</v>
      </c>
      <c r="EY29" s="13">
        <v>0.82</v>
      </c>
      <c r="EZ29" s="13">
        <v>0.69</v>
      </c>
      <c r="FA29" s="13">
        <v>0.76</v>
      </c>
      <c r="FB29" s="13">
        <v>0.7</v>
      </c>
      <c r="FC29" s="13">
        <v>0.78</v>
      </c>
      <c r="FD29" s="13">
        <v>0.73</v>
      </c>
      <c r="FE29" s="13">
        <v>0.91</v>
      </c>
      <c r="FF29" s="13">
        <v>0.81</v>
      </c>
      <c r="FG29" s="13">
        <v>0.73</v>
      </c>
      <c r="FH29" s="13">
        <v>0.51</v>
      </c>
      <c r="FI29" s="13">
        <v>0.44</v>
      </c>
      <c r="FJ29" s="13">
        <v>0.45</v>
      </c>
      <c r="FK29" s="13">
        <v>0.44</v>
      </c>
      <c r="FM29" s="13"/>
      <c r="FN29" s="14" t="s">
        <v>317</v>
      </c>
      <c r="FO29" s="13">
        <v>0.8</v>
      </c>
      <c r="FP29" s="13">
        <v>0.81</v>
      </c>
      <c r="FQ29" s="13">
        <v>0.78</v>
      </c>
      <c r="FR29" s="13">
        <v>0.77</v>
      </c>
      <c r="FS29" s="13">
        <v>0.76</v>
      </c>
      <c r="FT29" s="13">
        <v>0.75</v>
      </c>
      <c r="FU29" s="13">
        <v>0.85</v>
      </c>
      <c r="FV29" s="13">
        <v>0.77</v>
      </c>
      <c r="FW29" s="13">
        <v>0.82</v>
      </c>
      <c r="FX29" s="13">
        <v>0.69</v>
      </c>
      <c r="FY29" s="13">
        <v>0.76</v>
      </c>
      <c r="FZ29" s="13">
        <v>0.7</v>
      </c>
      <c r="GA29" s="13">
        <v>0.78</v>
      </c>
      <c r="GB29" s="13">
        <v>0.73</v>
      </c>
      <c r="GC29" s="13">
        <v>0.91</v>
      </c>
      <c r="GD29" s="13">
        <v>0.81</v>
      </c>
      <c r="GE29" s="13">
        <v>0.73</v>
      </c>
      <c r="GF29" s="13">
        <v>0.51</v>
      </c>
      <c r="GG29" s="13">
        <v>0.44</v>
      </c>
      <c r="GH29" s="13">
        <v>0.45</v>
      </c>
      <c r="GI29" s="13">
        <v>0.44</v>
      </c>
      <c r="GK29" s="13"/>
      <c r="GL29" s="14" t="s">
        <v>317</v>
      </c>
      <c r="GM29" s="13">
        <v>0.8</v>
      </c>
      <c r="GN29" s="13">
        <v>0.81</v>
      </c>
      <c r="GO29" s="13">
        <v>0.78</v>
      </c>
      <c r="GP29" s="13">
        <v>0.77</v>
      </c>
      <c r="GQ29" s="13">
        <v>0.76</v>
      </c>
      <c r="GR29" s="13">
        <v>0.75</v>
      </c>
      <c r="GS29" s="13">
        <v>0.85</v>
      </c>
      <c r="GT29" s="13">
        <v>0.77</v>
      </c>
      <c r="GU29" s="13">
        <v>0.82</v>
      </c>
      <c r="GV29" s="13">
        <v>0.69</v>
      </c>
      <c r="GW29" s="13">
        <v>0.76</v>
      </c>
      <c r="GX29" s="13">
        <v>0.7</v>
      </c>
      <c r="GY29" s="13">
        <v>0.78</v>
      </c>
      <c r="GZ29" s="13">
        <v>0.73</v>
      </c>
      <c r="HA29" s="13">
        <v>0.91</v>
      </c>
      <c r="HB29" s="13">
        <v>0.81</v>
      </c>
      <c r="HC29" s="13">
        <v>0.73</v>
      </c>
      <c r="HD29" s="13">
        <v>0.51</v>
      </c>
      <c r="HE29" s="13">
        <v>0.44</v>
      </c>
      <c r="HF29" s="13">
        <v>0.45</v>
      </c>
      <c r="HG29" s="13">
        <v>0.44</v>
      </c>
    </row>
    <row r="30" ht="15" spans="1:215">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38"/>
      <c r="AX30" s="38"/>
      <c r="AY30" s="25"/>
      <c r="AZ30" s="25"/>
      <c r="BA30" s="25"/>
      <c r="BB30" s="25"/>
      <c r="BC30" s="25"/>
      <c r="BD30" s="25"/>
      <c r="BE30" s="25"/>
      <c r="BF30" s="25"/>
      <c r="BG30" s="25"/>
      <c r="BH30" s="25"/>
      <c r="BI30" s="25"/>
      <c r="BJ30" s="25"/>
      <c r="BK30" s="25"/>
      <c r="BL30" s="25"/>
      <c r="BM30" s="25"/>
      <c r="BN30" s="25"/>
      <c r="BO30" s="25"/>
      <c r="BP30" s="25"/>
      <c r="BQ30" s="25"/>
      <c r="BR30" s="25"/>
      <c r="BS30" s="25"/>
      <c r="BT30" s="44"/>
      <c r="BU30" s="38"/>
      <c r="BV30" s="38"/>
      <c r="BW30" s="25"/>
      <c r="BX30" s="25"/>
      <c r="BY30" s="25"/>
      <c r="BZ30" s="25"/>
      <c r="CA30" s="25"/>
      <c r="CB30" s="25"/>
      <c r="CC30" s="25"/>
      <c r="CD30" s="25"/>
      <c r="CE30" s="25"/>
      <c r="CF30" s="25"/>
      <c r="CG30" s="25"/>
      <c r="CH30" s="25"/>
      <c r="CI30" s="25"/>
      <c r="CJ30" s="25"/>
      <c r="CK30" s="25"/>
      <c r="CL30" s="25"/>
      <c r="CM30" s="25"/>
      <c r="CN30" s="25"/>
      <c r="CO30" s="25"/>
      <c r="CP30" s="25"/>
      <c r="CQ30" s="25"/>
      <c r="CR30" s="44"/>
      <c r="CS30" s="38"/>
      <c r="CT30" s="38"/>
      <c r="CU30" s="25"/>
      <c r="CV30" s="25"/>
      <c r="CW30" s="25"/>
      <c r="CX30" s="25"/>
      <c r="CY30" s="25"/>
      <c r="CZ30" s="25"/>
      <c r="DA30" s="25"/>
      <c r="DB30" s="25"/>
      <c r="DC30" s="25"/>
      <c r="DD30" s="25"/>
      <c r="DE30" s="25"/>
      <c r="DF30" s="25"/>
      <c r="DG30" s="25"/>
      <c r="DH30" s="25"/>
      <c r="DI30" s="25"/>
      <c r="DJ30" s="25"/>
      <c r="DK30" s="25"/>
      <c r="DL30" s="25"/>
      <c r="DM30" s="25"/>
      <c r="DN30" s="25"/>
      <c r="DO30" s="25"/>
      <c r="DP30" s="44"/>
      <c r="DQ30" s="38"/>
      <c r="DR30" s="38"/>
      <c r="DS30" s="25"/>
      <c r="DT30" s="25"/>
      <c r="DU30" s="25"/>
      <c r="DV30" s="25"/>
      <c r="DW30" s="25"/>
      <c r="DX30" s="25"/>
      <c r="DY30" s="25"/>
      <c r="DZ30" s="25"/>
      <c r="EA30" s="25"/>
      <c r="EB30" s="25"/>
      <c r="EC30" s="25"/>
      <c r="ED30" s="25"/>
      <c r="EE30" s="25"/>
      <c r="EF30" s="25"/>
      <c r="EG30" s="25"/>
      <c r="EH30" s="25"/>
      <c r="EI30" s="25"/>
      <c r="EJ30" s="25"/>
      <c r="EK30" s="25"/>
      <c r="EL30" s="25"/>
      <c r="EM30" s="25"/>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row>
    <row r="31" ht="15" spans="1:215">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44"/>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44"/>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44"/>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O31" s="1"/>
      <c r="EP31" s="1"/>
      <c r="EQ31" s="1"/>
      <c r="ER31" s="1"/>
      <c r="ES31" s="1"/>
      <c r="ET31" s="1"/>
      <c r="EU31" s="1"/>
      <c r="EV31" s="1"/>
      <c r="EW31" s="1"/>
      <c r="EX31" s="1"/>
      <c r="EY31" s="1"/>
      <c r="EZ31" s="1"/>
      <c r="FA31" s="1"/>
      <c r="FB31" s="1"/>
      <c r="FC31" s="1"/>
      <c r="FD31" s="1"/>
      <c r="FE31" s="1"/>
      <c r="FF31" s="1"/>
      <c r="FG31" s="1"/>
      <c r="FH31" s="1"/>
      <c r="FI31" s="1"/>
      <c r="FJ31" s="1"/>
      <c r="FK31" s="1"/>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row>
    <row r="32" ht="16.5" spans="1:215">
      <c r="A32" s="13"/>
      <c r="B32" s="13" t="s">
        <v>520</v>
      </c>
      <c r="C32" s="13">
        <v>0</v>
      </c>
      <c r="D32" s="13">
        <v>0</v>
      </c>
      <c r="E32" s="13">
        <v>0</v>
      </c>
      <c r="F32" s="13">
        <v>0</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0</v>
      </c>
      <c r="Y32" s="13"/>
      <c r="Z32" s="13" t="s">
        <v>520</v>
      </c>
      <c r="AA32" s="13">
        <v>0</v>
      </c>
      <c r="AB32" s="13">
        <v>0</v>
      </c>
      <c r="AC32" s="13">
        <v>0</v>
      </c>
      <c r="AD32" s="13">
        <v>0</v>
      </c>
      <c r="AE32" s="13">
        <v>0</v>
      </c>
      <c r="AF32" s="13">
        <v>0</v>
      </c>
      <c r="AG32" s="13">
        <v>0</v>
      </c>
      <c r="AH32" s="13">
        <v>0</v>
      </c>
      <c r="AI32" s="13">
        <v>0</v>
      </c>
      <c r="AJ32" s="13">
        <v>0</v>
      </c>
      <c r="AK32" s="13">
        <v>0</v>
      </c>
      <c r="AL32" s="13">
        <v>0</v>
      </c>
      <c r="AM32" s="13">
        <v>0</v>
      </c>
      <c r="AN32" s="13">
        <v>0</v>
      </c>
      <c r="AO32" s="13">
        <v>0</v>
      </c>
      <c r="AP32" s="13">
        <v>0</v>
      </c>
      <c r="AQ32" s="13">
        <v>0</v>
      </c>
      <c r="AR32" s="13">
        <v>0</v>
      </c>
      <c r="AS32" s="13">
        <v>0</v>
      </c>
      <c r="AT32" s="13">
        <v>0</v>
      </c>
      <c r="AU32" s="13">
        <v>0</v>
      </c>
      <c r="AW32" s="33"/>
      <c r="AX32" s="33" t="s">
        <v>520</v>
      </c>
      <c r="AY32" s="33">
        <v>0</v>
      </c>
      <c r="AZ32" s="33">
        <v>0</v>
      </c>
      <c r="BA32" s="33">
        <v>0</v>
      </c>
      <c r="BB32" s="33">
        <v>0</v>
      </c>
      <c r="BC32" s="33">
        <v>0</v>
      </c>
      <c r="BD32" s="33">
        <v>0</v>
      </c>
      <c r="BE32" s="33">
        <v>0</v>
      </c>
      <c r="BF32" s="33">
        <v>0</v>
      </c>
      <c r="BG32" s="33">
        <v>0</v>
      </c>
      <c r="BH32" s="33">
        <v>0</v>
      </c>
      <c r="BI32" s="33">
        <v>0</v>
      </c>
      <c r="BJ32" s="33">
        <v>0</v>
      </c>
      <c r="BK32" s="33">
        <v>0</v>
      </c>
      <c r="BL32" s="33">
        <v>0</v>
      </c>
      <c r="BM32" s="33">
        <v>0</v>
      </c>
      <c r="BN32" s="33">
        <v>0</v>
      </c>
      <c r="BO32" s="33">
        <v>0</v>
      </c>
      <c r="BP32" s="33">
        <v>0</v>
      </c>
      <c r="BQ32" s="33">
        <v>0</v>
      </c>
      <c r="BR32" s="33">
        <v>0</v>
      </c>
      <c r="BS32" s="33">
        <v>0</v>
      </c>
      <c r="BT32" s="44"/>
      <c r="BU32" s="33"/>
      <c r="BV32" s="33" t="s">
        <v>520</v>
      </c>
      <c r="BW32" s="33">
        <v>0.1</v>
      </c>
      <c r="BX32" s="33">
        <v>0.1</v>
      </c>
      <c r="BY32" s="33">
        <v>0.1</v>
      </c>
      <c r="BZ32" s="33">
        <v>0.1</v>
      </c>
      <c r="CA32" s="33">
        <v>0.1</v>
      </c>
      <c r="CB32" s="33">
        <v>0.1</v>
      </c>
      <c r="CC32" s="33">
        <v>0.1</v>
      </c>
      <c r="CD32" s="33">
        <v>0.1</v>
      </c>
      <c r="CE32" s="33">
        <v>0.1</v>
      </c>
      <c r="CF32" s="33">
        <v>0.1</v>
      </c>
      <c r="CG32" s="33">
        <v>0.1</v>
      </c>
      <c r="CH32" s="33">
        <v>0.1</v>
      </c>
      <c r="CI32" s="33">
        <v>0.1</v>
      </c>
      <c r="CJ32" s="33">
        <v>0.1</v>
      </c>
      <c r="CK32" s="33">
        <v>0.1</v>
      </c>
      <c r="CL32" s="33">
        <v>0.1</v>
      </c>
      <c r="CM32" s="33">
        <v>0.1</v>
      </c>
      <c r="CN32" s="33">
        <v>0</v>
      </c>
      <c r="CO32" s="33">
        <v>0</v>
      </c>
      <c r="CP32" s="33">
        <v>0</v>
      </c>
      <c r="CQ32" s="33">
        <v>0</v>
      </c>
      <c r="CR32" s="44"/>
      <c r="CS32" s="33"/>
      <c r="CT32" s="33" t="s">
        <v>520</v>
      </c>
      <c r="CU32" s="33">
        <v>0.2</v>
      </c>
      <c r="CV32" s="33">
        <v>0.1</v>
      </c>
      <c r="CW32" s="33">
        <v>0.2</v>
      </c>
      <c r="CX32" s="33">
        <v>0.2</v>
      </c>
      <c r="CY32" s="33">
        <v>0.1</v>
      </c>
      <c r="CZ32" s="33">
        <v>0.2</v>
      </c>
      <c r="DA32" s="33">
        <v>0.1</v>
      </c>
      <c r="DB32" s="33">
        <v>0.1</v>
      </c>
      <c r="DC32" s="33">
        <v>0.1</v>
      </c>
      <c r="DD32" s="33">
        <v>0.1</v>
      </c>
      <c r="DE32" s="33">
        <v>0.1</v>
      </c>
      <c r="DF32" s="33">
        <v>0.1</v>
      </c>
      <c r="DG32" s="33">
        <v>0.1</v>
      </c>
      <c r="DH32" s="33">
        <v>0.1</v>
      </c>
      <c r="DI32" s="33">
        <v>0.1</v>
      </c>
      <c r="DJ32" s="33">
        <v>0.1</v>
      </c>
      <c r="DK32" s="33">
        <v>0.1</v>
      </c>
      <c r="DL32" s="33">
        <v>0.1</v>
      </c>
      <c r="DM32" s="33">
        <v>0.1</v>
      </c>
      <c r="DN32" s="33">
        <v>0.1</v>
      </c>
      <c r="DO32" s="33">
        <v>0</v>
      </c>
      <c r="DP32" s="44"/>
      <c r="DQ32" s="33"/>
      <c r="DR32" s="33" t="s">
        <v>520</v>
      </c>
      <c r="DS32" s="33">
        <v>0</v>
      </c>
      <c r="DT32" s="33">
        <v>0</v>
      </c>
      <c r="DU32" s="33">
        <v>0</v>
      </c>
      <c r="DV32" s="33">
        <v>0</v>
      </c>
      <c r="DW32" s="33">
        <v>0</v>
      </c>
      <c r="DX32" s="33">
        <v>0</v>
      </c>
      <c r="DY32" s="33">
        <v>0</v>
      </c>
      <c r="DZ32" s="33">
        <v>0</v>
      </c>
      <c r="EA32" s="33">
        <v>0</v>
      </c>
      <c r="EB32" s="33">
        <v>0</v>
      </c>
      <c r="EC32" s="33">
        <v>0</v>
      </c>
      <c r="ED32" s="33">
        <v>0</v>
      </c>
      <c r="EE32" s="33">
        <v>0</v>
      </c>
      <c r="EF32" s="33">
        <v>0</v>
      </c>
      <c r="EG32" s="33">
        <v>0</v>
      </c>
      <c r="EH32" s="33">
        <v>0</v>
      </c>
      <c r="EI32" s="33">
        <v>0</v>
      </c>
      <c r="EJ32" s="33">
        <v>0</v>
      </c>
      <c r="EK32" s="33">
        <v>0</v>
      </c>
      <c r="EL32" s="33">
        <v>0</v>
      </c>
      <c r="EM32" s="33">
        <v>0</v>
      </c>
      <c r="EO32" s="13"/>
      <c r="EP32" s="13" t="s">
        <v>520</v>
      </c>
      <c r="EQ32" s="13">
        <v>0</v>
      </c>
      <c r="ER32" s="13">
        <v>0</v>
      </c>
      <c r="ES32" s="13">
        <v>0</v>
      </c>
      <c r="ET32" s="13">
        <v>0</v>
      </c>
      <c r="EU32" s="13">
        <v>0</v>
      </c>
      <c r="EV32" s="13">
        <v>0</v>
      </c>
      <c r="EW32" s="13">
        <v>0</v>
      </c>
      <c r="EX32" s="13">
        <v>0</v>
      </c>
      <c r="EY32" s="13">
        <v>0</v>
      </c>
      <c r="EZ32" s="13">
        <v>0</v>
      </c>
      <c r="FA32" s="13">
        <v>0</v>
      </c>
      <c r="FB32" s="13">
        <v>0</v>
      </c>
      <c r="FC32" s="13">
        <v>0</v>
      </c>
      <c r="FD32" s="13">
        <v>0</v>
      </c>
      <c r="FE32" s="13">
        <v>0</v>
      </c>
      <c r="FF32" s="13">
        <v>0</v>
      </c>
      <c r="FG32" s="13">
        <v>0</v>
      </c>
      <c r="FH32" s="13">
        <v>0</v>
      </c>
      <c r="FI32" s="13">
        <v>0</v>
      </c>
      <c r="FJ32" s="13">
        <v>0</v>
      </c>
      <c r="FK32" s="13">
        <v>0</v>
      </c>
      <c r="FM32" s="13"/>
      <c r="FN32" s="13" t="s">
        <v>520</v>
      </c>
      <c r="FO32" s="13">
        <v>0.1</v>
      </c>
      <c r="FP32" s="13">
        <v>0.1</v>
      </c>
      <c r="FQ32" s="13">
        <v>0.1</v>
      </c>
      <c r="FR32" s="13">
        <v>0.1</v>
      </c>
      <c r="FS32" s="13">
        <v>0.1</v>
      </c>
      <c r="FT32" s="13">
        <v>0.1</v>
      </c>
      <c r="FU32" s="13">
        <v>0.1</v>
      </c>
      <c r="FV32" s="13">
        <v>0.1</v>
      </c>
      <c r="FW32" s="13">
        <v>0.1</v>
      </c>
      <c r="FX32" s="13">
        <v>0.1</v>
      </c>
      <c r="FY32" s="13">
        <v>0.1</v>
      </c>
      <c r="FZ32" s="13">
        <v>0.1</v>
      </c>
      <c r="GA32" s="13">
        <v>0.1</v>
      </c>
      <c r="GB32" s="13">
        <v>0.1</v>
      </c>
      <c r="GC32" s="13">
        <v>0.1</v>
      </c>
      <c r="GD32" s="13">
        <v>0.1</v>
      </c>
      <c r="GE32" s="13">
        <v>0.1</v>
      </c>
      <c r="GF32" s="13">
        <v>0</v>
      </c>
      <c r="GG32" s="13">
        <v>0</v>
      </c>
      <c r="GH32" s="13">
        <v>0</v>
      </c>
      <c r="GI32" s="13">
        <v>0</v>
      </c>
      <c r="GK32" s="13"/>
      <c r="GL32" s="13" t="s">
        <v>520</v>
      </c>
      <c r="GM32" s="13">
        <v>0.1</v>
      </c>
      <c r="GN32" s="13">
        <v>0.1</v>
      </c>
      <c r="GO32" s="13">
        <v>0.1</v>
      </c>
      <c r="GP32" s="13">
        <v>0.1</v>
      </c>
      <c r="GQ32" s="13">
        <v>0.1</v>
      </c>
      <c r="GR32" s="13">
        <v>0.1</v>
      </c>
      <c r="GS32" s="13">
        <v>0.1</v>
      </c>
      <c r="GT32" s="13">
        <v>0.1</v>
      </c>
      <c r="GU32" s="13">
        <v>0.1</v>
      </c>
      <c r="GV32" s="13">
        <v>0.1</v>
      </c>
      <c r="GW32" s="13">
        <v>0</v>
      </c>
      <c r="GX32" s="13">
        <v>0</v>
      </c>
      <c r="GY32" s="13">
        <v>0</v>
      </c>
      <c r="GZ32" s="13">
        <v>0.1</v>
      </c>
      <c r="HA32" s="13">
        <v>0.1</v>
      </c>
      <c r="HB32" s="13">
        <v>0</v>
      </c>
      <c r="HC32" s="13">
        <v>0</v>
      </c>
      <c r="HD32" s="13">
        <v>0</v>
      </c>
      <c r="HE32" s="13">
        <v>0</v>
      </c>
      <c r="HF32" s="13">
        <v>0</v>
      </c>
      <c r="HG32" s="13">
        <v>0</v>
      </c>
    </row>
    <row r="33" ht="144" spans="1:215">
      <c r="A33" s="1"/>
      <c r="B33" s="23" t="s">
        <v>320</v>
      </c>
      <c r="C33" s="1"/>
      <c r="D33" s="1"/>
      <c r="E33" s="1"/>
      <c r="F33" s="1"/>
      <c r="G33" s="1"/>
      <c r="H33" s="1"/>
      <c r="I33" s="1"/>
      <c r="J33" s="1"/>
      <c r="K33" s="1"/>
      <c r="L33" s="1"/>
      <c r="M33" s="1"/>
      <c r="N33" s="1"/>
      <c r="O33" s="1"/>
      <c r="P33" s="1"/>
      <c r="Q33" s="1"/>
      <c r="R33" s="1"/>
      <c r="S33" s="1"/>
      <c r="T33" s="1"/>
      <c r="U33" s="1"/>
      <c r="V33" s="1"/>
      <c r="W33" s="1"/>
      <c r="Y33" s="1"/>
      <c r="Z33" s="23" t="s">
        <v>320</v>
      </c>
      <c r="AA33" s="1"/>
      <c r="AB33" s="1"/>
      <c r="AC33" s="1"/>
      <c r="AD33" s="1"/>
      <c r="AE33" s="1"/>
      <c r="AF33" s="1"/>
      <c r="AG33" s="1"/>
      <c r="AH33" s="1"/>
      <c r="AI33" s="1"/>
      <c r="AJ33" s="1"/>
      <c r="AK33" s="1"/>
      <c r="AL33" s="1"/>
      <c r="AM33" s="1"/>
      <c r="AN33" s="1"/>
      <c r="AO33" s="1"/>
      <c r="AP33" s="1"/>
      <c r="AQ33" s="1"/>
      <c r="AR33" s="1"/>
      <c r="AS33" s="1"/>
      <c r="AT33" s="1"/>
      <c r="AU33" s="1"/>
      <c r="AW33" s="25"/>
      <c r="AX33" s="39" t="s">
        <v>320</v>
      </c>
      <c r="AY33" s="25"/>
      <c r="AZ33" s="25"/>
      <c r="BA33" s="25"/>
      <c r="BB33" s="25"/>
      <c r="BC33" s="25"/>
      <c r="BD33" s="25"/>
      <c r="BE33" s="25"/>
      <c r="BF33" s="25"/>
      <c r="BG33" s="25"/>
      <c r="BH33" s="25"/>
      <c r="BI33" s="25"/>
      <c r="BJ33" s="25"/>
      <c r="BK33" s="25"/>
      <c r="BL33" s="25"/>
      <c r="BM33" s="25"/>
      <c r="BN33" s="25"/>
      <c r="BO33" s="25"/>
      <c r="BP33" s="25"/>
      <c r="BQ33" s="25"/>
      <c r="BR33" s="25"/>
      <c r="BS33" s="25"/>
      <c r="BT33" s="44"/>
      <c r="BU33" s="25"/>
      <c r="BV33" s="39" t="s">
        <v>320</v>
      </c>
      <c r="BW33" s="25"/>
      <c r="BX33" s="25"/>
      <c r="BY33" s="25"/>
      <c r="BZ33" s="25"/>
      <c r="CA33" s="25"/>
      <c r="CB33" s="25"/>
      <c r="CC33" s="25"/>
      <c r="CD33" s="25"/>
      <c r="CE33" s="25"/>
      <c r="CF33" s="25"/>
      <c r="CG33" s="25"/>
      <c r="CH33" s="25"/>
      <c r="CI33" s="25"/>
      <c r="CJ33" s="25"/>
      <c r="CK33" s="25"/>
      <c r="CL33" s="25"/>
      <c r="CM33" s="25"/>
      <c r="CN33" s="25"/>
      <c r="CO33" s="25"/>
      <c r="CP33" s="25"/>
      <c r="CQ33" s="25"/>
      <c r="CR33" s="44"/>
      <c r="CS33" s="25"/>
      <c r="CT33" s="39" t="s">
        <v>320</v>
      </c>
      <c r="CU33" s="25"/>
      <c r="CV33" s="25"/>
      <c r="CW33" s="25"/>
      <c r="CX33" s="25"/>
      <c r="CY33" s="25"/>
      <c r="CZ33" s="25"/>
      <c r="DA33" s="25"/>
      <c r="DB33" s="25"/>
      <c r="DC33" s="25"/>
      <c r="DD33" s="25"/>
      <c r="DE33" s="25"/>
      <c r="DF33" s="25"/>
      <c r="DG33" s="25"/>
      <c r="DH33" s="25"/>
      <c r="DI33" s="25"/>
      <c r="DJ33" s="25"/>
      <c r="DK33" s="25"/>
      <c r="DL33" s="25"/>
      <c r="DM33" s="25"/>
      <c r="DN33" s="25"/>
      <c r="DO33" s="25"/>
      <c r="DP33" s="44"/>
      <c r="DQ33" s="25"/>
      <c r="DR33" s="39" t="s">
        <v>320</v>
      </c>
      <c r="DS33" s="25"/>
      <c r="DT33" s="25"/>
      <c r="DU33" s="25"/>
      <c r="DV33" s="25"/>
      <c r="DW33" s="25"/>
      <c r="DX33" s="25"/>
      <c r="DY33" s="25"/>
      <c r="DZ33" s="25"/>
      <c r="EA33" s="25"/>
      <c r="EB33" s="25"/>
      <c r="EC33" s="25"/>
      <c r="ED33" s="25"/>
      <c r="EE33" s="25"/>
      <c r="EF33" s="25"/>
      <c r="EG33" s="25"/>
      <c r="EH33" s="25"/>
      <c r="EI33" s="25"/>
      <c r="EJ33" s="25"/>
      <c r="EK33" s="25"/>
      <c r="EL33" s="25"/>
      <c r="EM33" s="25"/>
      <c r="EO33" s="1"/>
      <c r="EP33" s="23" t="s">
        <v>320</v>
      </c>
      <c r="EQ33" s="1"/>
      <c r="ER33" s="1"/>
      <c r="ES33" s="1"/>
      <c r="ET33" s="1"/>
      <c r="EU33" s="1"/>
      <c r="EV33" s="1"/>
      <c r="EW33" s="1"/>
      <c r="EX33" s="1"/>
      <c r="EY33" s="1"/>
      <c r="EZ33" s="1"/>
      <c r="FA33" s="1"/>
      <c r="FB33" s="1"/>
      <c r="FC33" s="1"/>
      <c r="FD33" s="1"/>
      <c r="FE33" s="1"/>
      <c r="FF33" s="1"/>
      <c r="FG33" s="1"/>
      <c r="FH33" s="1"/>
      <c r="FI33" s="1"/>
      <c r="FJ33" s="1"/>
      <c r="FK33" s="1"/>
      <c r="FM33" s="1"/>
      <c r="FN33" s="23" t="s">
        <v>320</v>
      </c>
      <c r="FO33" s="1"/>
      <c r="FP33" s="1"/>
      <c r="FQ33" s="1"/>
      <c r="FR33" s="1"/>
      <c r="FS33" s="1"/>
      <c r="FT33" s="1"/>
      <c r="FU33" s="1"/>
      <c r="FV33" s="1"/>
      <c r="FW33" s="1"/>
      <c r="FX33" s="1"/>
      <c r="FY33" s="1"/>
      <c r="FZ33" s="1"/>
      <c r="GA33" s="1"/>
      <c r="GB33" s="1"/>
      <c r="GC33" s="1"/>
      <c r="GD33" s="1"/>
      <c r="GE33" s="1"/>
      <c r="GF33" s="1"/>
      <c r="GG33" s="1"/>
      <c r="GH33" s="1"/>
      <c r="GI33" s="1"/>
      <c r="GK33" s="1"/>
      <c r="GL33" s="23" t="s">
        <v>320</v>
      </c>
      <c r="GM33" s="1"/>
      <c r="GN33" s="1"/>
      <c r="GO33" s="1"/>
      <c r="GP33" s="1"/>
      <c r="GQ33" s="1"/>
      <c r="GR33" s="1"/>
      <c r="GS33" s="1"/>
      <c r="GT33" s="1"/>
      <c r="GU33" s="1"/>
      <c r="GV33" s="1"/>
      <c r="GW33" s="1"/>
      <c r="GX33" s="1"/>
      <c r="GY33" s="1"/>
      <c r="GZ33" s="1"/>
      <c r="HA33" s="1"/>
      <c r="HB33" s="1"/>
      <c r="HC33" s="1"/>
      <c r="HD33" s="1"/>
      <c r="HE33" s="1"/>
      <c r="HF33" s="1"/>
      <c r="HG33" s="1"/>
    </row>
    <row r="34" ht="15" spans="1:215">
      <c r="A34" s="1"/>
      <c r="B34" s="22" t="s">
        <v>300</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Y34" s="1"/>
      <c r="Z34" s="22" t="s">
        <v>300</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0</v>
      </c>
      <c r="AS34" s="1">
        <v>0</v>
      </c>
      <c r="AT34" s="1">
        <v>0</v>
      </c>
      <c r="AU34" s="1">
        <v>0</v>
      </c>
      <c r="AW34" s="25"/>
      <c r="AX34" s="35" t="s">
        <v>301</v>
      </c>
      <c r="AY34" s="25">
        <v>0</v>
      </c>
      <c r="AZ34" s="25">
        <v>0</v>
      </c>
      <c r="BA34" s="25">
        <v>0</v>
      </c>
      <c r="BB34" s="25">
        <v>0</v>
      </c>
      <c r="BC34" s="25">
        <v>0</v>
      </c>
      <c r="BD34" s="25">
        <v>0</v>
      </c>
      <c r="BE34" s="25">
        <v>0</v>
      </c>
      <c r="BF34" s="25">
        <v>0</v>
      </c>
      <c r="BG34" s="25">
        <v>0</v>
      </c>
      <c r="BH34" s="25">
        <v>0</v>
      </c>
      <c r="BI34" s="25">
        <v>0</v>
      </c>
      <c r="BJ34" s="25">
        <v>0</v>
      </c>
      <c r="BK34" s="25">
        <v>0</v>
      </c>
      <c r="BL34" s="25">
        <v>0</v>
      </c>
      <c r="BM34" s="25">
        <v>0</v>
      </c>
      <c r="BN34" s="25">
        <v>0</v>
      </c>
      <c r="BO34" s="25">
        <v>0</v>
      </c>
      <c r="BP34" s="25">
        <v>0</v>
      </c>
      <c r="BQ34" s="25">
        <v>0</v>
      </c>
      <c r="BR34" s="25">
        <v>0</v>
      </c>
      <c r="BS34" s="25">
        <v>0</v>
      </c>
      <c r="BT34" s="44"/>
      <c r="BU34" s="25"/>
      <c r="BV34" s="35" t="s">
        <v>301</v>
      </c>
      <c r="BW34" s="25">
        <v>0</v>
      </c>
      <c r="BX34" s="25">
        <v>0</v>
      </c>
      <c r="BY34" s="25">
        <v>0</v>
      </c>
      <c r="BZ34" s="25">
        <v>0</v>
      </c>
      <c r="CA34" s="25">
        <v>0</v>
      </c>
      <c r="CB34" s="25">
        <v>0</v>
      </c>
      <c r="CC34" s="25">
        <v>0</v>
      </c>
      <c r="CD34" s="25">
        <v>0</v>
      </c>
      <c r="CE34" s="25">
        <v>0</v>
      </c>
      <c r="CF34" s="25">
        <v>0</v>
      </c>
      <c r="CG34" s="25">
        <v>0</v>
      </c>
      <c r="CH34" s="25">
        <v>0</v>
      </c>
      <c r="CI34" s="25">
        <v>0</v>
      </c>
      <c r="CJ34" s="25">
        <v>0</v>
      </c>
      <c r="CK34" s="25">
        <v>0</v>
      </c>
      <c r="CL34" s="25">
        <v>0</v>
      </c>
      <c r="CM34" s="25">
        <v>0</v>
      </c>
      <c r="CN34" s="25">
        <v>0</v>
      </c>
      <c r="CO34" s="25">
        <v>0</v>
      </c>
      <c r="CP34" s="25">
        <v>0</v>
      </c>
      <c r="CQ34" s="25">
        <v>0</v>
      </c>
      <c r="CR34" s="44"/>
      <c r="CS34" s="25"/>
      <c r="CT34" s="35" t="s">
        <v>301</v>
      </c>
      <c r="CU34" s="25">
        <v>0</v>
      </c>
      <c r="CV34" s="25">
        <v>0</v>
      </c>
      <c r="CW34" s="25">
        <v>0</v>
      </c>
      <c r="CX34" s="25">
        <v>0</v>
      </c>
      <c r="CY34" s="25">
        <v>0</v>
      </c>
      <c r="CZ34" s="25">
        <v>0</v>
      </c>
      <c r="DA34" s="25">
        <v>0</v>
      </c>
      <c r="DB34" s="25">
        <v>0</v>
      </c>
      <c r="DC34" s="25">
        <v>0</v>
      </c>
      <c r="DD34" s="25">
        <v>0</v>
      </c>
      <c r="DE34" s="25">
        <v>0</v>
      </c>
      <c r="DF34" s="25">
        <v>0</v>
      </c>
      <c r="DG34" s="25">
        <v>0</v>
      </c>
      <c r="DH34" s="25">
        <v>0</v>
      </c>
      <c r="DI34" s="25">
        <v>0</v>
      </c>
      <c r="DJ34" s="25">
        <v>0</v>
      </c>
      <c r="DK34" s="25">
        <v>0</v>
      </c>
      <c r="DL34" s="25">
        <v>0</v>
      </c>
      <c r="DM34" s="25">
        <v>0</v>
      </c>
      <c r="DN34" s="25">
        <v>0</v>
      </c>
      <c r="DO34" s="25">
        <v>0</v>
      </c>
      <c r="DP34" s="44"/>
      <c r="DQ34" s="25"/>
      <c r="DR34" s="35" t="s">
        <v>301</v>
      </c>
      <c r="DS34" s="25">
        <v>0</v>
      </c>
      <c r="DT34" s="25">
        <v>0</v>
      </c>
      <c r="DU34" s="25">
        <v>0</v>
      </c>
      <c r="DV34" s="25">
        <v>0</v>
      </c>
      <c r="DW34" s="25">
        <v>0</v>
      </c>
      <c r="DX34" s="25">
        <v>0</v>
      </c>
      <c r="DY34" s="25">
        <v>0</v>
      </c>
      <c r="DZ34" s="25">
        <v>0</v>
      </c>
      <c r="EA34" s="25">
        <v>0</v>
      </c>
      <c r="EB34" s="25">
        <v>0</v>
      </c>
      <c r="EC34" s="25">
        <v>0</v>
      </c>
      <c r="ED34" s="25">
        <v>0</v>
      </c>
      <c r="EE34" s="25">
        <v>0</v>
      </c>
      <c r="EF34" s="25">
        <v>0</v>
      </c>
      <c r="EG34" s="25">
        <v>0</v>
      </c>
      <c r="EH34" s="25">
        <v>0</v>
      </c>
      <c r="EI34" s="25">
        <v>0</v>
      </c>
      <c r="EJ34" s="25">
        <v>0</v>
      </c>
      <c r="EK34" s="25">
        <v>0</v>
      </c>
      <c r="EL34" s="25">
        <v>0</v>
      </c>
      <c r="EM34" s="25">
        <v>0</v>
      </c>
      <c r="EO34" s="1"/>
      <c r="EP34" s="12" t="s">
        <v>300</v>
      </c>
      <c r="EQ34" s="1">
        <v>0</v>
      </c>
      <c r="ER34" s="1">
        <v>0</v>
      </c>
      <c r="ES34" s="1">
        <v>0</v>
      </c>
      <c r="ET34" s="1">
        <v>0</v>
      </c>
      <c r="EU34" s="1">
        <v>0</v>
      </c>
      <c r="EV34" s="1">
        <v>0</v>
      </c>
      <c r="EW34" s="1">
        <v>0</v>
      </c>
      <c r="EX34" s="1">
        <v>0</v>
      </c>
      <c r="EY34" s="1">
        <v>0</v>
      </c>
      <c r="EZ34" s="1">
        <v>0</v>
      </c>
      <c r="FA34" s="1">
        <v>0</v>
      </c>
      <c r="FB34" s="1">
        <v>0</v>
      </c>
      <c r="FC34" s="1">
        <v>0</v>
      </c>
      <c r="FD34" s="1">
        <v>0</v>
      </c>
      <c r="FE34" s="1">
        <v>0</v>
      </c>
      <c r="FF34" s="1">
        <v>0</v>
      </c>
      <c r="FG34" s="1">
        <v>0</v>
      </c>
      <c r="FH34" s="1">
        <v>0</v>
      </c>
      <c r="FI34" s="1">
        <v>0</v>
      </c>
      <c r="FJ34" s="1">
        <v>0</v>
      </c>
      <c r="FK34" s="1">
        <v>0</v>
      </c>
      <c r="FM34" s="1"/>
      <c r="FN34" s="12" t="s">
        <v>300</v>
      </c>
      <c r="FO34" s="1">
        <v>0</v>
      </c>
      <c r="FP34" s="1">
        <v>0</v>
      </c>
      <c r="FQ34" s="1">
        <v>0</v>
      </c>
      <c r="FR34" s="1">
        <v>0</v>
      </c>
      <c r="FS34" s="1">
        <v>0</v>
      </c>
      <c r="FT34" s="1">
        <v>0</v>
      </c>
      <c r="FU34" s="1">
        <v>0</v>
      </c>
      <c r="FV34" s="1">
        <v>0</v>
      </c>
      <c r="FW34" s="1">
        <v>0</v>
      </c>
      <c r="FX34" s="1">
        <v>0</v>
      </c>
      <c r="FY34" s="1">
        <v>0</v>
      </c>
      <c r="FZ34" s="1">
        <v>0</v>
      </c>
      <c r="GA34" s="1">
        <v>0</v>
      </c>
      <c r="GB34" s="1">
        <v>0</v>
      </c>
      <c r="GC34" s="1">
        <v>0</v>
      </c>
      <c r="GD34" s="1">
        <v>0</v>
      </c>
      <c r="GE34" s="1">
        <v>0</v>
      </c>
      <c r="GF34" s="1">
        <v>0</v>
      </c>
      <c r="GG34" s="1">
        <v>0</v>
      </c>
      <c r="GH34" s="1">
        <v>0</v>
      </c>
      <c r="GI34" s="1">
        <v>0</v>
      </c>
      <c r="GK34" s="1"/>
      <c r="GL34" s="12" t="s">
        <v>300</v>
      </c>
      <c r="GM34" s="1">
        <v>0</v>
      </c>
      <c r="GN34" s="1">
        <v>0</v>
      </c>
      <c r="GO34" s="1">
        <v>0</v>
      </c>
      <c r="GP34" s="1">
        <v>0</v>
      </c>
      <c r="GQ34" s="1">
        <v>0</v>
      </c>
      <c r="GR34" s="1">
        <v>0</v>
      </c>
      <c r="GS34" s="1">
        <v>0</v>
      </c>
      <c r="GT34" s="1">
        <v>0</v>
      </c>
      <c r="GU34" s="1">
        <v>0</v>
      </c>
      <c r="GV34" s="1">
        <v>0</v>
      </c>
      <c r="GW34" s="1">
        <v>0</v>
      </c>
      <c r="GX34" s="1">
        <v>0</v>
      </c>
      <c r="GY34" s="1">
        <v>0</v>
      </c>
      <c r="GZ34" s="1">
        <v>0</v>
      </c>
      <c r="HA34" s="1">
        <v>0</v>
      </c>
      <c r="HB34" s="1">
        <v>0</v>
      </c>
      <c r="HC34" s="1">
        <v>0</v>
      </c>
      <c r="HD34" s="1">
        <v>0</v>
      </c>
      <c r="HE34" s="1">
        <v>0</v>
      </c>
      <c r="HF34" s="1">
        <v>0</v>
      </c>
      <c r="HG34" s="1">
        <v>0</v>
      </c>
    </row>
    <row r="35" ht="15" spans="1:215">
      <c r="A35" s="1"/>
      <c r="B35" s="22" t="s">
        <v>302</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Y35" s="1"/>
      <c r="Z35" s="22" t="s">
        <v>302</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1">
        <v>0</v>
      </c>
      <c r="AS35" s="1">
        <v>0</v>
      </c>
      <c r="AT35" s="1">
        <v>0</v>
      </c>
      <c r="AU35" s="1">
        <v>0</v>
      </c>
      <c r="AW35" s="25"/>
      <c r="AX35" s="35" t="s">
        <v>303</v>
      </c>
      <c r="AY35" s="25">
        <v>0</v>
      </c>
      <c r="AZ35" s="25">
        <v>0</v>
      </c>
      <c r="BA35" s="25">
        <v>0</v>
      </c>
      <c r="BB35" s="25">
        <v>0</v>
      </c>
      <c r="BC35" s="25">
        <v>0</v>
      </c>
      <c r="BD35" s="25">
        <v>0</v>
      </c>
      <c r="BE35" s="25">
        <v>0</v>
      </c>
      <c r="BF35" s="25">
        <v>0</v>
      </c>
      <c r="BG35" s="25">
        <v>0</v>
      </c>
      <c r="BH35" s="25">
        <v>0</v>
      </c>
      <c r="BI35" s="25">
        <v>0</v>
      </c>
      <c r="BJ35" s="25">
        <v>0</v>
      </c>
      <c r="BK35" s="25">
        <v>0</v>
      </c>
      <c r="BL35" s="25">
        <v>0</v>
      </c>
      <c r="BM35" s="25">
        <v>0</v>
      </c>
      <c r="BN35" s="25">
        <v>0</v>
      </c>
      <c r="BO35" s="25">
        <v>0</v>
      </c>
      <c r="BP35" s="25">
        <v>0</v>
      </c>
      <c r="BQ35" s="25">
        <v>0</v>
      </c>
      <c r="BR35" s="25">
        <v>0</v>
      </c>
      <c r="BS35" s="25">
        <v>0</v>
      </c>
      <c r="BT35" s="44"/>
      <c r="BU35" s="25"/>
      <c r="BV35" s="35" t="s">
        <v>303</v>
      </c>
      <c r="BW35" s="25">
        <v>0.1</v>
      </c>
      <c r="BX35" s="25">
        <v>0.1</v>
      </c>
      <c r="BY35" s="25">
        <v>0.1</v>
      </c>
      <c r="BZ35" s="25">
        <v>0.1</v>
      </c>
      <c r="CA35" s="25">
        <v>0.1</v>
      </c>
      <c r="CB35" s="25">
        <v>0.1</v>
      </c>
      <c r="CC35" s="25">
        <v>0.1</v>
      </c>
      <c r="CD35" s="25">
        <v>0.1</v>
      </c>
      <c r="CE35" s="25">
        <v>0.1</v>
      </c>
      <c r="CF35" s="25">
        <v>0.1</v>
      </c>
      <c r="CG35" s="25">
        <v>0.1</v>
      </c>
      <c r="CH35" s="25">
        <v>0.1</v>
      </c>
      <c r="CI35" s="25">
        <v>0.1</v>
      </c>
      <c r="CJ35" s="25">
        <v>0.1</v>
      </c>
      <c r="CK35" s="25">
        <v>0.1</v>
      </c>
      <c r="CL35" s="25">
        <v>0.1</v>
      </c>
      <c r="CM35" s="25">
        <v>0.1</v>
      </c>
      <c r="CN35" s="25">
        <v>0</v>
      </c>
      <c r="CO35" s="25">
        <v>0</v>
      </c>
      <c r="CP35" s="25">
        <v>0</v>
      </c>
      <c r="CQ35" s="25">
        <v>0</v>
      </c>
      <c r="CR35" s="44"/>
      <c r="CS35" s="25"/>
      <c r="CT35" s="35" t="s">
        <v>303</v>
      </c>
      <c r="CU35" s="25">
        <v>0.1</v>
      </c>
      <c r="CV35" s="25">
        <v>0.1</v>
      </c>
      <c r="CW35" s="25">
        <v>0.2</v>
      </c>
      <c r="CX35" s="25">
        <v>0.2</v>
      </c>
      <c r="CY35" s="25">
        <v>0.1</v>
      </c>
      <c r="CZ35" s="25">
        <v>0.2</v>
      </c>
      <c r="DA35" s="25">
        <v>0.1</v>
      </c>
      <c r="DB35" s="25">
        <v>0.1</v>
      </c>
      <c r="DC35" s="25">
        <v>0.1</v>
      </c>
      <c r="DD35" s="25">
        <v>0.1</v>
      </c>
      <c r="DE35" s="25">
        <v>0.1</v>
      </c>
      <c r="DF35" s="25">
        <v>0.1</v>
      </c>
      <c r="DG35" s="25">
        <v>0.1</v>
      </c>
      <c r="DH35" s="25">
        <v>0.1</v>
      </c>
      <c r="DI35" s="25">
        <v>0.1</v>
      </c>
      <c r="DJ35" s="25">
        <v>0.1</v>
      </c>
      <c r="DK35" s="25">
        <v>0.1</v>
      </c>
      <c r="DL35" s="25">
        <v>0.1</v>
      </c>
      <c r="DM35" s="25">
        <v>0</v>
      </c>
      <c r="DN35" s="25">
        <v>0</v>
      </c>
      <c r="DO35" s="25">
        <v>0</v>
      </c>
      <c r="DP35" s="44"/>
      <c r="DQ35" s="25"/>
      <c r="DR35" s="35" t="s">
        <v>303</v>
      </c>
      <c r="DS35" s="25">
        <v>0</v>
      </c>
      <c r="DT35" s="25">
        <v>0</v>
      </c>
      <c r="DU35" s="25">
        <v>0</v>
      </c>
      <c r="DV35" s="25">
        <v>0</v>
      </c>
      <c r="DW35" s="25">
        <v>0</v>
      </c>
      <c r="DX35" s="25">
        <v>0</v>
      </c>
      <c r="DY35" s="25">
        <v>0</v>
      </c>
      <c r="DZ35" s="25">
        <v>0</v>
      </c>
      <c r="EA35" s="25">
        <v>0</v>
      </c>
      <c r="EB35" s="25">
        <v>0</v>
      </c>
      <c r="EC35" s="25">
        <v>0</v>
      </c>
      <c r="ED35" s="25">
        <v>0</v>
      </c>
      <c r="EE35" s="25">
        <v>0</v>
      </c>
      <c r="EF35" s="25">
        <v>0</v>
      </c>
      <c r="EG35" s="25">
        <v>0</v>
      </c>
      <c r="EH35" s="25">
        <v>0</v>
      </c>
      <c r="EI35" s="25">
        <v>0</v>
      </c>
      <c r="EJ35" s="25">
        <v>0</v>
      </c>
      <c r="EK35" s="25">
        <v>0</v>
      </c>
      <c r="EL35" s="25">
        <v>0</v>
      </c>
      <c r="EM35" s="25">
        <v>0</v>
      </c>
      <c r="EO35" s="1"/>
      <c r="EP35" s="12" t="s">
        <v>302</v>
      </c>
      <c r="EQ35" s="1">
        <v>0</v>
      </c>
      <c r="ER35" s="1">
        <v>0</v>
      </c>
      <c r="ES35" s="1">
        <v>0</v>
      </c>
      <c r="ET35" s="1">
        <v>0</v>
      </c>
      <c r="EU35" s="1">
        <v>0</v>
      </c>
      <c r="EV35" s="1">
        <v>0</v>
      </c>
      <c r="EW35" s="1">
        <v>0</v>
      </c>
      <c r="EX35" s="1">
        <v>0</v>
      </c>
      <c r="EY35" s="1">
        <v>0</v>
      </c>
      <c r="EZ35" s="1">
        <v>0</v>
      </c>
      <c r="FA35" s="1">
        <v>0</v>
      </c>
      <c r="FB35" s="1">
        <v>0</v>
      </c>
      <c r="FC35" s="1">
        <v>0</v>
      </c>
      <c r="FD35" s="1">
        <v>0</v>
      </c>
      <c r="FE35" s="1">
        <v>0</v>
      </c>
      <c r="FF35" s="1">
        <v>0</v>
      </c>
      <c r="FG35" s="1">
        <v>0</v>
      </c>
      <c r="FH35" s="1">
        <v>0</v>
      </c>
      <c r="FI35" s="1">
        <v>0</v>
      </c>
      <c r="FJ35" s="1">
        <v>0</v>
      </c>
      <c r="FK35" s="1">
        <v>0</v>
      </c>
      <c r="FM35" s="1"/>
      <c r="FN35" s="12" t="s">
        <v>302</v>
      </c>
      <c r="FO35" s="1">
        <v>0.1</v>
      </c>
      <c r="FP35" s="1">
        <v>0.1</v>
      </c>
      <c r="FQ35" s="1">
        <v>0.1</v>
      </c>
      <c r="FR35" s="1">
        <v>0.1</v>
      </c>
      <c r="FS35" s="1">
        <v>0.1</v>
      </c>
      <c r="FT35" s="1">
        <v>0.1</v>
      </c>
      <c r="FU35" s="1">
        <v>0.1</v>
      </c>
      <c r="FV35" s="1">
        <v>0.1</v>
      </c>
      <c r="FW35" s="1">
        <v>0.1</v>
      </c>
      <c r="FX35" s="1">
        <v>0.1</v>
      </c>
      <c r="FY35" s="1">
        <v>0.1</v>
      </c>
      <c r="FZ35" s="1">
        <v>0.1</v>
      </c>
      <c r="GA35" s="1">
        <v>0.1</v>
      </c>
      <c r="GB35" s="1">
        <v>0.1</v>
      </c>
      <c r="GC35" s="1">
        <v>0.1</v>
      </c>
      <c r="GD35" s="1">
        <v>0.1</v>
      </c>
      <c r="GE35" s="1">
        <v>0.1</v>
      </c>
      <c r="GF35" s="1">
        <v>0</v>
      </c>
      <c r="GG35" s="1">
        <v>0</v>
      </c>
      <c r="GH35" s="1">
        <v>0</v>
      </c>
      <c r="GI35" s="1">
        <v>0</v>
      </c>
      <c r="GK35" s="1"/>
      <c r="GL35" s="12" t="s">
        <v>302</v>
      </c>
      <c r="GM35" s="1">
        <v>0.1</v>
      </c>
      <c r="GN35" s="1">
        <v>0.1</v>
      </c>
      <c r="GO35" s="1">
        <v>0.1</v>
      </c>
      <c r="GP35" s="1">
        <v>0.1</v>
      </c>
      <c r="GQ35" s="1">
        <v>0.1</v>
      </c>
      <c r="GR35" s="1">
        <v>0.1</v>
      </c>
      <c r="GS35" s="1">
        <v>0.1</v>
      </c>
      <c r="GT35" s="1">
        <v>0.1</v>
      </c>
      <c r="GU35" s="1">
        <v>0.1</v>
      </c>
      <c r="GV35" s="1">
        <v>0</v>
      </c>
      <c r="GW35" s="1">
        <v>0</v>
      </c>
      <c r="GX35" s="1">
        <v>0</v>
      </c>
      <c r="GY35" s="1">
        <v>0</v>
      </c>
      <c r="GZ35" s="1">
        <v>0.1</v>
      </c>
      <c r="HA35" s="1">
        <v>0.1</v>
      </c>
      <c r="HB35" s="1">
        <v>0</v>
      </c>
      <c r="HC35" s="1">
        <v>0</v>
      </c>
      <c r="HD35" s="1">
        <v>0</v>
      </c>
      <c r="HE35" s="1">
        <v>0</v>
      </c>
      <c r="HF35" s="1">
        <v>0</v>
      </c>
      <c r="HG35" s="1">
        <v>0</v>
      </c>
    </row>
    <row r="36" ht="15" spans="1:215">
      <c r="A36" s="1"/>
      <c r="B36" s="22" t="s">
        <v>304</v>
      </c>
      <c r="C36" s="3" t="s">
        <v>305</v>
      </c>
      <c r="D36" s="3" t="s">
        <v>305</v>
      </c>
      <c r="E36" s="3" t="s">
        <v>305</v>
      </c>
      <c r="F36" s="3" t="s">
        <v>305</v>
      </c>
      <c r="G36" s="3" t="s">
        <v>305</v>
      </c>
      <c r="H36" s="3" t="s">
        <v>305</v>
      </c>
      <c r="I36" s="3" t="s">
        <v>305</v>
      </c>
      <c r="J36" s="3" t="s">
        <v>305</v>
      </c>
      <c r="K36" s="3" t="s">
        <v>305</v>
      </c>
      <c r="L36" s="3" t="s">
        <v>305</v>
      </c>
      <c r="M36" s="3" t="s">
        <v>305</v>
      </c>
      <c r="N36" s="3">
        <v>0</v>
      </c>
      <c r="O36" s="3">
        <v>0</v>
      </c>
      <c r="P36" s="3">
        <v>0</v>
      </c>
      <c r="Q36" s="3">
        <v>0</v>
      </c>
      <c r="R36" s="3" t="s">
        <v>305</v>
      </c>
      <c r="S36" s="3" t="s">
        <v>305</v>
      </c>
      <c r="T36" s="3" t="s">
        <v>305</v>
      </c>
      <c r="U36" s="3" t="s">
        <v>305</v>
      </c>
      <c r="V36" s="3" t="s">
        <v>305</v>
      </c>
      <c r="W36" s="3" t="s">
        <v>305</v>
      </c>
      <c r="Y36" s="1"/>
      <c r="Z36" s="22" t="s">
        <v>304</v>
      </c>
      <c r="AA36" s="3" t="s">
        <v>305</v>
      </c>
      <c r="AB36" s="3" t="s">
        <v>305</v>
      </c>
      <c r="AC36" s="3" t="s">
        <v>305</v>
      </c>
      <c r="AD36" s="3" t="s">
        <v>305</v>
      </c>
      <c r="AE36" s="3" t="s">
        <v>305</v>
      </c>
      <c r="AF36" s="3" t="s">
        <v>305</v>
      </c>
      <c r="AG36" s="3" t="s">
        <v>305</v>
      </c>
      <c r="AH36" s="3" t="s">
        <v>305</v>
      </c>
      <c r="AI36" s="3" t="s">
        <v>305</v>
      </c>
      <c r="AJ36" s="3" t="s">
        <v>305</v>
      </c>
      <c r="AK36" s="3" t="s">
        <v>305</v>
      </c>
      <c r="AL36" s="3">
        <v>0</v>
      </c>
      <c r="AM36" s="3">
        <v>0</v>
      </c>
      <c r="AN36" s="3">
        <v>0</v>
      </c>
      <c r="AO36" s="3">
        <v>0</v>
      </c>
      <c r="AP36" s="3" t="s">
        <v>305</v>
      </c>
      <c r="AQ36" s="3" t="s">
        <v>305</v>
      </c>
      <c r="AR36" s="3" t="s">
        <v>305</v>
      </c>
      <c r="AS36" s="3" t="s">
        <v>305</v>
      </c>
      <c r="AT36" s="3" t="s">
        <v>305</v>
      </c>
      <c r="AU36" s="3" t="s">
        <v>305</v>
      </c>
      <c r="AW36" s="25"/>
      <c r="AX36" s="35" t="s">
        <v>306</v>
      </c>
      <c r="AY36" s="27" t="s">
        <v>307</v>
      </c>
      <c r="AZ36" s="27" t="s">
        <v>307</v>
      </c>
      <c r="BA36" s="27" t="s">
        <v>307</v>
      </c>
      <c r="BB36" s="27" t="s">
        <v>307</v>
      </c>
      <c r="BC36" s="27" t="s">
        <v>307</v>
      </c>
      <c r="BD36" s="27" t="s">
        <v>307</v>
      </c>
      <c r="BE36" s="27" t="s">
        <v>307</v>
      </c>
      <c r="BF36" s="27" t="s">
        <v>307</v>
      </c>
      <c r="BG36" s="27" t="s">
        <v>307</v>
      </c>
      <c r="BH36" s="27" t="s">
        <v>307</v>
      </c>
      <c r="BI36" s="27" t="s">
        <v>307</v>
      </c>
      <c r="BJ36" s="27">
        <v>0</v>
      </c>
      <c r="BK36" s="27">
        <v>0</v>
      </c>
      <c r="BL36" s="27">
        <v>0</v>
      </c>
      <c r="BM36" s="27">
        <v>0</v>
      </c>
      <c r="BN36" s="27" t="s">
        <v>307</v>
      </c>
      <c r="BO36" s="27" t="s">
        <v>307</v>
      </c>
      <c r="BP36" s="27" t="s">
        <v>307</v>
      </c>
      <c r="BQ36" s="27" t="s">
        <v>307</v>
      </c>
      <c r="BR36" s="27" t="s">
        <v>307</v>
      </c>
      <c r="BS36" s="27" t="s">
        <v>307</v>
      </c>
      <c r="BT36" s="44"/>
      <c r="BU36" s="25"/>
      <c r="BV36" s="35" t="s">
        <v>306</v>
      </c>
      <c r="BW36" s="27" t="s">
        <v>307</v>
      </c>
      <c r="BX36" s="27" t="s">
        <v>307</v>
      </c>
      <c r="BY36" s="27" t="s">
        <v>307</v>
      </c>
      <c r="BZ36" s="27" t="s">
        <v>307</v>
      </c>
      <c r="CA36" s="27" t="s">
        <v>307</v>
      </c>
      <c r="CB36" s="27" t="s">
        <v>307</v>
      </c>
      <c r="CC36" s="27" t="s">
        <v>307</v>
      </c>
      <c r="CD36" s="27" t="s">
        <v>307</v>
      </c>
      <c r="CE36" s="27" t="s">
        <v>307</v>
      </c>
      <c r="CF36" s="27" t="s">
        <v>307</v>
      </c>
      <c r="CG36" s="27" t="s">
        <v>307</v>
      </c>
      <c r="CH36" s="27">
        <v>0</v>
      </c>
      <c r="CI36" s="27">
        <v>0</v>
      </c>
      <c r="CJ36" s="27">
        <v>0</v>
      </c>
      <c r="CK36" s="27">
        <v>0</v>
      </c>
      <c r="CL36" s="27" t="s">
        <v>307</v>
      </c>
      <c r="CM36" s="27" t="s">
        <v>307</v>
      </c>
      <c r="CN36" s="27" t="s">
        <v>307</v>
      </c>
      <c r="CO36" s="27" t="s">
        <v>307</v>
      </c>
      <c r="CP36" s="27" t="s">
        <v>307</v>
      </c>
      <c r="CQ36" s="27" t="s">
        <v>307</v>
      </c>
      <c r="CR36" s="44"/>
      <c r="CS36" s="25"/>
      <c r="CT36" s="35" t="s">
        <v>306</v>
      </c>
      <c r="CU36" s="27" t="s">
        <v>307</v>
      </c>
      <c r="CV36" s="27" t="s">
        <v>307</v>
      </c>
      <c r="CW36" s="27" t="s">
        <v>307</v>
      </c>
      <c r="CX36" s="27" t="s">
        <v>307</v>
      </c>
      <c r="CY36" s="27" t="s">
        <v>307</v>
      </c>
      <c r="CZ36" s="27" t="s">
        <v>307</v>
      </c>
      <c r="DA36" s="27" t="s">
        <v>307</v>
      </c>
      <c r="DB36" s="27">
        <v>0</v>
      </c>
      <c r="DC36" s="27">
        <v>0</v>
      </c>
      <c r="DD36" s="27">
        <v>0</v>
      </c>
      <c r="DE36" s="27">
        <v>0</v>
      </c>
      <c r="DF36" s="27">
        <v>0</v>
      </c>
      <c r="DG36" s="27">
        <v>0</v>
      </c>
      <c r="DH36" s="27">
        <v>0</v>
      </c>
      <c r="DI36" s="27">
        <v>0</v>
      </c>
      <c r="DJ36" s="27" t="s">
        <v>307</v>
      </c>
      <c r="DK36" s="27" t="s">
        <v>307</v>
      </c>
      <c r="DL36" s="27" t="s">
        <v>307</v>
      </c>
      <c r="DM36" s="27" t="s">
        <v>307</v>
      </c>
      <c r="DN36" s="27" t="s">
        <v>307</v>
      </c>
      <c r="DO36" s="27" t="s">
        <v>307</v>
      </c>
      <c r="DP36" s="44"/>
      <c r="DQ36" s="25"/>
      <c r="DR36" s="35" t="s">
        <v>306</v>
      </c>
      <c r="DS36" s="27" t="s">
        <v>307</v>
      </c>
      <c r="DT36" s="27" t="s">
        <v>307</v>
      </c>
      <c r="DU36" s="27" t="s">
        <v>307</v>
      </c>
      <c r="DV36" s="27" t="s">
        <v>307</v>
      </c>
      <c r="DW36" s="27" t="s">
        <v>307</v>
      </c>
      <c r="DX36" s="27" t="s">
        <v>307</v>
      </c>
      <c r="DY36" s="27" t="s">
        <v>307</v>
      </c>
      <c r="DZ36" s="27" t="s">
        <v>307</v>
      </c>
      <c r="EA36" s="27">
        <v>0</v>
      </c>
      <c r="EB36" s="27">
        <v>0</v>
      </c>
      <c r="EC36" s="27">
        <v>0</v>
      </c>
      <c r="ED36" s="27">
        <v>0</v>
      </c>
      <c r="EE36" s="27">
        <v>0</v>
      </c>
      <c r="EF36" s="27">
        <v>0</v>
      </c>
      <c r="EG36" s="27">
        <v>0</v>
      </c>
      <c r="EH36" s="27" t="s">
        <v>307</v>
      </c>
      <c r="EI36" s="27" t="s">
        <v>307</v>
      </c>
      <c r="EJ36" s="27" t="s">
        <v>307</v>
      </c>
      <c r="EK36" s="27" t="s">
        <v>307</v>
      </c>
      <c r="EL36" s="27" t="s">
        <v>307</v>
      </c>
      <c r="EM36" s="27" t="s">
        <v>307</v>
      </c>
      <c r="EO36" s="1"/>
      <c r="EP36" s="12" t="s">
        <v>304</v>
      </c>
      <c r="EQ36" s="3" t="s">
        <v>305</v>
      </c>
      <c r="ER36" s="3" t="s">
        <v>305</v>
      </c>
      <c r="ES36" s="3" t="s">
        <v>305</v>
      </c>
      <c r="ET36" s="3" t="s">
        <v>305</v>
      </c>
      <c r="EU36" s="3" t="s">
        <v>305</v>
      </c>
      <c r="EV36" s="3" t="s">
        <v>305</v>
      </c>
      <c r="EW36" s="3" t="s">
        <v>305</v>
      </c>
      <c r="EX36" s="3" t="s">
        <v>305</v>
      </c>
      <c r="EY36" s="3" t="s">
        <v>305</v>
      </c>
      <c r="EZ36" s="3" t="s">
        <v>305</v>
      </c>
      <c r="FA36" s="3" t="s">
        <v>305</v>
      </c>
      <c r="FB36" s="3">
        <v>0</v>
      </c>
      <c r="FC36" s="3">
        <v>0</v>
      </c>
      <c r="FD36" s="3">
        <v>0</v>
      </c>
      <c r="FE36" s="3">
        <v>0</v>
      </c>
      <c r="FF36" s="3" t="s">
        <v>305</v>
      </c>
      <c r="FG36" s="3" t="s">
        <v>305</v>
      </c>
      <c r="FH36" s="3" t="s">
        <v>305</v>
      </c>
      <c r="FI36" s="3" t="s">
        <v>305</v>
      </c>
      <c r="FJ36" s="3" t="s">
        <v>305</v>
      </c>
      <c r="FK36" s="3" t="s">
        <v>305</v>
      </c>
      <c r="FM36" s="1"/>
      <c r="FN36" s="12" t="s">
        <v>304</v>
      </c>
      <c r="FO36" s="3" t="s">
        <v>305</v>
      </c>
      <c r="FP36" s="3" t="s">
        <v>305</v>
      </c>
      <c r="FQ36" s="3" t="s">
        <v>305</v>
      </c>
      <c r="FR36" s="3" t="s">
        <v>305</v>
      </c>
      <c r="FS36" s="3" t="s">
        <v>305</v>
      </c>
      <c r="FT36" s="3" t="s">
        <v>305</v>
      </c>
      <c r="FU36" s="3" t="s">
        <v>305</v>
      </c>
      <c r="FV36" s="3" t="s">
        <v>305</v>
      </c>
      <c r="FW36" s="3" t="s">
        <v>305</v>
      </c>
      <c r="FX36" s="3" t="s">
        <v>305</v>
      </c>
      <c r="FY36" s="3" t="s">
        <v>305</v>
      </c>
      <c r="FZ36" s="3">
        <v>0</v>
      </c>
      <c r="GA36" s="3">
        <v>0</v>
      </c>
      <c r="GB36" s="3">
        <v>0</v>
      </c>
      <c r="GC36" s="3">
        <v>0</v>
      </c>
      <c r="GD36" s="3" t="s">
        <v>305</v>
      </c>
      <c r="GE36" s="3" t="s">
        <v>305</v>
      </c>
      <c r="GF36" s="3" t="s">
        <v>305</v>
      </c>
      <c r="GG36" s="3" t="s">
        <v>305</v>
      </c>
      <c r="GH36" s="3" t="s">
        <v>305</v>
      </c>
      <c r="GI36" s="3" t="s">
        <v>305</v>
      </c>
      <c r="GK36" s="1"/>
      <c r="GL36" s="12" t="s">
        <v>304</v>
      </c>
      <c r="GM36" s="3" t="s">
        <v>305</v>
      </c>
      <c r="GN36" s="3" t="s">
        <v>305</v>
      </c>
      <c r="GO36" s="3" t="s">
        <v>305</v>
      </c>
      <c r="GP36" s="3" t="s">
        <v>305</v>
      </c>
      <c r="GQ36" s="3" t="s">
        <v>305</v>
      </c>
      <c r="GR36" s="3" t="s">
        <v>305</v>
      </c>
      <c r="GS36" s="3" t="s">
        <v>305</v>
      </c>
      <c r="GT36" s="3" t="s">
        <v>305</v>
      </c>
      <c r="GU36" s="3" t="s">
        <v>305</v>
      </c>
      <c r="GV36" s="3" t="s">
        <v>305</v>
      </c>
      <c r="GW36" s="3">
        <v>0</v>
      </c>
      <c r="GX36" s="3">
        <v>0</v>
      </c>
      <c r="GY36" s="3">
        <v>0</v>
      </c>
      <c r="GZ36" s="3">
        <v>0</v>
      </c>
      <c r="HA36" s="3">
        <v>0</v>
      </c>
      <c r="HB36" s="3" t="s">
        <v>305</v>
      </c>
      <c r="HC36" s="3" t="s">
        <v>305</v>
      </c>
      <c r="HD36" s="3" t="s">
        <v>305</v>
      </c>
      <c r="HE36" s="3" t="s">
        <v>305</v>
      </c>
      <c r="HF36" s="3" t="s">
        <v>305</v>
      </c>
      <c r="HG36" s="3" t="s">
        <v>305</v>
      </c>
    </row>
    <row r="37" ht="15" spans="1:215">
      <c r="A37" s="1"/>
      <c r="B37" s="22" t="s">
        <v>308</v>
      </c>
      <c r="C37" s="1">
        <v>0</v>
      </c>
      <c r="D37" s="3" t="s">
        <v>305</v>
      </c>
      <c r="E37" s="3" t="s">
        <v>305</v>
      </c>
      <c r="F37" s="3" t="s">
        <v>305</v>
      </c>
      <c r="G37" s="3" t="s">
        <v>305</v>
      </c>
      <c r="H37" s="3" t="s">
        <v>305</v>
      </c>
      <c r="I37" s="3" t="s">
        <v>305</v>
      </c>
      <c r="J37" s="3" t="s">
        <v>305</v>
      </c>
      <c r="K37" s="3" t="s">
        <v>305</v>
      </c>
      <c r="L37" s="3" t="s">
        <v>305</v>
      </c>
      <c r="M37" s="3" t="s">
        <v>305</v>
      </c>
      <c r="N37" s="3" t="s">
        <v>305</v>
      </c>
      <c r="O37" s="3" t="s">
        <v>305</v>
      </c>
      <c r="P37" s="3" t="s">
        <v>305</v>
      </c>
      <c r="Q37" s="3" t="s">
        <v>305</v>
      </c>
      <c r="R37" s="3" t="s">
        <v>305</v>
      </c>
      <c r="S37" s="3" t="s">
        <v>305</v>
      </c>
      <c r="T37" s="3" t="s">
        <v>305</v>
      </c>
      <c r="U37" s="3" t="s">
        <v>305</v>
      </c>
      <c r="V37" s="3" t="s">
        <v>305</v>
      </c>
      <c r="W37" s="3" t="s">
        <v>305</v>
      </c>
      <c r="Y37" s="1"/>
      <c r="Z37" s="22" t="s">
        <v>308</v>
      </c>
      <c r="AA37" s="1">
        <v>0</v>
      </c>
      <c r="AB37" s="3" t="s">
        <v>305</v>
      </c>
      <c r="AC37" s="3" t="s">
        <v>305</v>
      </c>
      <c r="AD37" s="3" t="s">
        <v>305</v>
      </c>
      <c r="AE37" s="3" t="s">
        <v>305</v>
      </c>
      <c r="AF37" s="3" t="s">
        <v>305</v>
      </c>
      <c r="AG37" s="3" t="s">
        <v>305</v>
      </c>
      <c r="AH37" s="3" t="s">
        <v>305</v>
      </c>
      <c r="AI37" s="3" t="s">
        <v>305</v>
      </c>
      <c r="AJ37" s="3" t="s">
        <v>305</v>
      </c>
      <c r="AK37" s="3" t="s">
        <v>305</v>
      </c>
      <c r="AL37" s="3" t="s">
        <v>305</v>
      </c>
      <c r="AM37" s="3" t="s">
        <v>305</v>
      </c>
      <c r="AN37" s="3" t="s">
        <v>305</v>
      </c>
      <c r="AO37" s="3" t="s">
        <v>305</v>
      </c>
      <c r="AP37" s="3" t="s">
        <v>305</v>
      </c>
      <c r="AQ37" s="3" t="s">
        <v>305</v>
      </c>
      <c r="AR37" s="3" t="s">
        <v>305</v>
      </c>
      <c r="AS37" s="3" t="s">
        <v>305</v>
      </c>
      <c r="AT37" s="3" t="s">
        <v>305</v>
      </c>
      <c r="AU37" s="3" t="s">
        <v>305</v>
      </c>
      <c r="AW37" s="25"/>
      <c r="AX37" s="35" t="s">
        <v>309</v>
      </c>
      <c r="AY37" s="25">
        <v>0</v>
      </c>
      <c r="AZ37" s="27" t="s">
        <v>307</v>
      </c>
      <c r="BA37" s="27" t="s">
        <v>307</v>
      </c>
      <c r="BB37" s="27" t="s">
        <v>307</v>
      </c>
      <c r="BC37" s="27" t="s">
        <v>307</v>
      </c>
      <c r="BD37" s="27" t="s">
        <v>307</v>
      </c>
      <c r="BE37" s="27" t="s">
        <v>307</v>
      </c>
      <c r="BF37" s="27" t="s">
        <v>307</v>
      </c>
      <c r="BG37" s="27" t="s">
        <v>307</v>
      </c>
      <c r="BH37" s="27" t="s">
        <v>307</v>
      </c>
      <c r="BI37" s="27" t="s">
        <v>307</v>
      </c>
      <c r="BJ37" s="27" t="s">
        <v>307</v>
      </c>
      <c r="BK37" s="27" t="s">
        <v>307</v>
      </c>
      <c r="BL37" s="27" t="s">
        <v>307</v>
      </c>
      <c r="BM37" s="27" t="s">
        <v>307</v>
      </c>
      <c r="BN37" s="27" t="s">
        <v>307</v>
      </c>
      <c r="BO37" s="27" t="s">
        <v>307</v>
      </c>
      <c r="BP37" s="27" t="s">
        <v>307</v>
      </c>
      <c r="BQ37" s="27" t="s">
        <v>307</v>
      </c>
      <c r="BR37" s="27" t="s">
        <v>307</v>
      </c>
      <c r="BS37" s="27" t="s">
        <v>307</v>
      </c>
      <c r="BT37" s="44"/>
      <c r="BU37" s="25"/>
      <c r="BV37" s="35" t="s">
        <v>309</v>
      </c>
      <c r="BW37" s="25">
        <v>0</v>
      </c>
      <c r="BX37" s="27" t="s">
        <v>307</v>
      </c>
      <c r="BY37" s="27" t="s">
        <v>307</v>
      </c>
      <c r="BZ37" s="27" t="s">
        <v>307</v>
      </c>
      <c r="CA37" s="27" t="s">
        <v>307</v>
      </c>
      <c r="CB37" s="27" t="s">
        <v>307</v>
      </c>
      <c r="CC37" s="27" t="s">
        <v>307</v>
      </c>
      <c r="CD37" s="27" t="s">
        <v>307</v>
      </c>
      <c r="CE37" s="27" t="s">
        <v>307</v>
      </c>
      <c r="CF37" s="27" t="s">
        <v>307</v>
      </c>
      <c r="CG37" s="27" t="s">
        <v>307</v>
      </c>
      <c r="CH37" s="27" t="s">
        <v>307</v>
      </c>
      <c r="CI37" s="27" t="s">
        <v>307</v>
      </c>
      <c r="CJ37" s="27" t="s">
        <v>307</v>
      </c>
      <c r="CK37" s="27" t="s">
        <v>307</v>
      </c>
      <c r="CL37" s="27" t="s">
        <v>307</v>
      </c>
      <c r="CM37" s="27" t="s">
        <v>307</v>
      </c>
      <c r="CN37" s="27" t="s">
        <v>307</v>
      </c>
      <c r="CO37" s="27" t="s">
        <v>307</v>
      </c>
      <c r="CP37" s="27" t="s">
        <v>307</v>
      </c>
      <c r="CQ37" s="27" t="s">
        <v>307</v>
      </c>
      <c r="CR37" s="44"/>
      <c r="CS37" s="25"/>
      <c r="CT37" s="35" t="s">
        <v>309</v>
      </c>
      <c r="CU37" s="25">
        <v>0</v>
      </c>
      <c r="CV37" s="27" t="s">
        <v>307</v>
      </c>
      <c r="CW37" s="27" t="s">
        <v>307</v>
      </c>
      <c r="CX37" s="27" t="s">
        <v>307</v>
      </c>
      <c r="CY37" s="27" t="s">
        <v>307</v>
      </c>
      <c r="CZ37" s="27" t="s">
        <v>307</v>
      </c>
      <c r="DA37" s="27" t="s">
        <v>307</v>
      </c>
      <c r="DB37" s="27" t="s">
        <v>307</v>
      </c>
      <c r="DC37" s="27" t="s">
        <v>307</v>
      </c>
      <c r="DD37" s="27" t="s">
        <v>307</v>
      </c>
      <c r="DE37" s="27" t="s">
        <v>307</v>
      </c>
      <c r="DF37" s="27" t="s">
        <v>307</v>
      </c>
      <c r="DG37" s="27" t="s">
        <v>307</v>
      </c>
      <c r="DH37" s="27" t="s">
        <v>307</v>
      </c>
      <c r="DI37" s="27" t="s">
        <v>307</v>
      </c>
      <c r="DJ37" s="27" t="s">
        <v>307</v>
      </c>
      <c r="DK37" s="27" t="s">
        <v>307</v>
      </c>
      <c r="DL37" s="27" t="s">
        <v>307</v>
      </c>
      <c r="DM37" s="27" t="s">
        <v>307</v>
      </c>
      <c r="DN37" s="27" t="s">
        <v>307</v>
      </c>
      <c r="DO37" s="27" t="s">
        <v>307</v>
      </c>
      <c r="DP37" s="44"/>
      <c r="DQ37" s="25"/>
      <c r="DR37" s="35" t="s">
        <v>309</v>
      </c>
      <c r="DS37" s="25">
        <v>0</v>
      </c>
      <c r="DT37" s="27" t="s">
        <v>307</v>
      </c>
      <c r="DU37" s="27" t="s">
        <v>307</v>
      </c>
      <c r="DV37" s="27" t="s">
        <v>307</v>
      </c>
      <c r="DW37" s="27" t="s">
        <v>307</v>
      </c>
      <c r="DX37" s="27" t="s">
        <v>307</v>
      </c>
      <c r="DY37" s="27" t="s">
        <v>307</v>
      </c>
      <c r="DZ37" s="27" t="s">
        <v>307</v>
      </c>
      <c r="EA37" s="27" t="s">
        <v>307</v>
      </c>
      <c r="EB37" s="27" t="s">
        <v>307</v>
      </c>
      <c r="EC37" s="27" t="s">
        <v>307</v>
      </c>
      <c r="ED37" s="27" t="s">
        <v>307</v>
      </c>
      <c r="EE37" s="27" t="s">
        <v>307</v>
      </c>
      <c r="EF37" s="27" t="s">
        <v>307</v>
      </c>
      <c r="EG37" s="27" t="s">
        <v>307</v>
      </c>
      <c r="EH37" s="27" t="s">
        <v>307</v>
      </c>
      <c r="EI37" s="27" t="s">
        <v>307</v>
      </c>
      <c r="EJ37" s="27" t="s">
        <v>307</v>
      </c>
      <c r="EK37" s="27" t="s">
        <v>307</v>
      </c>
      <c r="EL37" s="27" t="s">
        <v>307</v>
      </c>
      <c r="EM37" s="27" t="s">
        <v>307</v>
      </c>
      <c r="EO37" s="1"/>
      <c r="EP37" s="12" t="s">
        <v>308</v>
      </c>
      <c r="EQ37" s="1">
        <v>0</v>
      </c>
      <c r="ER37" s="3" t="s">
        <v>305</v>
      </c>
      <c r="ES37" s="3" t="s">
        <v>305</v>
      </c>
      <c r="ET37" s="3" t="s">
        <v>305</v>
      </c>
      <c r="EU37" s="3" t="s">
        <v>305</v>
      </c>
      <c r="EV37" s="3" t="s">
        <v>305</v>
      </c>
      <c r="EW37" s="3" t="s">
        <v>305</v>
      </c>
      <c r="EX37" s="3" t="s">
        <v>305</v>
      </c>
      <c r="EY37" s="3" t="s">
        <v>305</v>
      </c>
      <c r="EZ37" s="3" t="s">
        <v>305</v>
      </c>
      <c r="FA37" s="3" t="s">
        <v>305</v>
      </c>
      <c r="FB37" s="3" t="s">
        <v>305</v>
      </c>
      <c r="FC37" s="3" t="s">
        <v>305</v>
      </c>
      <c r="FD37" s="3" t="s">
        <v>305</v>
      </c>
      <c r="FE37" s="3" t="s">
        <v>305</v>
      </c>
      <c r="FF37" s="3" t="s">
        <v>305</v>
      </c>
      <c r="FG37" s="3" t="s">
        <v>305</v>
      </c>
      <c r="FH37" s="3" t="s">
        <v>305</v>
      </c>
      <c r="FI37" s="3" t="s">
        <v>305</v>
      </c>
      <c r="FJ37" s="3" t="s">
        <v>305</v>
      </c>
      <c r="FK37" s="3" t="s">
        <v>305</v>
      </c>
      <c r="FM37" s="1"/>
      <c r="FN37" s="12" t="s">
        <v>308</v>
      </c>
      <c r="FO37" s="1">
        <v>0</v>
      </c>
      <c r="FP37" s="3" t="s">
        <v>305</v>
      </c>
      <c r="FQ37" s="3" t="s">
        <v>305</v>
      </c>
      <c r="FR37" s="3" t="s">
        <v>305</v>
      </c>
      <c r="FS37" s="3" t="s">
        <v>305</v>
      </c>
      <c r="FT37" s="3" t="s">
        <v>305</v>
      </c>
      <c r="FU37" s="3" t="s">
        <v>305</v>
      </c>
      <c r="FV37" s="3" t="s">
        <v>305</v>
      </c>
      <c r="FW37" s="3" t="s">
        <v>305</v>
      </c>
      <c r="FX37" s="3" t="s">
        <v>305</v>
      </c>
      <c r="FY37" s="3" t="s">
        <v>305</v>
      </c>
      <c r="FZ37" s="3" t="s">
        <v>305</v>
      </c>
      <c r="GA37" s="3" t="s">
        <v>305</v>
      </c>
      <c r="GB37" s="3" t="s">
        <v>305</v>
      </c>
      <c r="GC37" s="3" t="s">
        <v>305</v>
      </c>
      <c r="GD37" s="3" t="s">
        <v>305</v>
      </c>
      <c r="GE37" s="3" t="s">
        <v>305</v>
      </c>
      <c r="GF37" s="3" t="s">
        <v>305</v>
      </c>
      <c r="GG37" s="3" t="s">
        <v>305</v>
      </c>
      <c r="GH37" s="3" t="s">
        <v>305</v>
      </c>
      <c r="GI37" s="3" t="s">
        <v>305</v>
      </c>
      <c r="GK37" s="1"/>
      <c r="GL37" s="12" t="s">
        <v>308</v>
      </c>
      <c r="GM37" s="1">
        <v>0</v>
      </c>
      <c r="GN37" s="3" t="s">
        <v>305</v>
      </c>
      <c r="GO37" s="3" t="s">
        <v>305</v>
      </c>
      <c r="GP37" s="3" t="s">
        <v>305</v>
      </c>
      <c r="GQ37" s="3" t="s">
        <v>305</v>
      </c>
      <c r="GR37" s="3" t="s">
        <v>305</v>
      </c>
      <c r="GS37" s="3" t="s">
        <v>305</v>
      </c>
      <c r="GT37" s="3" t="s">
        <v>305</v>
      </c>
      <c r="GU37" s="3" t="s">
        <v>305</v>
      </c>
      <c r="GV37" s="3" t="s">
        <v>305</v>
      </c>
      <c r="GW37" s="3" t="s">
        <v>305</v>
      </c>
      <c r="GX37" s="3" t="s">
        <v>305</v>
      </c>
      <c r="GY37" s="3" t="s">
        <v>305</v>
      </c>
      <c r="GZ37" s="3" t="s">
        <v>305</v>
      </c>
      <c r="HA37" s="3" t="s">
        <v>305</v>
      </c>
      <c r="HB37" s="3" t="s">
        <v>305</v>
      </c>
      <c r="HC37" s="3" t="s">
        <v>305</v>
      </c>
      <c r="HD37" s="3" t="s">
        <v>305</v>
      </c>
      <c r="HE37" s="3" t="s">
        <v>305</v>
      </c>
      <c r="HF37" s="3" t="s">
        <v>305</v>
      </c>
      <c r="HG37" s="3" t="s">
        <v>305</v>
      </c>
    </row>
    <row r="38" ht="15" spans="1:215">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44"/>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44"/>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44"/>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row>
    <row r="39" ht="15" spans="1:215">
      <c r="A39" s="1"/>
      <c r="B39" s="21" t="s">
        <v>197</v>
      </c>
      <c r="C39" s="1"/>
      <c r="D39" s="1"/>
      <c r="E39" s="1"/>
      <c r="F39" s="1"/>
      <c r="G39" s="1"/>
      <c r="H39" s="1"/>
      <c r="I39" s="1"/>
      <c r="J39" s="1"/>
      <c r="K39" s="1"/>
      <c r="L39" s="1"/>
      <c r="M39" s="1"/>
      <c r="N39" s="1"/>
      <c r="O39" s="1"/>
      <c r="P39" s="1"/>
      <c r="Q39" s="1"/>
      <c r="R39" s="1"/>
      <c r="S39" s="1"/>
      <c r="T39" s="1"/>
      <c r="U39" s="1"/>
      <c r="V39" s="1"/>
      <c r="W39" s="1"/>
      <c r="Y39" s="1"/>
      <c r="Z39" s="21" t="s">
        <v>197</v>
      </c>
      <c r="AA39" s="1"/>
      <c r="AB39" s="1"/>
      <c r="AC39" s="1"/>
      <c r="AD39" s="1"/>
      <c r="AE39" s="1"/>
      <c r="AF39" s="1"/>
      <c r="AG39" s="1"/>
      <c r="AH39" s="1"/>
      <c r="AI39" s="1"/>
      <c r="AJ39" s="1"/>
      <c r="AK39" s="1"/>
      <c r="AL39" s="1"/>
      <c r="AM39" s="1"/>
      <c r="AN39" s="1"/>
      <c r="AO39" s="1"/>
      <c r="AP39" s="1"/>
      <c r="AQ39" s="1"/>
      <c r="AR39" s="1"/>
      <c r="AS39" s="1"/>
      <c r="AT39" s="1"/>
      <c r="AU39" s="1"/>
      <c r="AW39" s="25"/>
      <c r="AX39" s="34" t="s">
        <v>312</v>
      </c>
      <c r="AY39" s="25"/>
      <c r="AZ39" s="25"/>
      <c r="BA39" s="25"/>
      <c r="BB39" s="25"/>
      <c r="BC39" s="25"/>
      <c r="BD39" s="25"/>
      <c r="BE39" s="25"/>
      <c r="BF39" s="25"/>
      <c r="BG39" s="25"/>
      <c r="BH39" s="25"/>
      <c r="BI39" s="25"/>
      <c r="BJ39" s="25"/>
      <c r="BK39" s="25"/>
      <c r="BL39" s="25"/>
      <c r="BM39" s="25"/>
      <c r="BN39" s="25"/>
      <c r="BO39" s="25"/>
      <c r="BP39" s="25"/>
      <c r="BQ39" s="25"/>
      <c r="BR39" s="25"/>
      <c r="BS39" s="25"/>
      <c r="BT39" s="44"/>
      <c r="BU39" s="25"/>
      <c r="BV39" s="34" t="s">
        <v>312</v>
      </c>
      <c r="BW39" s="25"/>
      <c r="BX39" s="25"/>
      <c r="BY39" s="25"/>
      <c r="BZ39" s="25"/>
      <c r="CA39" s="25"/>
      <c r="CB39" s="25"/>
      <c r="CC39" s="25"/>
      <c r="CD39" s="25"/>
      <c r="CE39" s="25"/>
      <c r="CF39" s="25"/>
      <c r="CG39" s="25"/>
      <c r="CH39" s="25"/>
      <c r="CI39" s="25"/>
      <c r="CJ39" s="25"/>
      <c r="CK39" s="25"/>
      <c r="CL39" s="25"/>
      <c r="CM39" s="25"/>
      <c r="CN39" s="25"/>
      <c r="CO39" s="25"/>
      <c r="CP39" s="25"/>
      <c r="CQ39" s="25"/>
      <c r="CR39" s="44"/>
      <c r="CS39" s="25"/>
      <c r="CT39" s="34" t="s">
        <v>312</v>
      </c>
      <c r="CU39" s="25"/>
      <c r="CV39" s="25"/>
      <c r="CW39" s="25"/>
      <c r="CX39" s="25"/>
      <c r="CY39" s="25"/>
      <c r="CZ39" s="25"/>
      <c r="DA39" s="25"/>
      <c r="DB39" s="25"/>
      <c r="DC39" s="25"/>
      <c r="DD39" s="25"/>
      <c r="DE39" s="25"/>
      <c r="DF39" s="25"/>
      <c r="DG39" s="25"/>
      <c r="DH39" s="25"/>
      <c r="DI39" s="25"/>
      <c r="DJ39" s="25"/>
      <c r="DK39" s="25"/>
      <c r="DL39" s="25"/>
      <c r="DM39" s="25"/>
      <c r="DN39" s="25"/>
      <c r="DO39" s="25"/>
      <c r="DP39" s="44"/>
      <c r="DQ39" s="25"/>
      <c r="DR39" s="34" t="s">
        <v>312</v>
      </c>
      <c r="DS39" s="25"/>
      <c r="DT39" s="25"/>
      <c r="DU39" s="25"/>
      <c r="DV39" s="25"/>
      <c r="DW39" s="25"/>
      <c r="DX39" s="25"/>
      <c r="DY39" s="25"/>
      <c r="DZ39" s="25"/>
      <c r="EA39" s="25"/>
      <c r="EB39" s="25"/>
      <c r="EC39" s="25"/>
      <c r="ED39" s="25"/>
      <c r="EE39" s="25"/>
      <c r="EF39" s="25"/>
      <c r="EG39" s="25"/>
      <c r="EH39" s="25"/>
      <c r="EI39" s="25"/>
      <c r="EJ39" s="25"/>
      <c r="EK39" s="25"/>
      <c r="EL39" s="25"/>
      <c r="EM39" s="25"/>
      <c r="EO39" s="1"/>
      <c r="EP39" s="21" t="s">
        <v>197</v>
      </c>
      <c r="EQ39" s="1"/>
      <c r="ER39" s="1"/>
      <c r="ES39" s="1"/>
      <c r="ET39" s="1"/>
      <c r="EU39" s="1"/>
      <c r="EV39" s="1"/>
      <c r="EW39" s="1"/>
      <c r="EX39" s="1"/>
      <c r="EY39" s="1"/>
      <c r="EZ39" s="1"/>
      <c r="FA39" s="1"/>
      <c r="FB39" s="1"/>
      <c r="FC39" s="1"/>
      <c r="FD39" s="1"/>
      <c r="FE39" s="1"/>
      <c r="FF39" s="1"/>
      <c r="FG39" s="1"/>
      <c r="FH39" s="1"/>
      <c r="FI39" s="1"/>
      <c r="FJ39" s="1"/>
      <c r="FK39" s="1"/>
      <c r="FM39" s="1"/>
      <c r="FN39" s="21" t="s">
        <v>197</v>
      </c>
      <c r="FO39" s="1"/>
      <c r="FP39" s="1"/>
      <c r="FQ39" s="1"/>
      <c r="FR39" s="1"/>
      <c r="FS39" s="1"/>
      <c r="FT39" s="1"/>
      <c r="FU39" s="1"/>
      <c r="FV39" s="1"/>
      <c r="FW39" s="1"/>
      <c r="FX39" s="1"/>
      <c r="FY39" s="1"/>
      <c r="FZ39" s="1"/>
      <c r="GA39" s="1"/>
      <c r="GB39" s="1"/>
      <c r="GC39" s="1"/>
      <c r="GD39" s="1"/>
      <c r="GE39" s="1"/>
      <c r="GF39" s="1"/>
      <c r="GG39" s="1"/>
      <c r="GH39" s="1"/>
      <c r="GI39" s="1"/>
      <c r="GK39" s="1"/>
      <c r="GL39" s="21" t="s">
        <v>197</v>
      </c>
      <c r="GM39" s="1"/>
      <c r="GN39" s="1"/>
      <c r="GO39" s="1"/>
      <c r="GP39" s="1"/>
      <c r="GQ39" s="1"/>
      <c r="GR39" s="1"/>
      <c r="GS39" s="1"/>
      <c r="GT39" s="1"/>
      <c r="GU39" s="1"/>
      <c r="GV39" s="1"/>
      <c r="GW39" s="1"/>
      <c r="GX39" s="1"/>
      <c r="GY39" s="1"/>
      <c r="GZ39" s="1"/>
      <c r="HA39" s="1"/>
      <c r="HB39" s="1"/>
      <c r="HC39" s="1"/>
      <c r="HD39" s="1"/>
      <c r="HE39" s="1"/>
      <c r="HF39" s="1"/>
      <c r="HG39" s="1"/>
    </row>
    <row r="40" ht="15" spans="1:215">
      <c r="A40" s="1"/>
      <c r="B40" s="22" t="s">
        <v>300</v>
      </c>
      <c r="C40" s="1">
        <v>7.9</v>
      </c>
      <c r="D40" s="1">
        <v>0.7</v>
      </c>
      <c r="E40" s="1">
        <v>1.4</v>
      </c>
      <c r="F40" s="1">
        <v>1.1</v>
      </c>
      <c r="G40" s="1">
        <v>1.7</v>
      </c>
      <c r="H40" s="1">
        <v>2.7</v>
      </c>
      <c r="I40" s="1">
        <v>2.4</v>
      </c>
      <c r="J40" s="1">
        <v>2.6</v>
      </c>
      <c r="K40" s="1">
        <v>3.2</v>
      </c>
      <c r="L40" s="1">
        <v>3</v>
      </c>
      <c r="M40" s="1">
        <v>4.1</v>
      </c>
      <c r="N40" s="1">
        <v>2.9</v>
      </c>
      <c r="O40" s="1">
        <v>3.6</v>
      </c>
      <c r="P40" s="1">
        <v>4.8</v>
      </c>
      <c r="Q40" s="1">
        <v>3.6</v>
      </c>
      <c r="R40" s="1">
        <v>3.5</v>
      </c>
      <c r="S40" s="1">
        <v>4</v>
      </c>
      <c r="T40" s="1">
        <v>9.4</v>
      </c>
      <c r="U40" s="1">
        <v>10.7</v>
      </c>
      <c r="V40" s="1">
        <v>14.8</v>
      </c>
      <c r="W40" s="1">
        <v>15.3</v>
      </c>
      <c r="Y40" s="1"/>
      <c r="Z40" s="22" t="s">
        <v>300</v>
      </c>
      <c r="AA40" s="1">
        <v>10.3</v>
      </c>
      <c r="AB40" s="1">
        <v>1</v>
      </c>
      <c r="AC40" s="1">
        <v>1.8</v>
      </c>
      <c r="AD40" s="1">
        <v>1.1</v>
      </c>
      <c r="AE40" s="1">
        <v>1.2</v>
      </c>
      <c r="AF40" s="1">
        <v>2.5</v>
      </c>
      <c r="AG40" s="1">
        <v>2.2</v>
      </c>
      <c r="AH40" s="1">
        <v>1.8</v>
      </c>
      <c r="AI40" s="1">
        <v>2.2</v>
      </c>
      <c r="AJ40" s="1">
        <v>2.3</v>
      </c>
      <c r="AK40" s="1">
        <v>2.6</v>
      </c>
      <c r="AL40" s="1">
        <v>2.4</v>
      </c>
      <c r="AM40" s="1">
        <v>3.7</v>
      </c>
      <c r="AN40" s="1">
        <v>4.1</v>
      </c>
      <c r="AO40" s="1">
        <v>4</v>
      </c>
      <c r="AP40" s="1">
        <v>4.9</v>
      </c>
      <c r="AQ40" s="1">
        <v>6.6</v>
      </c>
      <c r="AR40" s="1">
        <v>13.9</v>
      </c>
      <c r="AS40" s="1">
        <v>15.8</v>
      </c>
      <c r="AT40" s="1">
        <v>19.7</v>
      </c>
      <c r="AU40" s="1">
        <v>19.9</v>
      </c>
      <c r="AW40" s="25"/>
      <c r="AX40" s="35" t="s">
        <v>301</v>
      </c>
      <c r="AY40" s="25">
        <v>5.1</v>
      </c>
      <c r="AZ40" s="25">
        <v>0.5</v>
      </c>
      <c r="BA40" s="25">
        <v>1.1</v>
      </c>
      <c r="BB40" s="25">
        <v>0.7</v>
      </c>
      <c r="BC40" s="25">
        <v>1</v>
      </c>
      <c r="BD40" s="25">
        <v>1.3</v>
      </c>
      <c r="BE40" s="25">
        <v>1.1</v>
      </c>
      <c r="BF40" s="25">
        <v>1.3</v>
      </c>
      <c r="BG40" s="25">
        <v>1.8</v>
      </c>
      <c r="BH40" s="25">
        <v>1.7</v>
      </c>
      <c r="BI40" s="25">
        <v>1.6</v>
      </c>
      <c r="BJ40" s="25">
        <v>1.4</v>
      </c>
      <c r="BK40" s="25">
        <v>2.3</v>
      </c>
      <c r="BL40" s="25">
        <v>3.3</v>
      </c>
      <c r="BM40" s="25">
        <v>3</v>
      </c>
      <c r="BN40" s="25">
        <v>4</v>
      </c>
      <c r="BO40" s="25">
        <v>4.8</v>
      </c>
      <c r="BP40" s="25">
        <v>11</v>
      </c>
      <c r="BQ40" s="25">
        <v>13</v>
      </c>
      <c r="BR40" s="25">
        <v>17.5</v>
      </c>
      <c r="BS40" s="25">
        <v>17.6</v>
      </c>
      <c r="BT40" s="44"/>
      <c r="BU40" s="25"/>
      <c r="BV40" s="35" t="s">
        <v>301</v>
      </c>
      <c r="BW40" s="25">
        <v>14.5</v>
      </c>
      <c r="BX40" s="25">
        <v>1.7</v>
      </c>
      <c r="BY40" s="25">
        <v>3.7</v>
      </c>
      <c r="BZ40" s="25">
        <v>2.4</v>
      </c>
      <c r="CA40" s="25">
        <v>2.5</v>
      </c>
      <c r="CB40" s="25">
        <v>3.7</v>
      </c>
      <c r="CC40" s="25">
        <v>2.6</v>
      </c>
      <c r="CD40" s="25">
        <v>2.4</v>
      </c>
      <c r="CE40" s="25">
        <v>2.4</v>
      </c>
      <c r="CF40" s="25">
        <v>3.3</v>
      </c>
      <c r="CG40" s="25">
        <v>3.1</v>
      </c>
      <c r="CH40" s="25">
        <v>3.1</v>
      </c>
      <c r="CI40" s="25">
        <v>4</v>
      </c>
      <c r="CJ40" s="25">
        <v>4.9</v>
      </c>
      <c r="CK40" s="25">
        <v>5.7</v>
      </c>
      <c r="CL40" s="25">
        <v>5.6</v>
      </c>
      <c r="CM40" s="25">
        <v>6.2</v>
      </c>
      <c r="CN40" s="25">
        <v>13.2</v>
      </c>
      <c r="CO40" s="25">
        <v>15.7</v>
      </c>
      <c r="CP40" s="25">
        <v>20.2</v>
      </c>
      <c r="CQ40" s="25">
        <v>20.8</v>
      </c>
      <c r="CR40" s="44"/>
      <c r="CS40" s="25"/>
      <c r="CT40" s="35" t="s">
        <v>301</v>
      </c>
      <c r="CU40" s="25">
        <v>12.8</v>
      </c>
      <c r="CV40" s="25">
        <v>1.3</v>
      </c>
      <c r="CW40" s="25">
        <v>2.7</v>
      </c>
      <c r="CX40" s="25">
        <v>2</v>
      </c>
      <c r="CY40" s="25">
        <v>2</v>
      </c>
      <c r="CZ40" s="25">
        <v>2.9</v>
      </c>
      <c r="DA40" s="25">
        <v>2.7</v>
      </c>
      <c r="DB40" s="25">
        <v>2.5</v>
      </c>
      <c r="DC40" s="25">
        <v>2.8</v>
      </c>
      <c r="DD40" s="25">
        <v>3.2</v>
      </c>
      <c r="DE40" s="25">
        <v>3</v>
      </c>
      <c r="DF40" s="25">
        <v>2.9</v>
      </c>
      <c r="DG40" s="25">
        <v>3.5</v>
      </c>
      <c r="DH40" s="25">
        <v>5</v>
      </c>
      <c r="DI40" s="25">
        <v>5.2</v>
      </c>
      <c r="DJ40" s="25">
        <v>5.7</v>
      </c>
      <c r="DK40" s="25">
        <v>7</v>
      </c>
      <c r="DL40" s="25">
        <v>14.2</v>
      </c>
      <c r="DM40" s="25">
        <v>15.5</v>
      </c>
      <c r="DN40" s="25">
        <v>20.1</v>
      </c>
      <c r="DO40" s="25">
        <v>20.7</v>
      </c>
      <c r="DP40" s="44"/>
      <c r="DQ40" s="25"/>
      <c r="DR40" s="35" t="s">
        <v>301</v>
      </c>
      <c r="DS40" s="25">
        <v>17.3</v>
      </c>
      <c r="DT40" s="25">
        <v>2.2</v>
      </c>
      <c r="DU40" s="25">
        <v>3.9</v>
      </c>
      <c r="DV40" s="25">
        <v>2.5</v>
      </c>
      <c r="DW40" s="25">
        <v>2.9</v>
      </c>
      <c r="DX40" s="25">
        <v>4.2</v>
      </c>
      <c r="DY40" s="25">
        <v>4.1</v>
      </c>
      <c r="DZ40" s="25">
        <v>3.1</v>
      </c>
      <c r="EA40" s="25">
        <v>2.8</v>
      </c>
      <c r="EB40" s="25">
        <v>3.5</v>
      </c>
      <c r="EC40" s="25">
        <v>4.3</v>
      </c>
      <c r="ED40" s="25">
        <v>4.2</v>
      </c>
      <c r="EE40" s="25">
        <v>6</v>
      </c>
      <c r="EF40" s="25">
        <v>9.7</v>
      </c>
      <c r="EG40" s="25">
        <v>10.1</v>
      </c>
      <c r="EH40" s="25">
        <v>11.7</v>
      </c>
      <c r="EI40" s="25">
        <v>12.2</v>
      </c>
      <c r="EJ40" s="25">
        <v>23.6</v>
      </c>
      <c r="EK40" s="25">
        <v>29.3</v>
      </c>
      <c r="EL40" s="25">
        <v>35.8</v>
      </c>
      <c r="EM40" s="25">
        <v>37</v>
      </c>
      <c r="EO40" s="1"/>
      <c r="EP40" s="12" t="s">
        <v>300</v>
      </c>
      <c r="EQ40" s="1">
        <v>11.4</v>
      </c>
      <c r="ER40" s="1">
        <v>1.3</v>
      </c>
      <c r="ES40" s="1">
        <v>2.4</v>
      </c>
      <c r="ET40" s="1">
        <v>1.6</v>
      </c>
      <c r="EU40" s="1">
        <v>1.7</v>
      </c>
      <c r="EV40" s="1">
        <v>2.4</v>
      </c>
      <c r="EW40" s="1">
        <v>2.2</v>
      </c>
      <c r="EX40" s="1">
        <v>2</v>
      </c>
      <c r="EY40" s="1">
        <v>2.4</v>
      </c>
      <c r="EZ40" s="1">
        <v>2.6</v>
      </c>
      <c r="FA40" s="1">
        <v>3</v>
      </c>
      <c r="FB40" s="1">
        <v>2.5</v>
      </c>
      <c r="FC40" s="1">
        <v>3.8</v>
      </c>
      <c r="FD40" s="1">
        <v>4.9</v>
      </c>
      <c r="FE40" s="1">
        <v>5</v>
      </c>
      <c r="FF40" s="1">
        <v>5.5</v>
      </c>
      <c r="FG40" s="1">
        <v>7</v>
      </c>
      <c r="FH40" s="1">
        <v>14.4</v>
      </c>
      <c r="FI40" s="1">
        <v>16</v>
      </c>
      <c r="FJ40" s="1">
        <v>20.5</v>
      </c>
      <c r="FK40" s="1">
        <v>21.5</v>
      </c>
      <c r="FM40" s="1"/>
      <c r="FN40" s="12" t="s">
        <v>300</v>
      </c>
      <c r="FO40" s="1">
        <v>10.1</v>
      </c>
      <c r="FP40" s="1">
        <v>0.8</v>
      </c>
      <c r="FQ40" s="1">
        <v>1.6</v>
      </c>
      <c r="FR40" s="1">
        <v>1.4</v>
      </c>
      <c r="FS40" s="1">
        <v>1.7</v>
      </c>
      <c r="FT40" s="1">
        <v>2.5</v>
      </c>
      <c r="FU40" s="1">
        <v>2.2</v>
      </c>
      <c r="FV40" s="1">
        <v>1.8</v>
      </c>
      <c r="FW40" s="1">
        <v>1.9</v>
      </c>
      <c r="FX40" s="1">
        <v>2.1</v>
      </c>
      <c r="FY40" s="1">
        <v>1.9</v>
      </c>
      <c r="FZ40" s="1">
        <v>1.8</v>
      </c>
      <c r="GA40" s="1">
        <v>2.5</v>
      </c>
      <c r="GB40" s="1">
        <v>3.4</v>
      </c>
      <c r="GC40" s="1">
        <v>3.5</v>
      </c>
      <c r="GD40" s="1">
        <v>3.7</v>
      </c>
      <c r="GE40" s="1">
        <v>4.9</v>
      </c>
      <c r="GF40" s="1">
        <v>10.9</v>
      </c>
      <c r="GG40" s="1">
        <v>12.1</v>
      </c>
      <c r="GH40" s="1">
        <v>15.6</v>
      </c>
      <c r="GI40" s="1">
        <v>15</v>
      </c>
      <c r="GK40" s="1"/>
      <c r="GL40" s="12" t="s">
        <v>300</v>
      </c>
      <c r="GM40" s="1">
        <v>8.1</v>
      </c>
      <c r="GN40" s="1">
        <v>0.6</v>
      </c>
      <c r="GO40" s="1">
        <v>1.3</v>
      </c>
      <c r="GP40" s="1">
        <v>1</v>
      </c>
      <c r="GQ40" s="1">
        <v>1.2</v>
      </c>
      <c r="GR40" s="1">
        <v>1.9</v>
      </c>
      <c r="GS40" s="1">
        <v>1.6</v>
      </c>
      <c r="GT40" s="1">
        <v>1.3</v>
      </c>
      <c r="GU40" s="1">
        <v>1.4</v>
      </c>
      <c r="GV40" s="1">
        <v>2.2</v>
      </c>
      <c r="GW40" s="1">
        <v>2.1</v>
      </c>
      <c r="GX40" s="1">
        <v>2.2</v>
      </c>
      <c r="GY40" s="1">
        <v>2.8</v>
      </c>
      <c r="GZ40" s="1">
        <v>3.4</v>
      </c>
      <c r="HA40" s="1">
        <v>3.8</v>
      </c>
      <c r="HB40" s="1">
        <v>4.1</v>
      </c>
      <c r="HC40" s="1">
        <v>4.8</v>
      </c>
      <c r="HD40" s="1">
        <v>10.3</v>
      </c>
      <c r="HE40" s="1">
        <v>11.9</v>
      </c>
      <c r="HF40" s="1">
        <v>14.1</v>
      </c>
      <c r="HG40" s="1">
        <v>15.1</v>
      </c>
    </row>
    <row r="41" ht="15" spans="1:215">
      <c r="A41" s="1"/>
      <c r="B41" s="22" t="s">
        <v>302</v>
      </c>
      <c r="C41" s="1">
        <v>92.1</v>
      </c>
      <c r="D41" s="1">
        <v>99.3</v>
      </c>
      <c r="E41" s="1">
        <v>98.6</v>
      </c>
      <c r="F41" s="1">
        <v>98.9</v>
      </c>
      <c r="G41" s="1">
        <v>98.3</v>
      </c>
      <c r="H41" s="1">
        <v>97.3</v>
      </c>
      <c r="I41" s="1">
        <v>97.6</v>
      </c>
      <c r="J41" s="1">
        <v>97.4</v>
      </c>
      <c r="K41" s="1">
        <v>96.8</v>
      </c>
      <c r="L41" s="1">
        <v>97</v>
      </c>
      <c r="M41" s="1">
        <v>95.9</v>
      </c>
      <c r="N41" s="1">
        <v>97</v>
      </c>
      <c r="O41" s="1">
        <v>96.3</v>
      </c>
      <c r="P41" s="1">
        <v>95.2</v>
      </c>
      <c r="Q41" s="1">
        <v>95.8</v>
      </c>
      <c r="R41" s="1">
        <v>96.5</v>
      </c>
      <c r="S41" s="1">
        <v>96</v>
      </c>
      <c r="T41" s="1">
        <v>90.6</v>
      </c>
      <c r="U41" s="1">
        <v>89.3</v>
      </c>
      <c r="V41" s="1">
        <v>85.2</v>
      </c>
      <c r="W41" s="1">
        <v>84.7</v>
      </c>
      <c r="Y41" s="1"/>
      <c r="Z41" s="22" t="s">
        <v>302</v>
      </c>
      <c r="AA41" s="1">
        <v>89.7</v>
      </c>
      <c r="AB41" s="1">
        <v>99</v>
      </c>
      <c r="AC41" s="1">
        <v>98.2</v>
      </c>
      <c r="AD41" s="1">
        <v>98.9</v>
      </c>
      <c r="AE41" s="1">
        <v>98.8</v>
      </c>
      <c r="AF41" s="1">
        <v>97.5</v>
      </c>
      <c r="AG41" s="1">
        <v>97.8</v>
      </c>
      <c r="AH41" s="1">
        <v>98.2</v>
      </c>
      <c r="AI41" s="1">
        <v>97.8</v>
      </c>
      <c r="AJ41" s="1">
        <v>97.7</v>
      </c>
      <c r="AK41" s="1">
        <v>97.4</v>
      </c>
      <c r="AL41" s="1">
        <v>97.5</v>
      </c>
      <c r="AM41" s="1">
        <v>96.1</v>
      </c>
      <c r="AN41" s="1">
        <v>95.8</v>
      </c>
      <c r="AO41" s="1">
        <v>95.9</v>
      </c>
      <c r="AP41" s="1">
        <v>95.1</v>
      </c>
      <c r="AQ41" s="1">
        <v>93.4</v>
      </c>
      <c r="AR41" s="1">
        <v>86.1</v>
      </c>
      <c r="AS41" s="1">
        <v>84.2</v>
      </c>
      <c r="AT41" s="1">
        <v>80.3</v>
      </c>
      <c r="AU41" s="1">
        <v>80.1</v>
      </c>
      <c r="AW41" s="25"/>
      <c r="AX41" s="35" t="s">
        <v>303</v>
      </c>
      <c r="AY41" s="25">
        <v>94.9</v>
      </c>
      <c r="AZ41" s="25">
        <v>99.5</v>
      </c>
      <c r="BA41" s="25">
        <v>98.9</v>
      </c>
      <c r="BB41" s="25">
        <v>99.3</v>
      </c>
      <c r="BC41" s="25">
        <v>99</v>
      </c>
      <c r="BD41" s="25">
        <v>98.7</v>
      </c>
      <c r="BE41" s="25">
        <v>98.9</v>
      </c>
      <c r="BF41" s="25">
        <v>98.7</v>
      </c>
      <c r="BG41" s="25">
        <v>98.2</v>
      </c>
      <c r="BH41" s="25">
        <v>98.3</v>
      </c>
      <c r="BI41" s="25">
        <v>98.4</v>
      </c>
      <c r="BJ41" s="25">
        <v>98.5</v>
      </c>
      <c r="BK41" s="25">
        <v>97.6</v>
      </c>
      <c r="BL41" s="25">
        <v>96.7</v>
      </c>
      <c r="BM41" s="25">
        <v>96.9</v>
      </c>
      <c r="BN41" s="25">
        <v>96</v>
      </c>
      <c r="BO41" s="25">
        <v>95.2</v>
      </c>
      <c r="BP41" s="25">
        <v>89</v>
      </c>
      <c r="BQ41" s="25">
        <v>87</v>
      </c>
      <c r="BR41" s="25">
        <v>82.5</v>
      </c>
      <c r="BS41" s="25">
        <v>82.4</v>
      </c>
      <c r="BT41" s="44"/>
      <c r="BU41" s="25"/>
      <c r="BV41" s="35" t="s">
        <v>303</v>
      </c>
      <c r="BW41" s="25">
        <v>85.5</v>
      </c>
      <c r="BX41" s="25">
        <v>98.3</v>
      </c>
      <c r="BY41" s="25">
        <v>96.3</v>
      </c>
      <c r="BZ41" s="25">
        <v>97.6</v>
      </c>
      <c r="CA41" s="25">
        <v>97.5</v>
      </c>
      <c r="CB41" s="25">
        <v>96.3</v>
      </c>
      <c r="CC41" s="25">
        <v>97.4</v>
      </c>
      <c r="CD41" s="25">
        <v>97.6</v>
      </c>
      <c r="CE41" s="25">
        <v>97.6</v>
      </c>
      <c r="CF41" s="25">
        <v>96.7</v>
      </c>
      <c r="CG41" s="25">
        <v>96.9</v>
      </c>
      <c r="CH41" s="25">
        <v>96.8</v>
      </c>
      <c r="CI41" s="25">
        <v>95.8</v>
      </c>
      <c r="CJ41" s="25">
        <v>94.9</v>
      </c>
      <c r="CK41" s="25">
        <v>94.1</v>
      </c>
      <c r="CL41" s="25">
        <v>94.4</v>
      </c>
      <c r="CM41" s="25">
        <v>93.8</v>
      </c>
      <c r="CN41" s="25">
        <v>86.8</v>
      </c>
      <c r="CO41" s="25">
        <v>84.3</v>
      </c>
      <c r="CP41" s="25">
        <v>79.8</v>
      </c>
      <c r="CQ41" s="25">
        <v>79.2</v>
      </c>
      <c r="CR41" s="44"/>
      <c r="CS41" s="25"/>
      <c r="CT41" s="35" t="s">
        <v>303</v>
      </c>
      <c r="CU41" s="25">
        <v>87.2</v>
      </c>
      <c r="CV41" s="25">
        <v>98.7</v>
      </c>
      <c r="CW41" s="25">
        <v>97.3</v>
      </c>
      <c r="CX41" s="25">
        <v>98</v>
      </c>
      <c r="CY41" s="25">
        <v>98</v>
      </c>
      <c r="CZ41" s="25">
        <v>97.1</v>
      </c>
      <c r="DA41" s="25">
        <v>97.3</v>
      </c>
      <c r="DB41" s="25">
        <v>97.5</v>
      </c>
      <c r="DC41" s="25">
        <v>97.1</v>
      </c>
      <c r="DD41" s="25">
        <v>96.6</v>
      </c>
      <c r="DE41" s="25">
        <v>96.8</v>
      </c>
      <c r="DF41" s="25">
        <v>96.9</v>
      </c>
      <c r="DG41" s="25">
        <v>96.3</v>
      </c>
      <c r="DH41" s="25">
        <v>94.8</v>
      </c>
      <c r="DI41" s="25">
        <v>94.5</v>
      </c>
      <c r="DJ41" s="25">
        <v>94.3</v>
      </c>
      <c r="DK41" s="25">
        <v>93</v>
      </c>
      <c r="DL41" s="25">
        <v>85.8</v>
      </c>
      <c r="DM41" s="25">
        <v>84.5</v>
      </c>
      <c r="DN41" s="25">
        <v>79.9</v>
      </c>
      <c r="DO41" s="25">
        <v>79.3</v>
      </c>
      <c r="DP41" s="44"/>
      <c r="DQ41" s="25"/>
      <c r="DR41" s="35" t="s">
        <v>303</v>
      </c>
      <c r="DS41" s="25">
        <v>82.7</v>
      </c>
      <c r="DT41" s="25">
        <v>97.8</v>
      </c>
      <c r="DU41" s="25">
        <v>96.1</v>
      </c>
      <c r="DV41" s="25">
        <v>97.5</v>
      </c>
      <c r="DW41" s="25">
        <v>97.1</v>
      </c>
      <c r="DX41" s="25">
        <v>95.8</v>
      </c>
      <c r="DY41" s="25">
        <v>95.9</v>
      </c>
      <c r="DZ41" s="25">
        <v>96.9</v>
      </c>
      <c r="EA41" s="25">
        <v>97</v>
      </c>
      <c r="EB41" s="25">
        <v>96.2</v>
      </c>
      <c r="EC41" s="25">
        <v>95.4</v>
      </c>
      <c r="ED41" s="25">
        <v>95.4</v>
      </c>
      <c r="EE41" s="25">
        <v>93.6</v>
      </c>
      <c r="EF41" s="25">
        <v>89.7</v>
      </c>
      <c r="EG41" s="25">
        <v>89.3</v>
      </c>
      <c r="EH41" s="25">
        <v>88.3</v>
      </c>
      <c r="EI41" s="25">
        <v>87.8</v>
      </c>
      <c r="EJ41" s="25">
        <v>76.4</v>
      </c>
      <c r="EK41" s="25">
        <v>70.7</v>
      </c>
      <c r="EL41" s="25">
        <v>64.2</v>
      </c>
      <c r="EM41" s="25">
        <v>63</v>
      </c>
      <c r="EO41" s="1"/>
      <c r="EP41" s="12" t="s">
        <v>302</v>
      </c>
      <c r="EQ41" s="1">
        <v>88.6</v>
      </c>
      <c r="ER41" s="1">
        <v>98.7</v>
      </c>
      <c r="ES41" s="1">
        <v>97.6</v>
      </c>
      <c r="ET41" s="1">
        <v>98.4</v>
      </c>
      <c r="EU41" s="1">
        <v>98.3</v>
      </c>
      <c r="EV41" s="1">
        <v>97.6</v>
      </c>
      <c r="EW41" s="1">
        <v>97.8</v>
      </c>
      <c r="EX41" s="1">
        <v>98</v>
      </c>
      <c r="EY41" s="1">
        <v>97.6</v>
      </c>
      <c r="EZ41" s="1">
        <v>97.4</v>
      </c>
      <c r="FA41" s="1">
        <v>97</v>
      </c>
      <c r="FB41" s="1">
        <v>97.3</v>
      </c>
      <c r="FC41" s="1">
        <v>95.9</v>
      </c>
      <c r="FD41" s="1">
        <v>94.8</v>
      </c>
      <c r="FE41" s="1">
        <v>94.6</v>
      </c>
      <c r="FF41" s="1">
        <v>94.5</v>
      </c>
      <c r="FG41" s="1">
        <v>93</v>
      </c>
      <c r="FH41" s="1">
        <v>85.6</v>
      </c>
      <c r="FI41" s="1">
        <v>84</v>
      </c>
      <c r="FJ41" s="1">
        <v>79.5</v>
      </c>
      <c r="FK41" s="1">
        <v>78.5</v>
      </c>
      <c r="FM41" s="1"/>
      <c r="FN41" s="12" t="s">
        <v>302</v>
      </c>
      <c r="FO41" s="1">
        <v>89.9</v>
      </c>
      <c r="FP41" s="1">
        <v>99.2</v>
      </c>
      <c r="FQ41" s="1">
        <v>98.4</v>
      </c>
      <c r="FR41" s="1">
        <v>98.6</v>
      </c>
      <c r="FS41" s="1">
        <v>98.3</v>
      </c>
      <c r="FT41" s="1">
        <v>97.5</v>
      </c>
      <c r="FU41" s="1">
        <v>97.8</v>
      </c>
      <c r="FV41" s="1">
        <v>98.2</v>
      </c>
      <c r="FW41" s="1">
        <v>98.1</v>
      </c>
      <c r="FX41" s="1">
        <v>97.9</v>
      </c>
      <c r="FY41" s="1">
        <v>98.1</v>
      </c>
      <c r="FZ41" s="1">
        <v>98.1</v>
      </c>
      <c r="GA41" s="1">
        <v>97.4</v>
      </c>
      <c r="GB41" s="1">
        <v>96.4</v>
      </c>
      <c r="GC41" s="1">
        <v>96.4</v>
      </c>
      <c r="GD41" s="1">
        <v>96.3</v>
      </c>
      <c r="GE41" s="1">
        <v>95.1</v>
      </c>
      <c r="GF41" s="1">
        <v>89.1</v>
      </c>
      <c r="GG41" s="1">
        <v>87.9</v>
      </c>
      <c r="GH41" s="1">
        <v>84.4</v>
      </c>
      <c r="GI41" s="1">
        <v>85</v>
      </c>
      <c r="GK41" s="1"/>
      <c r="GL41" s="12" t="s">
        <v>302</v>
      </c>
      <c r="GM41" s="1">
        <v>91.9</v>
      </c>
      <c r="GN41" s="1">
        <v>99.4</v>
      </c>
      <c r="GO41" s="1">
        <v>98.7</v>
      </c>
      <c r="GP41" s="1">
        <v>99</v>
      </c>
      <c r="GQ41" s="1">
        <v>98.8</v>
      </c>
      <c r="GR41" s="1">
        <v>98.1</v>
      </c>
      <c r="GS41" s="1">
        <v>98.4</v>
      </c>
      <c r="GT41" s="1">
        <v>98.7</v>
      </c>
      <c r="GU41" s="1">
        <v>98.6</v>
      </c>
      <c r="GV41" s="1">
        <v>97.8</v>
      </c>
      <c r="GW41" s="1">
        <v>97.8</v>
      </c>
      <c r="GX41" s="1">
        <v>97.7</v>
      </c>
      <c r="GY41" s="1">
        <v>97.1</v>
      </c>
      <c r="GZ41" s="1">
        <v>96.4</v>
      </c>
      <c r="HA41" s="1">
        <v>96.1</v>
      </c>
      <c r="HB41" s="1">
        <v>95.9</v>
      </c>
      <c r="HC41" s="1">
        <v>95.2</v>
      </c>
      <c r="HD41" s="1">
        <v>89.7</v>
      </c>
      <c r="HE41" s="1">
        <v>88.1</v>
      </c>
      <c r="HF41" s="1">
        <v>85.9</v>
      </c>
      <c r="HG41" s="1">
        <v>84.9</v>
      </c>
    </row>
    <row r="42" ht="15" spans="1:215">
      <c r="A42" s="1"/>
      <c r="B42" s="22" t="s">
        <v>304</v>
      </c>
      <c r="C42" s="3" t="s">
        <v>305</v>
      </c>
      <c r="D42" s="3" t="s">
        <v>305</v>
      </c>
      <c r="E42" s="3" t="s">
        <v>305</v>
      </c>
      <c r="F42" s="3" t="s">
        <v>305</v>
      </c>
      <c r="G42" s="3" t="s">
        <v>305</v>
      </c>
      <c r="H42" s="3" t="s">
        <v>305</v>
      </c>
      <c r="I42" s="3" t="s">
        <v>305</v>
      </c>
      <c r="J42" s="3" t="s">
        <v>305</v>
      </c>
      <c r="K42" s="3" t="s">
        <v>305</v>
      </c>
      <c r="L42" s="3" t="s">
        <v>305</v>
      </c>
      <c r="M42" s="3" t="s">
        <v>305</v>
      </c>
      <c r="N42" s="3">
        <v>0.1</v>
      </c>
      <c r="O42" s="3">
        <v>0.1</v>
      </c>
      <c r="P42" s="3">
        <v>0</v>
      </c>
      <c r="Q42" s="3">
        <v>0.5</v>
      </c>
      <c r="R42" s="3" t="s">
        <v>305</v>
      </c>
      <c r="S42" s="3" t="s">
        <v>305</v>
      </c>
      <c r="T42" s="3" t="s">
        <v>305</v>
      </c>
      <c r="U42" s="3" t="s">
        <v>305</v>
      </c>
      <c r="V42" s="3" t="s">
        <v>305</v>
      </c>
      <c r="W42" s="3" t="s">
        <v>305</v>
      </c>
      <c r="Y42" s="1"/>
      <c r="Z42" s="22" t="s">
        <v>304</v>
      </c>
      <c r="AA42" s="3" t="s">
        <v>305</v>
      </c>
      <c r="AB42" s="3" t="s">
        <v>305</v>
      </c>
      <c r="AC42" s="3" t="s">
        <v>305</v>
      </c>
      <c r="AD42" s="3" t="s">
        <v>305</v>
      </c>
      <c r="AE42" s="3" t="s">
        <v>305</v>
      </c>
      <c r="AF42" s="3" t="s">
        <v>305</v>
      </c>
      <c r="AG42" s="3" t="s">
        <v>305</v>
      </c>
      <c r="AH42" s="3" t="s">
        <v>305</v>
      </c>
      <c r="AI42" s="3" t="s">
        <v>305</v>
      </c>
      <c r="AJ42" s="3" t="s">
        <v>305</v>
      </c>
      <c r="AK42" s="3" t="s">
        <v>305</v>
      </c>
      <c r="AL42" s="3">
        <v>0.1</v>
      </c>
      <c r="AM42" s="3">
        <v>0.1</v>
      </c>
      <c r="AN42" s="3">
        <v>0</v>
      </c>
      <c r="AO42" s="3">
        <v>0</v>
      </c>
      <c r="AP42" s="3" t="s">
        <v>305</v>
      </c>
      <c r="AQ42" s="3" t="s">
        <v>305</v>
      </c>
      <c r="AR42" s="3" t="s">
        <v>305</v>
      </c>
      <c r="AS42" s="3" t="s">
        <v>305</v>
      </c>
      <c r="AT42" s="3" t="s">
        <v>305</v>
      </c>
      <c r="AU42" s="3" t="s">
        <v>305</v>
      </c>
      <c r="AW42" s="25"/>
      <c r="AX42" s="35" t="s">
        <v>306</v>
      </c>
      <c r="AY42" s="27" t="s">
        <v>307</v>
      </c>
      <c r="AZ42" s="27" t="s">
        <v>307</v>
      </c>
      <c r="BA42" s="27" t="s">
        <v>307</v>
      </c>
      <c r="BB42" s="27" t="s">
        <v>307</v>
      </c>
      <c r="BC42" s="27" t="s">
        <v>307</v>
      </c>
      <c r="BD42" s="27" t="s">
        <v>307</v>
      </c>
      <c r="BE42" s="27" t="s">
        <v>307</v>
      </c>
      <c r="BF42" s="27" t="s">
        <v>307</v>
      </c>
      <c r="BG42" s="27" t="s">
        <v>307</v>
      </c>
      <c r="BH42" s="27" t="s">
        <v>307</v>
      </c>
      <c r="BI42" s="27" t="s">
        <v>307</v>
      </c>
      <c r="BJ42" s="27">
        <v>0.1</v>
      </c>
      <c r="BK42" s="27">
        <v>0.1</v>
      </c>
      <c r="BL42" s="27">
        <v>0.1</v>
      </c>
      <c r="BM42" s="27">
        <v>0</v>
      </c>
      <c r="BN42" s="27" t="s">
        <v>307</v>
      </c>
      <c r="BO42" s="27" t="s">
        <v>307</v>
      </c>
      <c r="BP42" s="27" t="s">
        <v>307</v>
      </c>
      <c r="BQ42" s="27" t="s">
        <v>307</v>
      </c>
      <c r="BR42" s="27" t="s">
        <v>307</v>
      </c>
      <c r="BS42" s="27" t="s">
        <v>307</v>
      </c>
      <c r="BT42" s="44"/>
      <c r="BU42" s="25"/>
      <c r="BV42" s="35" t="s">
        <v>306</v>
      </c>
      <c r="BW42" s="27" t="s">
        <v>307</v>
      </c>
      <c r="BX42" s="27" t="s">
        <v>307</v>
      </c>
      <c r="BY42" s="27" t="s">
        <v>307</v>
      </c>
      <c r="BZ42" s="27" t="s">
        <v>307</v>
      </c>
      <c r="CA42" s="27" t="s">
        <v>307</v>
      </c>
      <c r="CB42" s="27" t="s">
        <v>307</v>
      </c>
      <c r="CC42" s="27" t="s">
        <v>307</v>
      </c>
      <c r="CD42" s="27" t="s">
        <v>307</v>
      </c>
      <c r="CE42" s="27" t="s">
        <v>307</v>
      </c>
      <c r="CF42" s="27" t="s">
        <v>307</v>
      </c>
      <c r="CG42" s="27" t="s">
        <v>307</v>
      </c>
      <c r="CH42" s="27">
        <v>0.1</v>
      </c>
      <c r="CI42" s="27">
        <v>0.1</v>
      </c>
      <c r="CJ42" s="27">
        <v>0.2</v>
      </c>
      <c r="CK42" s="27">
        <v>0.2</v>
      </c>
      <c r="CL42" s="27" t="s">
        <v>307</v>
      </c>
      <c r="CM42" s="27" t="s">
        <v>307</v>
      </c>
      <c r="CN42" s="27" t="s">
        <v>307</v>
      </c>
      <c r="CO42" s="27" t="s">
        <v>307</v>
      </c>
      <c r="CP42" s="27" t="s">
        <v>307</v>
      </c>
      <c r="CQ42" s="27" t="s">
        <v>307</v>
      </c>
      <c r="CR42" s="44"/>
      <c r="CS42" s="25"/>
      <c r="CT42" s="35" t="s">
        <v>306</v>
      </c>
      <c r="CU42" s="27" t="s">
        <v>307</v>
      </c>
      <c r="CV42" s="27" t="s">
        <v>307</v>
      </c>
      <c r="CW42" s="27" t="s">
        <v>307</v>
      </c>
      <c r="CX42" s="27" t="s">
        <v>307</v>
      </c>
      <c r="CY42" s="27" t="s">
        <v>307</v>
      </c>
      <c r="CZ42" s="27" t="s">
        <v>307</v>
      </c>
      <c r="DA42" s="27" t="s">
        <v>307</v>
      </c>
      <c r="DB42" s="27">
        <v>0.1</v>
      </c>
      <c r="DC42" s="27">
        <v>0.1</v>
      </c>
      <c r="DD42" s="27">
        <v>0.1</v>
      </c>
      <c r="DE42" s="27">
        <v>0.1</v>
      </c>
      <c r="DF42" s="27">
        <v>0.2</v>
      </c>
      <c r="DG42" s="27">
        <v>0.2</v>
      </c>
      <c r="DH42" s="27">
        <v>0.3</v>
      </c>
      <c r="DI42" s="27">
        <v>0.3</v>
      </c>
      <c r="DJ42" s="27" t="s">
        <v>307</v>
      </c>
      <c r="DK42" s="27" t="s">
        <v>307</v>
      </c>
      <c r="DL42" s="27" t="s">
        <v>307</v>
      </c>
      <c r="DM42" s="27" t="s">
        <v>307</v>
      </c>
      <c r="DN42" s="27" t="s">
        <v>307</v>
      </c>
      <c r="DO42" s="27" t="s">
        <v>307</v>
      </c>
      <c r="DP42" s="44"/>
      <c r="DQ42" s="25"/>
      <c r="DR42" s="35" t="s">
        <v>306</v>
      </c>
      <c r="DS42" s="27" t="s">
        <v>307</v>
      </c>
      <c r="DT42" s="27" t="s">
        <v>307</v>
      </c>
      <c r="DU42" s="27" t="s">
        <v>307</v>
      </c>
      <c r="DV42" s="27" t="s">
        <v>307</v>
      </c>
      <c r="DW42" s="27" t="s">
        <v>307</v>
      </c>
      <c r="DX42" s="27" t="s">
        <v>307</v>
      </c>
      <c r="DY42" s="27" t="s">
        <v>307</v>
      </c>
      <c r="DZ42" s="27" t="s">
        <v>307</v>
      </c>
      <c r="EA42" s="27">
        <v>0.2</v>
      </c>
      <c r="EB42" s="27">
        <v>0.3</v>
      </c>
      <c r="EC42" s="27">
        <v>0.3</v>
      </c>
      <c r="ED42" s="27">
        <v>0.4</v>
      </c>
      <c r="EE42" s="27">
        <v>0.4</v>
      </c>
      <c r="EF42" s="27">
        <v>0.6</v>
      </c>
      <c r="EG42" s="27">
        <v>0.6</v>
      </c>
      <c r="EH42" s="27" t="s">
        <v>307</v>
      </c>
      <c r="EI42" s="27" t="s">
        <v>307</v>
      </c>
      <c r="EJ42" s="27" t="s">
        <v>307</v>
      </c>
      <c r="EK42" s="27" t="s">
        <v>307</v>
      </c>
      <c r="EL42" s="27" t="s">
        <v>307</v>
      </c>
      <c r="EM42" s="27" t="s">
        <v>307</v>
      </c>
      <c r="EO42" s="1"/>
      <c r="EP42" s="12" t="s">
        <v>304</v>
      </c>
      <c r="EQ42" s="3" t="s">
        <v>305</v>
      </c>
      <c r="ER42" s="3" t="s">
        <v>305</v>
      </c>
      <c r="ES42" s="3" t="s">
        <v>305</v>
      </c>
      <c r="ET42" s="3" t="s">
        <v>305</v>
      </c>
      <c r="EU42" s="3" t="s">
        <v>305</v>
      </c>
      <c r="EV42" s="3" t="s">
        <v>305</v>
      </c>
      <c r="EW42" s="3" t="s">
        <v>305</v>
      </c>
      <c r="EX42" s="3" t="s">
        <v>305</v>
      </c>
      <c r="EY42" s="3" t="s">
        <v>305</v>
      </c>
      <c r="EZ42" s="3" t="s">
        <v>305</v>
      </c>
      <c r="FA42" s="3" t="s">
        <v>305</v>
      </c>
      <c r="FB42" s="3">
        <v>0.2</v>
      </c>
      <c r="FC42" s="3">
        <v>0.3</v>
      </c>
      <c r="FD42" s="3">
        <v>0.3</v>
      </c>
      <c r="FE42" s="3">
        <v>0.4</v>
      </c>
      <c r="FF42" s="3" t="s">
        <v>305</v>
      </c>
      <c r="FG42" s="3" t="s">
        <v>305</v>
      </c>
      <c r="FH42" s="3" t="s">
        <v>305</v>
      </c>
      <c r="FI42" s="3" t="s">
        <v>305</v>
      </c>
      <c r="FJ42" s="3" t="s">
        <v>305</v>
      </c>
      <c r="FK42" s="3" t="s">
        <v>305</v>
      </c>
      <c r="FM42" s="1"/>
      <c r="FN42" s="12" t="s">
        <v>304</v>
      </c>
      <c r="FO42" s="3" t="s">
        <v>305</v>
      </c>
      <c r="FP42" s="3" t="s">
        <v>305</v>
      </c>
      <c r="FQ42" s="3" t="s">
        <v>305</v>
      </c>
      <c r="FR42" s="3" t="s">
        <v>305</v>
      </c>
      <c r="FS42" s="3" t="s">
        <v>305</v>
      </c>
      <c r="FT42" s="3" t="s">
        <v>305</v>
      </c>
      <c r="FU42" s="3" t="s">
        <v>305</v>
      </c>
      <c r="FV42" s="3" t="s">
        <v>305</v>
      </c>
      <c r="FW42" s="3" t="s">
        <v>305</v>
      </c>
      <c r="FX42" s="3" t="s">
        <v>305</v>
      </c>
      <c r="FY42" s="3" t="s">
        <v>305</v>
      </c>
      <c r="FZ42" s="3">
        <v>0.1</v>
      </c>
      <c r="GA42" s="3">
        <v>0.1</v>
      </c>
      <c r="GB42" s="3">
        <v>0.1</v>
      </c>
      <c r="GC42" s="3">
        <v>0.2</v>
      </c>
      <c r="GD42" s="3" t="s">
        <v>305</v>
      </c>
      <c r="GE42" s="3" t="s">
        <v>305</v>
      </c>
      <c r="GF42" s="3" t="s">
        <v>305</v>
      </c>
      <c r="GG42" s="3" t="s">
        <v>305</v>
      </c>
      <c r="GH42" s="3" t="s">
        <v>305</v>
      </c>
      <c r="GI42" s="3" t="s">
        <v>305</v>
      </c>
      <c r="GK42" s="1"/>
      <c r="GL42" s="12" t="s">
        <v>304</v>
      </c>
      <c r="GM42" s="3" t="s">
        <v>305</v>
      </c>
      <c r="GN42" s="3" t="s">
        <v>305</v>
      </c>
      <c r="GO42" s="3" t="s">
        <v>305</v>
      </c>
      <c r="GP42" s="3" t="s">
        <v>305</v>
      </c>
      <c r="GQ42" s="3" t="s">
        <v>305</v>
      </c>
      <c r="GR42" s="3" t="s">
        <v>305</v>
      </c>
      <c r="GS42" s="3" t="s">
        <v>305</v>
      </c>
      <c r="GT42" s="3" t="s">
        <v>305</v>
      </c>
      <c r="GU42" s="3" t="s">
        <v>305</v>
      </c>
      <c r="GV42" s="3" t="s">
        <v>305</v>
      </c>
      <c r="GW42" s="3">
        <v>0.1</v>
      </c>
      <c r="GX42" s="3">
        <v>0.1</v>
      </c>
      <c r="GY42" s="3">
        <v>0.1</v>
      </c>
      <c r="GZ42" s="3">
        <v>0.1</v>
      </c>
      <c r="HA42" s="3">
        <v>0.1</v>
      </c>
      <c r="HB42" s="3" t="s">
        <v>305</v>
      </c>
      <c r="HC42" s="3" t="s">
        <v>305</v>
      </c>
      <c r="HD42" s="3" t="s">
        <v>305</v>
      </c>
      <c r="HE42" s="3" t="s">
        <v>305</v>
      </c>
      <c r="HF42" s="3" t="s">
        <v>305</v>
      </c>
      <c r="HG42" s="3" t="s">
        <v>305</v>
      </c>
    </row>
    <row r="43" ht="15" spans="1:215">
      <c r="A43" s="1"/>
      <c r="B43" s="22" t="s">
        <v>308</v>
      </c>
      <c r="C43" s="1">
        <v>0</v>
      </c>
      <c r="D43" s="3" t="s">
        <v>305</v>
      </c>
      <c r="E43" s="3" t="s">
        <v>305</v>
      </c>
      <c r="F43" s="3" t="s">
        <v>305</v>
      </c>
      <c r="G43" s="3" t="s">
        <v>305</v>
      </c>
      <c r="H43" s="3" t="s">
        <v>305</v>
      </c>
      <c r="I43" s="3" t="s">
        <v>305</v>
      </c>
      <c r="J43" s="3" t="s">
        <v>305</v>
      </c>
      <c r="K43" s="3" t="s">
        <v>305</v>
      </c>
      <c r="L43" s="3" t="s">
        <v>305</v>
      </c>
      <c r="M43" s="3" t="s">
        <v>305</v>
      </c>
      <c r="N43" s="3" t="s">
        <v>305</v>
      </c>
      <c r="O43" s="3" t="s">
        <v>305</v>
      </c>
      <c r="P43" s="3" t="s">
        <v>305</v>
      </c>
      <c r="Q43" s="3" t="s">
        <v>305</v>
      </c>
      <c r="R43" s="3" t="s">
        <v>305</v>
      </c>
      <c r="S43" s="3" t="s">
        <v>305</v>
      </c>
      <c r="T43" s="3" t="s">
        <v>305</v>
      </c>
      <c r="U43" s="3" t="s">
        <v>305</v>
      </c>
      <c r="V43" s="3" t="s">
        <v>305</v>
      </c>
      <c r="W43" s="3" t="s">
        <v>305</v>
      </c>
      <c r="Y43" s="1"/>
      <c r="Z43" s="22" t="s">
        <v>308</v>
      </c>
      <c r="AA43" s="1">
        <v>0</v>
      </c>
      <c r="AB43" s="3" t="s">
        <v>305</v>
      </c>
      <c r="AC43" s="3" t="s">
        <v>305</v>
      </c>
      <c r="AD43" s="3" t="s">
        <v>305</v>
      </c>
      <c r="AE43" s="3" t="s">
        <v>305</v>
      </c>
      <c r="AF43" s="3" t="s">
        <v>305</v>
      </c>
      <c r="AG43" s="3" t="s">
        <v>305</v>
      </c>
      <c r="AH43" s="3" t="s">
        <v>305</v>
      </c>
      <c r="AI43" s="3" t="s">
        <v>305</v>
      </c>
      <c r="AJ43" s="3" t="s">
        <v>305</v>
      </c>
      <c r="AK43" s="3" t="s">
        <v>305</v>
      </c>
      <c r="AL43" s="3" t="s">
        <v>305</v>
      </c>
      <c r="AM43" s="3" t="s">
        <v>305</v>
      </c>
      <c r="AN43" s="3" t="s">
        <v>305</v>
      </c>
      <c r="AO43" s="3" t="s">
        <v>305</v>
      </c>
      <c r="AP43" s="3" t="s">
        <v>305</v>
      </c>
      <c r="AQ43" s="3" t="s">
        <v>305</v>
      </c>
      <c r="AR43" s="3" t="s">
        <v>305</v>
      </c>
      <c r="AS43" s="3" t="s">
        <v>305</v>
      </c>
      <c r="AT43" s="3" t="s">
        <v>305</v>
      </c>
      <c r="AU43" s="3" t="s">
        <v>305</v>
      </c>
      <c r="AW43" s="25"/>
      <c r="AX43" s="35" t="s">
        <v>309</v>
      </c>
      <c r="AY43" s="25">
        <v>0</v>
      </c>
      <c r="AZ43" s="27" t="s">
        <v>307</v>
      </c>
      <c r="BA43" s="27" t="s">
        <v>307</v>
      </c>
      <c r="BB43" s="27" t="s">
        <v>307</v>
      </c>
      <c r="BC43" s="27" t="s">
        <v>307</v>
      </c>
      <c r="BD43" s="27" t="s">
        <v>307</v>
      </c>
      <c r="BE43" s="27" t="s">
        <v>307</v>
      </c>
      <c r="BF43" s="27" t="s">
        <v>307</v>
      </c>
      <c r="BG43" s="27" t="s">
        <v>307</v>
      </c>
      <c r="BH43" s="27" t="s">
        <v>307</v>
      </c>
      <c r="BI43" s="27" t="s">
        <v>307</v>
      </c>
      <c r="BJ43" s="27" t="s">
        <v>307</v>
      </c>
      <c r="BK43" s="27" t="s">
        <v>307</v>
      </c>
      <c r="BL43" s="27" t="s">
        <v>307</v>
      </c>
      <c r="BM43" s="27" t="s">
        <v>307</v>
      </c>
      <c r="BN43" s="27" t="s">
        <v>307</v>
      </c>
      <c r="BO43" s="27" t="s">
        <v>307</v>
      </c>
      <c r="BP43" s="27" t="s">
        <v>307</v>
      </c>
      <c r="BQ43" s="27" t="s">
        <v>307</v>
      </c>
      <c r="BR43" s="27" t="s">
        <v>307</v>
      </c>
      <c r="BS43" s="27" t="s">
        <v>307</v>
      </c>
      <c r="BT43" s="44"/>
      <c r="BU43" s="25"/>
      <c r="BV43" s="35" t="s">
        <v>309</v>
      </c>
      <c r="BW43" s="25">
        <v>0</v>
      </c>
      <c r="BX43" s="27" t="s">
        <v>307</v>
      </c>
      <c r="BY43" s="27" t="s">
        <v>307</v>
      </c>
      <c r="BZ43" s="27" t="s">
        <v>307</v>
      </c>
      <c r="CA43" s="27" t="s">
        <v>307</v>
      </c>
      <c r="CB43" s="27" t="s">
        <v>307</v>
      </c>
      <c r="CC43" s="27" t="s">
        <v>307</v>
      </c>
      <c r="CD43" s="27" t="s">
        <v>307</v>
      </c>
      <c r="CE43" s="27" t="s">
        <v>307</v>
      </c>
      <c r="CF43" s="27" t="s">
        <v>307</v>
      </c>
      <c r="CG43" s="27" t="s">
        <v>307</v>
      </c>
      <c r="CH43" s="27" t="s">
        <v>307</v>
      </c>
      <c r="CI43" s="27" t="s">
        <v>307</v>
      </c>
      <c r="CJ43" s="27" t="s">
        <v>307</v>
      </c>
      <c r="CK43" s="27" t="s">
        <v>307</v>
      </c>
      <c r="CL43" s="27" t="s">
        <v>307</v>
      </c>
      <c r="CM43" s="27" t="s">
        <v>307</v>
      </c>
      <c r="CN43" s="27" t="s">
        <v>307</v>
      </c>
      <c r="CO43" s="27" t="s">
        <v>307</v>
      </c>
      <c r="CP43" s="27" t="s">
        <v>307</v>
      </c>
      <c r="CQ43" s="27" t="s">
        <v>307</v>
      </c>
      <c r="CR43" s="44"/>
      <c r="CS43" s="25"/>
      <c r="CT43" s="35" t="s">
        <v>309</v>
      </c>
      <c r="CU43" s="25">
        <v>0</v>
      </c>
      <c r="CV43" s="27" t="s">
        <v>307</v>
      </c>
      <c r="CW43" s="27" t="s">
        <v>307</v>
      </c>
      <c r="CX43" s="27" t="s">
        <v>307</v>
      </c>
      <c r="CY43" s="27" t="s">
        <v>307</v>
      </c>
      <c r="CZ43" s="27" t="s">
        <v>307</v>
      </c>
      <c r="DA43" s="27" t="s">
        <v>307</v>
      </c>
      <c r="DB43" s="27" t="s">
        <v>307</v>
      </c>
      <c r="DC43" s="27" t="s">
        <v>307</v>
      </c>
      <c r="DD43" s="27" t="s">
        <v>307</v>
      </c>
      <c r="DE43" s="27" t="s">
        <v>307</v>
      </c>
      <c r="DF43" s="27" t="s">
        <v>307</v>
      </c>
      <c r="DG43" s="27" t="s">
        <v>307</v>
      </c>
      <c r="DH43" s="27" t="s">
        <v>307</v>
      </c>
      <c r="DI43" s="27" t="s">
        <v>307</v>
      </c>
      <c r="DJ43" s="27" t="s">
        <v>307</v>
      </c>
      <c r="DK43" s="27" t="s">
        <v>307</v>
      </c>
      <c r="DL43" s="27" t="s">
        <v>307</v>
      </c>
      <c r="DM43" s="27" t="s">
        <v>307</v>
      </c>
      <c r="DN43" s="27" t="s">
        <v>307</v>
      </c>
      <c r="DO43" s="27" t="s">
        <v>307</v>
      </c>
      <c r="DP43" s="44"/>
      <c r="DQ43" s="25"/>
      <c r="DR43" s="35" t="s">
        <v>309</v>
      </c>
      <c r="DS43" s="25">
        <v>0</v>
      </c>
      <c r="DT43" s="27" t="s">
        <v>307</v>
      </c>
      <c r="DU43" s="27" t="s">
        <v>307</v>
      </c>
      <c r="DV43" s="27" t="s">
        <v>307</v>
      </c>
      <c r="DW43" s="27" t="s">
        <v>307</v>
      </c>
      <c r="DX43" s="27" t="s">
        <v>307</v>
      </c>
      <c r="DY43" s="27" t="s">
        <v>307</v>
      </c>
      <c r="DZ43" s="27" t="s">
        <v>307</v>
      </c>
      <c r="EA43" s="27" t="s">
        <v>307</v>
      </c>
      <c r="EB43" s="27" t="s">
        <v>307</v>
      </c>
      <c r="EC43" s="27" t="s">
        <v>307</v>
      </c>
      <c r="ED43" s="27" t="s">
        <v>307</v>
      </c>
      <c r="EE43" s="27" t="s">
        <v>307</v>
      </c>
      <c r="EF43" s="27" t="s">
        <v>307</v>
      </c>
      <c r="EG43" s="27" t="s">
        <v>307</v>
      </c>
      <c r="EH43" s="27" t="s">
        <v>307</v>
      </c>
      <c r="EI43" s="27" t="s">
        <v>307</v>
      </c>
      <c r="EJ43" s="27" t="s">
        <v>307</v>
      </c>
      <c r="EK43" s="27" t="s">
        <v>307</v>
      </c>
      <c r="EL43" s="27" t="s">
        <v>307</v>
      </c>
      <c r="EM43" s="27" t="s">
        <v>307</v>
      </c>
      <c r="EO43" s="1"/>
      <c r="EP43" s="12" t="s">
        <v>308</v>
      </c>
      <c r="EQ43" s="1">
        <v>0</v>
      </c>
      <c r="ER43" s="3" t="s">
        <v>305</v>
      </c>
      <c r="ES43" s="3" t="s">
        <v>305</v>
      </c>
      <c r="ET43" s="3" t="s">
        <v>305</v>
      </c>
      <c r="EU43" s="3" t="s">
        <v>305</v>
      </c>
      <c r="EV43" s="3" t="s">
        <v>305</v>
      </c>
      <c r="EW43" s="3" t="s">
        <v>305</v>
      </c>
      <c r="EX43" s="3" t="s">
        <v>305</v>
      </c>
      <c r="EY43" s="3" t="s">
        <v>305</v>
      </c>
      <c r="EZ43" s="3" t="s">
        <v>305</v>
      </c>
      <c r="FA43" s="3" t="s">
        <v>305</v>
      </c>
      <c r="FB43" s="3" t="s">
        <v>305</v>
      </c>
      <c r="FC43" s="3" t="s">
        <v>305</v>
      </c>
      <c r="FD43" s="3" t="s">
        <v>305</v>
      </c>
      <c r="FE43" s="3" t="s">
        <v>305</v>
      </c>
      <c r="FF43" s="3" t="s">
        <v>305</v>
      </c>
      <c r="FG43" s="3" t="s">
        <v>305</v>
      </c>
      <c r="FH43" s="3" t="s">
        <v>305</v>
      </c>
      <c r="FI43" s="3" t="s">
        <v>305</v>
      </c>
      <c r="FJ43" s="3" t="s">
        <v>305</v>
      </c>
      <c r="FK43" s="3" t="s">
        <v>305</v>
      </c>
      <c r="FM43" s="1"/>
      <c r="FN43" s="12" t="s">
        <v>308</v>
      </c>
      <c r="FO43" s="1">
        <v>0</v>
      </c>
      <c r="FP43" s="3" t="s">
        <v>305</v>
      </c>
      <c r="FQ43" s="3" t="s">
        <v>305</v>
      </c>
      <c r="FR43" s="3" t="s">
        <v>305</v>
      </c>
      <c r="FS43" s="3" t="s">
        <v>305</v>
      </c>
      <c r="FT43" s="3" t="s">
        <v>305</v>
      </c>
      <c r="FU43" s="3" t="s">
        <v>305</v>
      </c>
      <c r="FV43" s="3" t="s">
        <v>305</v>
      </c>
      <c r="FW43" s="3" t="s">
        <v>305</v>
      </c>
      <c r="FX43" s="3" t="s">
        <v>305</v>
      </c>
      <c r="FY43" s="3" t="s">
        <v>305</v>
      </c>
      <c r="FZ43" s="3" t="s">
        <v>305</v>
      </c>
      <c r="GA43" s="3" t="s">
        <v>305</v>
      </c>
      <c r="GB43" s="3" t="s">
        <v>305</v>
      </c>
      <c r="GC43" s="3" t="s">
        <v>305</v>
      </c>
      <c r="GD43" s="3" t="s">
        <v>305</v>
      </c>
      <c r="GE43" s="3" t="s">
        <v>305</v>
      </c>
      <c r="GF43" s="3" t="s">
        <v>305</v>
      </c>
      <c r="GG43" s="3" t="s">
        <v>305</v>
      </c>
      <c r="GH43" s="3" t="s">
        <v>305</v>
      </c>
      <c r="GI43" s="3" t="s">
        <v>305</v>
      </c>
      <c r="GK43" s="1"/>
      <c r="GL43" s="12" t="s">
        <v>308</v>
      </c>
      <c r="GM43" s="1">
        <v>0</v>
      </c>
      <c r="GN43" s="3" t="s">
        <v>305</v>
      </c>
      <c r="GO43" s="3" t="s">
        <v>305</v>
      </c>
      <c r="GP43" s="3" t="s">
        <v>305</v>
      </c>
      <c r="GQ43" s="3" t="s">
        <v>305</v>
      </c>
      <c r="GR43" s="3" t="s">
        <v>305</v>
      </c>
      <c r="GS43" s="3" t="s">
        <v>305</v>
      </c>
      <c r="GT43" s="3" t="s">
        <v>305</v>
      </c>
      <c r="GU43" s="3" t="s">
        <v>305</v>
      </c>
      <c r="GV43" s="3" t="s">
        <v>305</v>
      </c>
      <c r="GW43" s="3" t="s">
        <v>305</v>
      </c>
      <c r="GX43" s="3" t="s">
        <v>305</v>
      </c>
      <c r="GY43" s="3" t="s">
        <v>305</v>
      </c>
      <c r="GZ43" s="3" t="s">
        <v>305</v>
      </c>
      <c r="HA43" s="3" t="s">
        <v>305</v>
      </c>
      <c r="HB43" s="3" t="s">
        <v>305</v>
      </c>
      <c r="HC43" s="3" t="s">
        <v>305</v>
      </c>
      <c r="HD43" s="3" t="s">
        <v>305</v>
      </c>
      <c r="HE43" s="3" t="s">
        <v>305</v>
      </c>
      <c r="HF43" s="3" t="s">
        <v>305</v>
      </c>
      <c r="HG43" s="3" t="s">
        <v>305</v>
      </c>
    </row>
    <row r="44" ht="1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44"/>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44"/>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44"/>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5" spans="1:215">
      <c r="A45" s="13"/>
      <c r="B45" s="14" t="s">
        <v>322</v>
      </c>
      <c r="C45" s="13">
        <v>70.6</v>
      </c>
      <c r="D45" s="13">
        <v>71</v>
      </c>
      <c r="E45" s="13">
        <v>71</v>
      </c>
      <c r="F45" s="13">
        <v>71</v>
      </c>
      <c r="G45" s="13">
        <v>71</v>
      </c>
      <c r="H45" s="13">
        <v>71</v>
      </c>
      <c r="I45" s="13">
        <v>71</v>
      </c>
      <c r="J45" s="13">
        <v>71.1</v>
      </c>
      <c r="K45" s="13">
        <v>71</v>
      </c>
      <c r="L45" s="13">
        <v>71.1</v>
      </c>
      <c r="M45" s="13">
        <v>71</v>
      </c>
      <c r="N45" s="13">
        <v>71.1</v>
      </c>
      <c r="O45" s="13">
        <v>71.1</v>
      </c>
      <c r="P45" s="13">
        <v>71</v>
      </c>
      <c r="Q45" s="13">
        <v>71.1</v>
      </c>
      <c r="R45" s="13">
        <v>71.1</v>
      </c>
      <c r="S45" s="13">
        <v>71.1</v>
      </c>
      <c r="T45" s="13">
        <v>70.9</v>
      </c>
      <c r="U45" s="13">
        <v>70.8</v>
      </c>
      <c r="V45" s="13">
        <v>70.7</v>
      </c>
      <c r="W45" s="13">
        <v>70.6</v>
      </c>
      <c r="Y45" s="13"/>
      <c r="Z45" s="14" t="s">
        <v>322</v>
      </c>
      <c r="AA45" s="13">
        <v>70.5</v>
      </c>
      <c r="AB45" s="13">
        <v>71</v>
      </c>
      <c r="AC45" s="13">
        <v>71</v>
      </c>
      <c r="AD45" s="13">
        <v>71</v>
      </c>
      <c r="AE45" s="13">
        <v>71.1</v>
      </c>
      <c r="AF45" s="13">
        <v>71</v>
      </c>
      <c r="AG45" s="13">
        <v>71.1</v>
      </c>
      <c r="AH45" s="13">
        <v>71.1</v>
      </c>
      <c r="AI45" s="13">
        <v>71.1</v>
      </c>
      <c r="AJ45" s="13">
        <v>71.1</v>
      </c>
      <c r="AK45" s="13">
        <v>71.1</v>
      </c>
      <c r="AL45" s="13">
        <v>71.1</v>
      </c>
      <c r="AM45" s="13">
        <v>71.1</v>
      </c>
      <c r="AN45" s="13">
        <v>71.1</v>
      </c>
      <c r="AO45" s="13">
        <v>71.1</v>
      </c>
      <c r="AP45" s="13">
        <v>71</v>
      </c>
      <c r="AQ45" s="13">
        <v>71</v>
      </c>
      <c r="AR45" s="13">
        <v>70.7</v>
      </c>
      <c r="AS45" s="13">
        <v>70.6</v>
      </c>
      <c r="AT45" s="13">
        <v>70.5</v>
      </c>
      <c r="AU45" s="13">
        <v>70.5</v>
      </c>
      <c r="AW45" s="33"/>
      <c r="AX45" s="36" t="s">
        <v>323</v>
      </c>
      <c r="AY45" s="33">
        <v>70.8</v>
      </c>
      <c r="AZ45" s="33">
        <v>71</v>
      </c>
      <c r="BA45" s="33">
        <v>71</v>
      </c>
      <c r="BB45" s="33">
        <v>71</v>
      </c>
      <c r="BC45" s="33">
        <v>71.1</v>
      </c>
      <c r="BD45" s="33">
        <v>71.1</v>
      </c>
      <c r="BE45" s="33">
        <v>71.1</v>
      </c>
      <c r="BF45" s="33">
        <v>71.1</v>
      </c>
      <c r="BG45" s="33">
        <v>71.1</v>
      </c>
      <c r="BH45" s="33">
        <v>71.1</v>
      </c>
      <c r="BI45" s="33">
        <v>71.1</v>
      </c>
      <c r="BJ45" s="33">
        <v>71.1</v>
      </c>
      <c r="BK45" s="33">
        <v>71.1</v>
      </c>
      <c r="BL45" s="33">
        <v>71.1</v>
      </c>
      <c r="BM45" s="33">
        <v>71.1</v>
      </c>
      <c r="BN45" s="33">
        <v>71.1</v>
      </c>
      <c r="BO45" s="33">
        <v>71</v>
      </c>
      <c r="BP45" s="33">
        <v>70.8</v>
      </c>
      <c r="BQ45" s="33">
        <v>70.7</v>
      </c>
      <c r="BR45" s="33">
        <v>70.6</v>
      </c>
      <c r="BS45" s="33">
        <v>70.6</v>
      </c>
      <c r="BT45" s="44"/>
      <c r="BU45" s="33"/>
      <c r="BV45" s="36" t="s">
        <v>323</v>
      </c>
      <c r="BW45" s="33">
        <v>70.4</v>
      </c>
      <c r="BX45" s="33">
        <v>70.9</v>
      </c>
      <c r="BY45" s="33">
        <v>70.9</v>
      </c>
      <c r="BZ45" s="33">
        <v>71</v>
      </c>
      <c r="CA45" s="33">
        <v>71</v>
      </c>
      <c r="CB45" s="33">
        <v>71</v>
      </c>
      <c r="CC45" s="33">
        <v>71</v>
      </c>
      <c r="CD45" s="33">
        <v>71.1</v>
      </c>
      <c r="CE45" s="33">
        <v>71.1</v>
      </c>
      <c r="CF45" s="33">
        <v>71.1</v>
      </c>
      <c r="CG45" s="33">
        <v>71.1</v>
      </c>
      <c r="CH45" s="33">
        <v>71.1</v>
      </c>
      <c r="CI45" s="33">
        <v>71</v>
      </c>
      <c r="CJ45" s="33">
        <v>71</v>
      </c>
      <c r="CK45" s="33">
        <v>71</v>
      </c>
      <c r="CL45" s="33">
        <v>71</v>
      </c>
      <c r="CM45" s="33">
        <v>71</v>
      </c>
      <c r="CN45" s="33">
        <v>70.7</v>
      </c>
      <c r="CO45" s="33">
        <v>70.6</v>
      </c>
      <c r="CP45" s="33">
        <v>70.5</v>
      </c>
      <c r="CQ45" s="33">
        <v>70.4</v>
      </c>
      <c r="CR45" s="44"/>
      <c r="CS45" s="33"/>
      <c r="CT45" s="36" t="s">
        <v>323</v>
      </c>
      <c r="CU45" s="33">
        <v>70.4</v>
      </c>
      <c r="CV45" s="33">
        <v>71</v>
      </c>
      <c r="CW45" s="33">
        <v>70.9</v>
      </c>
      <c r="CX45" s="33">
        <v>71</v>
      </c>
      <c r="CY45" s="33">
        <v>71</v>
      </c>
      <c r="CZ45" s="33">
        <v>71</v>
      </c>
      <c r="DA45" s="33">
        <v>71</v>
      </c>
      <c r="DB45" s="33">
        <v>71.1</v>
      </c>
      <c r="DC45" s="33">
        <v>71.1</v>
      </c>
      <c r="DD45" s="33">
        <v>71</v>
      </c>
      <c r="DE45" s="33">
        <v>71.1</v>
      </c>
      <c r="DF45" s="33">
        <v>71.1</v>
      </c>
      <c r="DG45" s="33">
        <v>71.1</v>
      </c>
      <c r="DH45" s="33">
        <v>71</v>
      </c>
      <c r="DI45" s="33">
        <v>71</v>
      </c>
      <c r="DJ45" s="33">
        <v>71</v>
      </c>
      <c r="DK45" s="33">
        <v>71</v>
      </c>
      <c r="DL45" s="33">
        <v>70.7</v>
      </c>
      <c r="DM45" s="33">
        <v>70.6</v>
      </c>
      <c r="DN45" s="33">
        <v>70.5</v>
      </c>
      <c r="DO45" s="33">
        <v>70.4</v>
      </c>
      <c r="DP45" s="44"/>
      <c r="DQ45" s="33"/>
      <c r="DR45" s="36" t="s">
        <v>323</v>
      </c>
      <c r="DS45" s="33">
        <v>70.3</v>
      </c>
      <c r="DT45" s="33">
        <v>70.9</v>
      </c>
      <c r="DU45" s="33">
        <v>70.9</v>
      </c>
      <c r="DV45" s="33">
        <v>71</v>
      </c>
      <c r="DW45" s="33">
        <v>71</v>
      </c>
      <c r="DX45" s="33">
        <v>71</v>
      </c>
      <c r="DY45" s="33">
        <v>71</v>
      </c>
      <c r="DZ45" s="33">
        <v>71</v>
      </c>
      <c r="EA45" s="33">
        <v>71.1</v>
      </c>
      <c r="EB45" s="33">
        <v>71</v>
      </c>
      <c r="EC45" s="33">
        <v>71</v>
      </c>
      <c r="ED45" s="33">
        <v>71</v>
      </c>
      <c r="EE45" s="33">
        <v>71</v>
      </c>
      <c r="EF45" s="33">
        <v>70.8</v>
      </c>
      <c r="EG45" s="33">
        <v>70.8</v>
      </c>
      <c r="EH45" s="33">
        <v>70.8</v>
      </c>
      <c r="EI45" s="33">
        <v>70.8</v>
      </c>
      <c r="EJ45" s="33">
        <v>70.3</v>
      </c>
      <c r="EK45" s="33">
        <v>70.1</v>
      </c>
      <c r="EL45" s="33">
        <v>69.9</v>
      </c>
      <c r="EM45" s="33">
        <v>69.8</v>
      </c>
      <c r="EO45" s="13"/>
      <c r="EP45" s="14" t="s">
        <v>322</v>
      </c>
      <c r="EQ45" s="13">
        <v>70.5</v>
      </c>
      <c r="ER45" s="13">
        <v>71</v>
      </c>
      <c r="ES45" s="13">
        <v>71</v>
      </c>
      <c r="ET45" s="13">
        <v>71</v>
      </c>
      <c r="EU45" s="13">
        <v>71</v>
      </c>
      <c r="EV45" s="13">
        <v>71</v>
      </c>
      <c r="EW45" s="13">
        <v>71.1</v>
      </c>
      <c r="EX45" s="13">
        <v>71.1</v>
      </c>
      <c r="EY45" s="13">
        <v>71.1</v>
      </c>
      <c r="EZ45" s="13">
        <v>71.1</v>
      </c>
      <c r="FA45" s="13">
        <v>71.1</v>
      </c>
      <c r="FB45" s="13">
        <v>71.1</v>
      </c>
      <c r="FC45" s="13">
        <v>71</v>
      </c>
      <c r="FD45" s="13">
        <v>71</v>
      </c>
      <c r="FE45" s="13">
        <v>71</v>
      </c>
      <c r="FF45" s="13">
        <v>71</v>
      </c>
      <c r="FG45" s="13">
        <v>71</v>
      </c>
      <c r="FH45" s="13">
        <v>70.7</v>
      </c>
      <c r="FI45" s="13">
        <v>70.6</v>
      </c>
      <c r="FJ45" s="13">
        <v>70.4</v>
      </c>
      <c r="FK45" s="13">
        <v>70.4</v>
      </c>
      <c r="FM45" s="13"/>
      <c r="FN45" s="14" t="s">
        <v>322</v>
      </c>
      <c r="FO45" s="13">
        <v>70.5</v>
      </c>
      <c r="FP45" s="13">
        <v>71</v>
      </c>
      <c r="FQ45" s="13">
        <v>71</v>
      </c>
      <c r="FR45" s="13">
        <v>71</v>
      </c>
      <c r="FS45" s="13">
        <v>71</v>
      </c>
      <c r="FT45" s="13">
        <v>71</v>
      </c>
      <c r="FU45" s="13">
        <v>71.1</v>
      </c>
      <c r="FV45" s="13">
        <v>71.1</v>
      </c>
      <c r="FW45" s="13">
        <v>71.1</v>
      </c>
      <c r="FX45" s="13">
        <v>71.1</v>
      </c>
      <c r="FY45" s="13">
        <v>71.1</v>
      </c>
      <c r="FZ45" s="13">
        <v>71.1</v>
      </c>
      <c r="GA45" s="13">
        <v>71.1</v>
      </c>
      <c r="GB45" s="13">
        <v>71.1</v>
      </c>
      <c r="GC45" s="13">
        <v>71.1</v>
      </c>
      <c r="GD45" s="13">
        <v>71.1</v>
      </c>
      <c r="GE45" s="13">
        <v>71</v>
      </c>
      <c r="GF45" s="13">
        <v>70.8</v>
      </c>
      <c r="GG45" s="13">
        <v>70.8</v>
      </c>
      <c r="GH45" s="13">
        <v>70.6</v>
      </c>
      <c r="GI45" s="13">
        <v>70.7</v>
      </c>
      <c r="GK45" s="13"/>
      <c r="GL45" s="14" t="s">
        <v>322</v>
      </c>
      <c r="GM45" s="13">
        <v>70.6</v>
      </c>
      <c r="GN45" s="13">
        <v>71</v>
      </c>
      <c r="GO45" s="13">
        <v>71</v>
      </c>
      <c r="GP45" s="13">
        <v>71</v>
      </c>
      <c r="GQ45" s="13">
        <v>71.1</v>
      </c>
      <c r="GR45" s="13">
        <v>71</v>
      </c>
      <c r="GS45" s="13">
        <v>71.1</v>
      </c>
      <c r="GT45" s="13">
        <v>71.1</v>
      </c>
      <c r="GU45" s="13">
        <v>71.1</v>
      </c>
      <c r="GV45" s="13">
        <v>71.1</v>
      </c>
      <c r="GW45" s="13">
        <v>71.1</v>
      </c>
      <c r="GX45" s="13">
        <v>71.1</v>
      </c>
      <c r="GY45" s="13">
        <v>71.1</v>
      </c>
      <c r="GZ45" s="13">
        <v>71.1</v>
      </c>
      <c r="HA45" s="13">
        <v>71.1</v>
      </c>
      <c r="HB45" s="13">
        <v>71.1</v>
      </c>
      <c r="HC45" s="13">
        <v>71</v>
      </c>
      <c r="HD45" s="13">
        <v>70.8</v>
      </c>
      <c r="HE45" s="13">
        <v>70.8</v>
      </c>
      <c r="HF45" s="13">
        <v>70.7</v>
      </c>
      <c r="HG45" s="13">
        <v>70.6</v>
      </c>
    </row>
    <row r="46" ht="15" spans="1:215">
      <c r="A46" s="1"/>
      <c r="B46" s="1"/>
      <c r="C46" s="1"/>
      <c r="D46" s="1"/>
      <c r="E46" s="1"/>
      <c r="F46" s="1"/>
      <c r="G46" s="1"/>
      <c r="H46" s="1"/>
      <c r="I46" s="1"/>
      <c r="J46" s="1"/>
      <c r="K46" s="1"/>
      <c r="L46" s="1"/>
      <c r="M46" s="1"/>
      <c r="N46" s="1"/>
      <c r="O46" s="1"/>
      <c r="P46" s="1"/>
      <c r="Q46" s="1"/>
      <c r="R46" s="1"/>
      <c r="S46" s="1"/>
      <c r="T46" s="1"/>
      <c r="U46" s="1"/>
      <c r="V46" s="1"/>
      <c r="W46" s="1"/>
      <c r="Y46" s="1"/>
      <c r="Z46" s="1"/>
      <c r="AA46" s="1"/>
      <c r="AB46" s="1"/>
      <c r="AC46" s="1"/>
      <c r="AD46" s="1"/>
      <c r="AE46" s="1"/>
      <c r="AF46" s="1"/>
      <c r="AG46" s="1"/>
      <c r="AH46" s="1"/>
      <c r="AI46" s="1"/>
      <c r="AJ46" s="1"/>
      <c r="AK46" s="1"/>
      <c r="AL46" s="1"/>
      <c r="AM46" s="1"/>
      <c r="AN46" s="1"/>
      <c r="AO46" s="1"/>
      <c r="AP46" s="1"/>
      <c r="AQ46" s="1"/>
      <c r="AR46" s="1"/>
      <c r="AS46" s="1"/>
      <c r="AT46" s="1"/>
      <c r="AU46" s="1"/>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44"/>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44"/>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44"/>
      <c r="DQ46" s="25"/>
      <c r="DR46" s="25"/>
      <c r="DS46" s="25"/>
      <c r="DT46" s="25"/>
      <c r="DU46" s="25"/>
      <c r="DV46" s="25"/>
      <c r="DW46" s="25"/>
      <c r="DX46" s="25"/>
      <c r="DY46" s="25"/>
      <c r="DZ46" s="25"/>
      <c r="EA46" s="25"/>
      <c r="EB46" s="25"/>
      <c r="EC46" s="25"/>
      <c r="ED46" s="25"/>
      <c r="EE46" s="25"/>
      <c r="EF46" s="25"/>
      <c r="EG46" s="25"/>
      <c r="EH46" s="25"/>
      <c r="EI46" s="25"/>
      <c r="EJ46" s="25"/>
      <c r="EK46" s="25"/>
      <c r="EL46" s="25"/>
      <c r="EM46" s="25"/>
      <c r="EO46" s="1"/>
      <c r="EP46" s="1"/>
      <c r="EQ46" s="1"/>
      <c r="ER46" s="1"/>
      <c r="ES46" s="1"/>
      <c r="ET46" s="1"/>
      <c r="EU46" s="1"/>
      <c r="EV46" s="1"/>
      <c r="EW46" s="1"/>
      <c r="EX46" s="1"/>
      <c r="EY46" s="1"/>
      <c r="EZ46" s="1"/>
      <c r="FA46" s="1"/>
      <c r="FB46" s="1"/>
      <c r="FC46" s="1"/>
      <c r="FD46" s="1"/>
      <c r="FE46" s="1"/>
      <c r="FF46" s="1"/>
      <c r="FG46" s="1"/>
      <c r="FH46" s="1"/>
      <c r="FI46" s="1"/>
      <c r="FJ46" s="1"/>
      <c r="FK46" s="1"/>
      <c r="FM46" s="1"/>
      <c r="FN46" s="1"/>
      <c r="FO46" s="1"/>
      <c r="FP46" s="1"/>
      <c r="FQ46" s="1"/>
      <c r="FR46" s="1"/>
      <c r="FS46" s="1"/>
      <c r="FT46" s="1"/>
      <c r="FU46" s="1"/>
      <c r="FV46" s="1"/>
      <c r="FW46" s="1"/>
      <c r="FX46" s="1"/>
      <c r="FY46" s="1"/>
      <c r="FZ46" s="1"/>
      <c r="GA46" s="1"/>
      <c r="GB46" s="1"/>
      <c r="GC46" s="1"/>
      <c r="GD46" s="1"/>
      <c r="GE46" s="1"/>
      <c r="GF46" s="1"/>
      <c r="GG46" s="1"/>
      <c r="GH46" s="1"/>
      <c r="GI46" s="1"/>
      <c r="GK46" s="1"/>
      <c r="GL46" s="1"/>
      <c r="GM46" s="1"/>
      <c r="GN46" s="1"/>
      <c r="GO46" s="1"/>
      <c r="GP46" s="1"/>
      <c r="GQ46" s="1"/>
      <c r="GR46" s="1"/>
      <c r="GS46" s="1"/>
      <c r="GT46" s="1"/>
      <c r="GU46" s="1"/>
      <c r="GV46" s="1"/>
      <c r="GW46" s="1"/>
      <c r="GX46" s="1"/>
      <c r="GY46" s="1"/>
      <c r="GZ46" s="1"/>
      <c r="HA46" s="1"/>
      <c r="HB46" s="1"/>
      <c r="HC46" s="1"/>
      <c r="HD46" s="1"/>
      <c r="HE46" s="1"/>
      <c r="HF46" s="1"/>
      <c r="HG46" s="1"/>
    </row>
    <row r="47" ht="15" spans="1:215">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44"/>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44"/>
      <c r="CS47" s="25"/>
      <c r="CT47" s="25"/>
      <c r="CU47" s="25"/>
      <c r="CV47" s="25"/>
      <c r="CW47" s="25"/>
      <c r="CX47" s="25"/>
      <c r="CY47" s="25"/>
      <c r="CZ47" s="25"/>
      <c r="DA47" s="25"/>
      <c r="DB47" s="25"/>
      <c r="DC47" s="25"/>
      <c r="DD47" s="25"/>
      <c r="DE47" s="25"/>
      <c r="DF47" s="25"/>
      <c r="DG47" s="25"/>
      <c r="DH47" s="25"/>
      <c r="DI47" s="25"/>
      <c r="DJ47" s="25"/>
      <c r="DK47" s="25"/>
      <c r="DL47" s="25"/>
      <c r="DM47" s="25"/>
      <c r="DN47" s="25"/>
      <c r="DO47" s="25"/>
      <c r="DP47" s="44"/>
      <c r="DQ47" s="25"/>
      <c r="DR47" s="25"/>
      <c r="DS47" s="25"/>
      <c r="DT47" s="25"/>
      <c r="DU47" s="25"/>
      <c r="DV47" s="25"/>
      <c r="DW47" s="25"/>
      <c r="DX47" s="25"/>
      <c r="DY47" s="25"/>
      <c r="DZ47" s="25"/>
      <c r="EA47" s="25"/>
      <c r="EB47" s="25"/>
      <c r="EC47" s="25"/>
      <c r="ED47" s="25"/>
      <c r="EE47" s="25"/>
      <c r="EF47" s="25"/>
      <c r="EG47" s="25"/>
      <c r="EH47" s="25"/>
      <c r="EI47" s="25"/>
      <c r="EJ47" s="25"/>
      <c r="EK47" s="25"/>
      <c r="EL47" s="25"/>
      <c r="EM47" s="25"/>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row>
    <row r="48" ht="15" spans="1:215">
      <c r="A48" s="7"/>
      <c r="B48" s="7"/>
      <c r="C48" s="1"/>
      <c r="D48" s="1"/>
      <c r="E48" s="1"/>
      <c r="F48" s="1"/>
      <c r="G48" s="1"/>
      <c r="H48" s="1"/>
      <c r="I48" s="1"/>
      <c r="J48" s="1"/>
      <c r="K48" s="1"/>
      <c r="L48" s="1"/>
      <c r="M48" s="1"/>
      <c r="N48" s="1"/>
      <c r="O48" s="1"/>
      <c r="P48" s="1"/>
      <c r="Q48" s="1"/>
      <c r="R48" s="1"/>
      <c r="S48" s="1"/>
      <c r="T48" s="1"/>
      <c r="U48" s="1"/>
      <c r="V48" s="1"/>
      <c r="W48" s="1"/>
      <c r="Y48" s="7"/>
      <c r="Z48" s="7"/>
      <c r="AA48" s="1"/>
      <c r="AB48" s="1"/>
      <c r="AC48" s="1"/>
      <c r="AD48" s="1"/>
      <c r="AE48" s="1"/>
      <c r="AF48" s="1"/>
      <c r="AG48" s="1"/>
      <c r="AH48" s="1"/>
      <c r="AI48" s="1"/>
      <c r="AJ48" s="1"/>
      <c r="AK48" s="1"/>
      <c r="AL48" s="1"/>
      <c r="AM48" s="1"/>
      <c r="AN48" s="1"/>
      <c r="AO48" s="1"/>
      <c r="AP48" s="1"/>
      <c r="AQ48" s="1"/>
      <c r="AR48" s="1"/>
      <c r="AS48" s="1"/>
      <c r="AT48" s="1"/>
      <c r="AU48" s="1"/>
      <c r="AW48" s="38"/>
      <c r="AX48" s="38"/>
      <c r="AY48" s="25"/>
      <c r="AZ48" s="25"/>
      <c r="BA48" s="25"/>
      <c r="BB48" s="25"/>
      <c r="BC48" s="25"/>
      <c r="BD48" s="25"/>
      <c r="BE48" s="25"/>
      <c r="BF48" s="25"/>
      <c r="BG48" s="25"/>
      <c r="BH48" s="25"/>
      <c r="BI48" s="25"/>
      <c r="BJ48" s="25"/>
      <c r="BK48" s="25"/>
      <c r="BL48" s="25"/>
      <c r="BM48" s="25"/>
      <c r="BN48" s="25"/>
      <c r="BO48" s="25"/>
      <c r="BP48" s="25"/>
      <c r="BQ48" s="25"/>
      <c r="BR48" s="25"/>
      <c r="BS48" s="25"/>
      <c r="BT48" s="44"/>
      <c r="BU48" s="38"/>
      <c r="BV48" s="38"/>
      <c r="BW48" s="25"/>
      <c r="BX48" s="25"/>
      <c r="BY48" s="25"/>
      <c r="BZ48" s="25"/>
      <c r="CA48" s="25"/>
      <c r="CB48" s="25"/>
      <c r="CC48" s="25"/>
      <c r="CD48" s="25"/>
      <c r="CE48" s="25"/>
      <c r="CF48" s="25"/>
      <c r="CG48" s="25"/>
      <c r="CH48" s="25"/>
      <c r="CI48" s="25"/>
      <c r="CJ48" s="25"/>
      <c r="CK48" s="25"/>
      <c r="CL48" s="25"/>
      <c r="CM48" s="25"/>
      <c r="CN48" s="25"/>
      <c r="CO48" s="25"/>
      <c r="CP48" s="25"/>
      <c r="CQ48" s="25"/>
      <c r="CR48" s="44"/>
      <c r="CS48" s="38"/>
      <c r="CT48" s="38"/>
      <c r="CU48" s="25"/>
      <c r="CV48" s="25"/>
      <c r="CW48" s="25"/>
      <c r="CX48" s="25"/>
      <c r="CY48" s="25"/>
      <c r="CZ48" s="25"/>
      <c r="DA48" s="25"/>
      <c r="DB48" s="25"/>
      <c r="DC48" s="25"/>
      <c r="DD48" s="25"/>
      <c r="DE48" s="25"/>
      <c r="DF48" s="25"/>
      <c r="DG48" s="25"/>
      <c r="DH48" s="25"/>
      <c r="DI48" s="25"/>
      <c r="DJ48" s="25"/>
      <c r="DK48" s="25"/>
      <c r="DL48" s="25"/>
      <c r="DM48" s="25"/>
      <c r="DN48" s="25"/>
      <c r="DO48" s="25"/>
      <c r="DP48" s="44"/>
      <c r="DQ48" s="38"/>
      <c r="DR48" s="38"/>
      <c r="DS48" s="25"/>
      <c r="DT48" s="25"/>
      <c r="DU48" s="25"/>
      <c r="DV48" s="25"/>
      <c r="DW48" s="25"/>
      <c r="DX48" s="25"/>
      <c r="DY48" s="25"/>
      <c r="DZ48" s="25"/>
      <c r="EA48" s="25"/>
      <c r="EB48" s="25"/>
      <c r="EC48" s="25"/>
      <c r="ED48" s="25"/>
      <c r="EE48" s="25"/>
      <c r="EF48" s="25"/>
      <c r="EG48" s="25"/>
      <c r="EH48" s="25"/>
      <c r="EI48" s="25"/>
      <c r="EJ48" s="25"/>
      <c r="EK48" s="25"/>
      <c r="EL48" s="25"/>
      <c r="EM48" s="25"/>
      <c r="EO48" s="7"/>
      <c r="EP48" s="7"/>
      <c r="EQ48" s="1"/>
      <c r="ER48" s="1"/>
      <c r="ES48" s="1"/>
      <c r="ET48" s="1"/>
      <c r="EU48" s="1"/>
      <c r="EV48" s="1"/>
      <c r="EW48" s="1"/>
      <c r="EX48" s="1"/>
      <c r="EY48" s="1"/>
      <c r="EZ48" s="1"/>
      <c r="FA48" s="1"/>
      <c r="FB48" s="1"/>
      <c r="FC48" s="1"/>
      <c r="FD48" s="1"/>
      <c r="FE48" s="1"/>
      <c r="FF48" s="1"/>
      <c r="FG48" s="1"/>
      <c r="FH48" s="1"/>
      <c r="FI48" s="1"/>
      <c r="FJ48" s="1"/>
      <c r="FK48" s="1"/>
      <c r="FM48" s="7"/>
      <c r="FN48" s="7"/>
      <c r="FO48" s="1"/>
      <c r="FP48" s="1"/>
      <c r="FQ48" s="1"/>
      <c r="FR48" s="1"/>
      <c r="FS48" s="1"/>
      <c r="FT48" s="1"/>
      <c r="FU48" s="1"/>
      <c r="FV48" s="1"/>
      <c r="FW48" s="1"/>
      <c r="FX48" s="1"/>
      <c r="FY48" s="1"/>
      <c r="FZ48" s="1"/>
      <c r="GA48" s="1"/>
      <c r="GB48" s="1"/>
      <c r="GC48" s="1"/>
      <c r="GD48" s="1"/>
      <c r="GE48" s="1"/>
      <c r="GF48" s="1"/>
      <c r="GG48" s="1"/>
      <c r="GH48" s="1"/>
      <c r="GI48" s="1"/>
      <c r="GK48" s="7"/>
      <c r="GL48" s="7"/>
      <c r="GM48" s="1"/>
      <c r="GN48" s="1"/>
      <c r="GO48" s="1"/>
      <c r="GP48" s="1"/>
      <c r="GQ48" s="1"/>
      <c r="GR48" s="1"/>
      <c r="GS48" s="1"/>
      <c r="GT48" s="1"/>
      <c r="GU48" s="1"/>
      <c r="GV48" s="1"/>
      <c r="GW48" s="1"/>
      <c r="GX48" s="1"/>
      <c r="GY48" s="1"/>
      <c r="GZ48" s="1"/>
      <c r="HA48" s="1"/>
      <c r="HB48" s="1"/>
      <c r="HC48" s="1"/>
      <c r="HD48" s="1"/>
      <c r="HE48" s="1"/>
      <c r="HF48" s="1"/>
      <c r="HG48" s="1"/>
    </row>
  </sheetData>
  <mergeCells count="198">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19:B19"/>
    <mergeCell ref="Y19:Z19"/>
    <mergeCell ref="AW19:AX19"/>
    <mergeCell ref="BU19:BV19"/>
    <mergeCell ref="CS19:CT19"/>
    <mergeCell ref="DQ19:DR19"/>
    <mergeCell ref="EO19:EP19"/>
    <mergeCell ref="FM19:FN19"/>
    <mergeCell ref="GK19:GL19"/>
    <mergeCell ref="A25:B25"/>
    <mergeCell ref="Y25:Z25"/>
    <mergeCell ref="AW25:AX25"/>
    <mergeCell ref="BU25:BV25"/>
    <mergeCell ref="CS25:CT25"/>
    <mergeCell ref="DQ25:DR25"/>
    <mergeCell ref="EO25:EP25"/>
    <mergeCell ref="FM25:FN25"/>
    <mergeCell ref="GK25:GL25"/>
    <mergeCell ref="A28:B28"/>
    <mergeCell ref="Y28:Z28"/>
    <mergeCell ref="AW28:AX28"/>
    <mergeCell ref="BU28:BV28"/>
    <mergeCell ref="CS28:CT28"/>
    <mergeCell ref="DQ28:DR28"/>
    <mergeCell ref="EO28:EP28"/>
    <mergeCell ref="FM28:FN28"/>
    <mergeCell ref="GK28:GL28"/>
    <mergeCell ref="A30:B30"/>
    <mergeCell ref="Y30:Z30"/>
    <mergeCell ref="AW30:AX30"/>
    <mergeCell ref="BU30:BV30"/>
    <mergeCell ref="CS30:CT30"/>
    <mergeCell ref="DQ30:DR30"/>
    <mergeCell ref="EO30:EP30"/>
    <mergeCell ref="FM30:FN30"/>
    <mergeCell ref="GK30:GL30"/>
    <mergeCell ref="A31:B31"/>
    <mergeCell ref="Y31:Z31"/>
    <mergeCell ref="AW31:AX31"/>
    <mergeCell ref="BU31:BV31"/>
    <mergeCell ref="CS31:CT31"/>
    <mergeCell ref="DQ31:DR31"/>
    <mergeCell ref="EO31:EP31"/>
    <mergeCell ref="FM31:FN31"/>
    <mergeCell ref="GK31:GL31"/>
    <mergeCell ref="A38:B38"/>
    <mergeCell ref="Y38:Z38"/>
    <mergeCell ref="AW38:AX38"/>
    <mergeCell ref="BU38:BV38"/>
    <mergeCell ref="CS38:CT38"/>
    <mergeCell ref="DQ38:DR38"/>
    <mergeCell ref="EO38:EP38"/>
    <mergeCell ref="FM38:FN38"/>
    <mergeCell ref="GK38:GL38"/>
    <mergeCell ref="A44:B44"/>
    <mergeCell ref="Y44:Z44"/>
    <mergeCell ref="AW44:AX44"/>
    <mergeCell ref="BU44:BV44"/>
    <mergeCell ref="CS44:CT44"/>
    <mergeCell ref="DQ44:DR44"/>
    <mergeCell ref="EO44:EP44"/>
    <mergeCell ref="FM44:FN44"/>
    <mergeCell ref="GK44:GL44"/>
    <mergeCell ref="A46:B46"/>
    <mergeCell ref="Y46:Z46"/>
    <mergeCell ref="AW46:AX46"/>
    <mergeCell ref="BU46:BV46"/>
    <mergeCell ref="CS46:CT46"/>
    <mergeCell ref="DQ46:DR46"/>
    <mergeCell ref="EO46:EP46"/>
    <mergeCell ref="FM46:FN46"/>
    <mergeCell ref="GK46:GL46"/>
    <mergeCell ref="A47:B47"/>
    <mergeCell ref="Y47:Z47"/>
    <mergeCell ref="AW47:AX47"/>
    <mergeCell ref="BU47:BV47"/>
    <mergeCell ref="CS47:CT47"/>
    <mergeCell ref="DQ47:DR47"/>
    <mergeCell ref="EO47:EP47"/>
    <mergeCell ref="FM47:FN47"/>
    <mergeCell ref="GK47:GL47"/>
    <mergeCell ref="A48:B48"/>
    <mergeCell ref="Y48:Z48"/>
    <mergeCell ref="AW48:AX48"/>
    <mergeCell ref="BU48:BV48"/>
    <mergeCell ref="CS48:CT48"/>
    <mergeCell ref="DQ48:DR48"/>
    <mergeCell ref="EO48:EP48"/>
    <mergeCell ref="FM48:FN48"/>
    <mergeCell ref="GK48:GL48"/>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44"/>
  <sheetViews>
    <sheetView topLeftCell="A9" workbookViewId="0">
      <selection activeCell="AX29" sqref="AX29"/>
    </sheetView>
  </sheetViews>
  <sheetFormatPr defaultColWidth="9" defaultRowHeight="12.75"/>
  <cols>
    <col min="2" max="2" width="36.8571428571429"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285</v>
      </c>
      <c r="AX5" s="26"/>
      <c r="AY5" s="27"/>
      <c r="AZ5" s="27"/>
      <c r="BA5" s="27"/>
      <c r="BB5" s="27"/>
      <c r="BC5" s="27"/>
      <c r="BD5" s="27"/>
      <c r="BE5" s="27"/>
      <c r="BF5" s="27"/>
      <c r="BG5" s="25"/>
      <c r="BH5" s="27"/>
      <c r="BI5" s="27"/>
      <c r="BJ5" s="27"/>
      <c r="BK5" s="27"/>
      <c r="BL5" s="25"/>
      <c r="BM5" s="27"/>
      <c r="BN5" s="25"/>
      <c r="BO5" s="25"/>
      <c r="BP5" s="27"/>
      <c r="BQ5" s="25"/>
      <c r="BR5" s="25"/>
      <c r="BS5" s="27" t="s">
        <v>286</v>
      </c>
      <c r="BT5" s="44"/>
      <c r="BU5" s="26" t="s">
        <v>285</v>
      </c>
      <c r="BV5" s="26"/>
      <c r="BW5" s="27"/>
      <c r="BX5" s="27"/>
      <c r="BY5" s="27"/>
      <c r="BZ5" s="27"/>
      <c r="CA5" s="27"/>
      <c r="CB5" s="27"/>
      <c r="CC5" s="27"/>
      <c r="CD5" s="27"/>
      <c r="CE5" s="25"/>
      <c r="CF5" s="27"/>
      <c r="CG5" s="27"/>
      <c r="CH5" s="27"/>
      <c r="CI5" s="27"/>
      <c r="CJ5" s="25"/>
      <c r="CK5" s="27"/>
      <c r="CL5" s="25"/>
      <c r="CM5" s="25"/>
      <c r="CN5" s="27"/>
      <c r="CO5" s="25"/>
      <c r="CP5" s="25"/>
      <c r="CQ5" s="27" t="s">
        <v>286</v>
      </c>
      <c r="CR5" s="44"/>
      <c r="CS5" s="26" t="s">
        <v>285</v>
      </c>
      <c r="CT5" s="26"/>
      <c r="CU5" s="27"/>
      <c r="CV5" s="27"/>
      <c r="CW5" s="27"/>
      <c r="CX5" s="27"/>
      <c r="CY5" s="27"/>
      <c r="CZ5" s="27"/>
      <c r="DA5" s="27"/>
      <c r="DB5" s="27"/>
      <c r="DC5" s="25"/>
      <c r="DD5" s="27"/>
      <c r="DE5" s="27"/>
      <c r="DF5" s="27"/>
      <c r="DG5" s="27"/>
      <c r="DH5" s="25"/>
      <c r="DI5" s="27"/>
      <c r="DJ5" s="25"/>
      <c r="DK5" s="25"/>
      <c r="DL5" s="27"/>
      <c r="DM5" s="25"/>
      <c r="DN5" s="25"/>
      <c r="DO5" s="27" t="s">
        <v>286</v>
      </c>
      <c r="DP5" s="44"/>
      <c r="DQ5" s="26" t="s">
        <v>285</v>
      </c>
      <c r="DR5" s="26"/>
      <c r="DS5" s="27"/>
      <c r="DT5" s="27"/>
      <c r="DU5" s="27"/>
      <c r="DV5" s="27"/>
      <c r="DW5" s="27"/>
      <c r="DX5" s="27"/>
      <c r="DY5" s="27"/>
      <c r="DZ5" s="27"/>
      <c r="EA5" s="25"/>
      <c r="EB5" s="27"/>
      <c r="EC5" s="27"/>
      <c r="ED5" s="27"/>
      <c r="EE5" s="27"/>
      <c r="EF5" s="25"/>
      <c r="EG5" s="27"/>
      <c r="EH5" s="25"/>
      <c r="EI5" s="25"/>
      <c r="EJ5" s="27"/>
      <c r="EK5" s="25"/>
      <c r="EL5" s="25"/>
      <c r="EM5" s="27" t="s">
        <v>286</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7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287</v>
      </c>
      <c r="AX7" s="28"/>
      <c r="AY7" s="27"/>
      <c r="AZ7" s="27"/>
      <c r="BA7" s="27"/>
      <c r="BB7" s="27"/>
      <c r="BC7" s="27"/>
      <c r="BD7" s="27"/>
      <c r="BE7" s="27"/>
      <c r="BF7" s="27"/>
      <c r="BG7" s="27"/>
      <c r="BH7" s="27"/>
      <c r="BI7" s="27"/>
      <c r="BJ7" s="27"/>
      <c r="BK7" s="27"/>
      <c r="BL7" s="27"/>
      <c r="BM7" s="27"/>
      <c r="BN7" s="27"/>
      <c r="BO7" s="27"/>
      <c r="BP7" s="27"/>
      <c r="BQ7" s="27"/>
      <c r="BR7" s="27"/>
      <c r="BS7" s="27"/>
      <c r="BT7" s="44"/>
      <c r="BU7" s="28" t="s">
        <v>288</v>
      </c>
      <c r="BV7" s="28"/>
      <c r="BW7" s="27"/>
      <c r="BX7" s="27"/>
      <c r="BY7" s="27"/>
      <c r="BZ7" s="27"/>
      <c r="CA7" s="27"/>
      <c r="CB7" s="27"/>
      <c r="CC7" s="27"/>
      <c r="CD7" s="27"/>
      <c r="CE7" s="27"/>
      <c r="CF7" s="27"/>
      <c r="CG7" s="27"/>
      <c r="CH7" s="27"/>
      <c r="CI7" s="27"/>
      <c r="CJ7" s="27"/>
      <c r="CK7" s="27"/>
      <c r="CL7" s="27"/>
      <c r="CM7" s="27"/>
      <c r="CN7" s="27"/>
      <c r="CO7" s="27"/>
      <c r="CP7" s="27"/>
      <c r="CQ7" s="27"/>
      <c r="CR7" s="44"/>
      <c r="CS7" s="28" t="s">
        <v>289</v>
      </c>
      <c r="CT7" s="28"/>
      <c r="CU7" s="27"/>
      <c r="CV7" s="27"/>
      <c r="CW7" s="27"/>
      <c r="CX7" s="27"/>
      <c r="CY7" s="27"/>
      <c r="CZ7" s="27"/>
      <c r="DA7" s="27"/>
      <c r="DB7" s="27"/>
      <c r="DC7" s="27"/>
      <c r="DD7" s="27"/>
      <c r="DE7" s="27"/>
      <c r="DF7" s="27"/>
      <c r="DG7" s="27"/>
      <c r="DH7" s="27"/>
      <c r="DI7" s="27"/>
      <c r="DJ7" s="27"/>
      <c r="DK7" s="27"/>
      <c r="DL7" s="27"/>
      <c r="DM7" s="27"/>
      <c r="DN7" s="27"/>
      <c r="DO7" s="27"/>
      <c r="DP7" s="44"/>
      <c r="DQ7" s="28" t="s">
        <v>290</v>
      </c>
      <c r="DR7" s="28"/>
      <c r="DS7" s="27"/>
      <c r="DT7" s="27"/>
      <c r="DU7" s="27"/>
      <c r="DV7" s="27"/>
      <c r="DW7" s="27"/>
      <c r="DX7" s="27"/>
      <c r="DY7" s="27"/>
      <c r="DZ7" s="27"/>
      <c r="EA7" s="27"/>
      <c r="EB7" s="27"/>
      <c r="EC7" s="27"/>
      <c r="ED7" s="27"/>
      <c r="EE7" s="27"/>
      <c r="EF7" s="27"/>
      <c r="EG7" s="27"/>
      <c r="EH7" s="27"/>
      <c r="EI7" s="27"/>
      <c r="EJ7" s="27"/>
      <c r="EK7" s="27"/>
      <c r="EL7" s="27"/>
      <c r="EM7" s="27"/>
      <c r="EO7" s="4" t="s">
        <v>188</v>
      </c>
      <c r="EP7" s="4"/>
      <c r="EQ7" s="3"/>
      <c r="ER7" s="3"/>
      <c r="ES7" s="3"/>
      <c r="ET7" s="3"/>
      <c r="EU7" s="3"/>
      <c r="EV7" s="3"/>
      <c r="EW7" s="3"/>
      <c r="EX7" s="3"/>
      <c r="EY7" s="3"/>
      <c r="EZ7" s="3"/>
      <c r="FA7" s="3"/>
      <c r="FB7" s="3"/>
      <c r="FC7" s="3"/>
      <c r="FD7" s="3"/>
      <c r="FE7" s="3"/>
      <c r="FF7" s="3"/>
      <c r="FG7" s="3"/>
      <c r="FH7" s="3"/>
      <c r="FI7" s="3"/>
      <c r="FJ7" s="3"/>
      <c r="FK7" s="3"/>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75" spans="1:215">
      <c r="A8" s="4" t="s">
        <v>521</v>
      </c>
      <c r="B8" s="4"/>
      <c r="C8" s="5"/>
      <c r="D8" s="5"/>
      <c r="E8" s="5"/>
      <c r="F8" s="5"/>
      <c r="G8" s="5"/>
      <c r="H8" s="5"/>
      <c r="I8" s="5"/>
      <c r="J8" s="5"/>
      <c r="K8" s="5"/>
      <c r="L8" s="5"/>
      <c r="M8" s="5"/>
      <c r="N8" s="5"/>
      <c r="O8" s="5"/>
      <c r="P8" s="5"/>
      <c r="Q8" s="5"/>
      <c r="R8" s="5"/>
      <c r="S8" s="5"/>
      <c r="T8" s="5"/>
      <c r="U8" s="5"/>
      <c r="V8" s="5"/>
      <c r="W8" s="5"/>
      <c r="Y8" s="4" t="s">
        <v>521</v>
      </c>
      <c r="Z8" s="4"/>
      <c r="AA8" s="5"/>
      <c r="AB8" s="5"/>
      <c r="AC8" s="5"/>
      <c r="AD8" s="5"/>
      <c r="AE8" s="5"/>
      <c r="AF8" s="5"/>
      <c r="AG8" s="5"/>
      <c r="AH8" s="5"/>
      <c r="AI8" s="5"/>
      <c r="AJ8" s="5"/>
      <c r="AK8" s="5"/>
      <c r="AL8" s="5"/>
      <c r="AM8" s="5"/>
      <c r="AN8" s="5"/>
      <c r="AO8" s="5"/>
      <c r="AP8" s="5"/>
      <c r="AQ8" s="5"/>
      <c r="AR8" s="5"/>
      <c r="AS8" s="5"/>
      <c r="AT8" s="5"/>
      <c r="AU8" s="5"/>
      <c r="AW8" s="28" t="s">
        <v>522</v>
      </c>
      <c r="AX8" s="28"/>
      <c r="AY8" s="29"/>
      <c r="AZ8" s="29"/>
      <c r="BA8" s="29"/>
      <c r="BB8" s="29"/>
      <c r="BC8" s="29"/>
      <c r="BD8" s="29"/>
      <c r="BE8" s="29"/>
      <c r="BF8" s="29"/>
      <c r="BG8" s="29"/>
      <c r="BH8" s="29"/>
      <c r="BI8" s="29"/>
      <c r="BJ8" s="29"/>
      <c r="BK8" s="29"/>
      <c r="BL8" s="29"/>
      <c r="BM8" s="29"/>
      <c r="BN8" s="29"/>
      <c r="BO8" s="29"/>
      <c r="BP8" s="29"/>
      <c r="BQ8" s="29"/>
      <c r="BR8" s="29"/>
      <c r="BS8" s="29"/>
      <c r="BT8" s="44"/>
      <c r="BU8" s="28" t="s">
        <v>522</v>
      </c>
      <c r="BV8" s="28"/>
      <c r="BW8" s="29"/>
      <c r="BX8" s="29"/>
      <c r="BY8" s="29"/>
      <c r="BZ8" s="29"/>
      <c r="CA8" s="29"/>
      <c r="CB8" s="29"/>
      <c r="CC8" s="29"/>
      <c r="CD8" s="29"/>
      <c r="CE8" s="29"/>
      <c r="CF8" s="29"/>
      <c r="CG8" s="29"/>
      <c r="CH8" s="29"/>
      <c r="CI8" s="29"/>
      <c r="CJ8" s="29"/>
      <c r="CK8" s="29"/>
      <c r="CL8" s="29"/>
      <c r="CM8" s="29"/>
      <c r="CN8" s="29"/>
      <c r="CO8" s="29"/>
      <c r="CP8" s="29"/>
      <c r="CQ8" s="29"/>
      <c r="CR8" s="44"/>
      <c r="CS8" s="28" t="s">
        <v>522</v>
      </c>
      <c r="CT8" s="28"/>
      <c r="CU8" s="29"/>
      <c r="CV8" s="29"/>
      <c r="CW8" s="29"/>
      <c r="CX8" s="29"/>
      <c r="CY8" s="29"/>
      <c r="CZ8" s="29"/>
      <c r="DA8" s="29"/>
      <c r="DB8" s="29"/>
      <c r="DC8" s="29"/>
      <c r="DD8" s="29"/>
      <c r="DE8" s="29"/>
      <c r="DF8" s="29"/>
      <c r="DG8" s="29"/>
      <c r="DH8" s="29"/>
      <c r="DI8" s="29"/>
      <c r="DJ8" s="29"/>
      <c r="DK8" s="29"/>
      <c r="DL8" s="29"/>
      <c r="DM8" s="29"/>
      <c r="DN8" s="29"/>
      <c r="DO8" s="29"/>
      <c r="DP8" s="44"/>
      <c r="DQ8" s="28" t="s">
        <v>522</v>
      </c>
      <c r="DR8" s="28"/>
      <c r="DS8" s="29"/>
      <c r="DT8" s="29"/>
      <c r="DU8" s="29"/>
      <c r="DV8" s="29"/>
      <c r="DW8" s="29"/>
      <c r="DX8" s="29"/>
      <c r="DY8" s="29"/>
      <c r="DZ8" s="29"/>
      <c r="EA8" s="29"/>
      <c r="EB8" s="29"/>
      <c r="EC8" s="29"/>
      <c r="ED8" s="29"/>
      <c r="EE8" s="29"/>
      <c r="EF8" s="29"/>
      <c r="EG8" s="29"/>
      <c r="EH8" s="29"/>
      <c r="EI8" s="29"/>
      <c r="EJ8" s="29"/>
      <c r="EK8" s="29"/>
      <c r="EL8" s="29"/>
      <c r="EM8" s="29"/>
      <c r="EO8" s="4" t="s">
        <v>521</v>
      </c>
      <c r="EP8" s="4"/>
      <c r="EQ8" s="5"/>
      <c r="ER8" s="5"/>
      <c r="ES8" s="5"/>
      <c r="ET8" s="5"/>
      <c r="EU8" s="5"/>
      <c r="EV8" s="5"/>
      <c r="EW8" s="5"/>
      <c r="EX8" s="5"/>
      <c r="EY8" s="5"/>
      <c r="EZ8" s="5"/>
      <c r="FA8" s="5"/>
      <c r="FB8" s="5"/>
      <c r="FC8" s="5"/>
      <c r="FD8" s="5"/>
      <c r="FE8" s="5"/>
      <c r="FF8" s="5"/>
      <c r="FG8" s="5"/>
      <c r="FH8" s="5"/>
      <c r="FI8" s="5"/>
      <c r="FJ8" s="5"/>
      <c r="FK8" s="5"/>
      <c r="FM8" s="4" t="s">
        <v>521</v>
      </c>
      <c r="FN8" s="4"/>
      <c r="FO8" s="5"/>
      <c r="FP8" s="5"/>
      <c r="FQ8" s="5"/>
      <c r="FR8" s="5"/>
      <c r="FS8" s="5"/>
      <c r="FT8" s="5"/>
      <c r="FU8" s="5"/>
      <c r="FV8" s="5"/>
      <c r="FW8" s="5"/>
      <c r="FX8" s="5"/>
      <c r="FY8" s="5"/>
      <c r="FZ8" s="5"/>
      <c r="GA8" s="5"/>
      <c r="GB8" s="5"/>
      <c r="GC8" s="5"/>
      <c r="GD8" s="5"/>
      <c r="GE8" s="5"/>
      <c r="GF8" s="5"/>
      <c r="GG8" s="5"/>
      <c r="GH8" s="5"/>
      <c r="GI8" s="5"/>
      <c r="GK8" s="4" t="s">
        <v>521</v>
      </c>
      <c r="GL8" s="4"/>
      <c r="GM8" s="5"/>
      <c r="GN8" s="5"/>
      <c r="GO8" s="5"/>
      <c r="GP8" s="5"/>
      <c r="GQ8" s="5"/>
      <c r="GR8" s="5"/>
      <c r="GS8" s="5"/>
      <c r="GT8" s="5"/>
      <c r="GU8" s="5"/>
      <c r="GV8" s="5"/>
      <c r="GW8" s="5"/>
      <c r="GX8" s="5"/>
      <c r="GY8" s="5"/>
      <c r="GZ8" s="5"/>
      <c r="HA8" s="5"/>
      <c r="HB8" s="5"/>
      <c r="HC8" s="5"/>
      <c r="HD8" s="5"/>
      <c r="HE8" s="5"/>
      <c r="HF8" s="5"/>
      <c r="HG8" s="5"/>
    </row>
    <row r="9" ht="1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5" spans="1:215">
      <c r="A13" s="13"/>
      <c r="B13" s="13" t="s">
        <v>523</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Y13" s="13"/>
      <c r="Z13" s="13" t="s">
        <v>523</v>
      </c>
      <c r="AA13" s="13">
        <v>0.1</v>
      </c>
      <c r="AB13" s="13">
        <v>0.1</v>
      </c>
      <c r="AC13" s="13">
        <v>0.1</v>
      </c>
      <c r="AD13" s="13">
        <v>0.1</v>
      </c>
      <c r="AE13" s="13">
        <v>0.1</v>
      </c>
      <c r="AF13" s="13">
        <v>0.1</v>
      </c>
      <c r="AG13" s="13">
        <v>0.1</v>
      </c>
      <c r="AH13" s="13">
        <v>0.1</v>
      </c>
      <c r="AI13" s="13">
        <v>0.1</v>
      </c>
      <c r="AJ13" s="13">
        <v>0.1</v>
      </c>
      <c r="AK13" s="13">
        <v>0.2</v>
      </c>
      <c r="AL13" s="13">
        <v>0.2</v>
      </c>
      <c r="AM13" s="13">
        <v>0.2</v>
      </c>
      <c r="AN13" s="13">
        <v>0.2</v>
      </c>
      <c r="AO13" s="13">
        <v>0.2</v>
      </c>
      <c r="AP13" s="13">
        <v>0.2</v>
      </c>
      <c r="AQ13" s="13">
        <v>0.2</v>
      </c>
      <c r="AR13" s="13">
        <v>0.2</v>
      </c>
      <c r="AS13" s="13">
        <v>0.2</v>
      </c>
      <c r="AT13" s="13">
        <v>0.2</v>
      </c>
      <c r="AU13" s="13">
        <v>0.2</v>
      </c>
      <c r="AW13" s="33"/>
      <c r="AX13" s="33" t="s">
        <v>523</v>
      </c>
      <c r="AY13" s="33">
        <v>0.1</v>
      </c>
      <c r="AZ13" s="33">
        <v>0.1</v>
      </c>
      <c r="BA13" s="33">
        <v>0.1</v>
      </c>
      <c r="BB13" s="33">
        <v>0.1</v>
      </c>
      <c r="BC13" s="33">
        <v>0.1</v>
      </c>
      <c r="BD13" s="33">
        <v>0.1</v>
      </c>
      <c r="BE13" s="33">
        <v>0.1</v>
      </c>
      <c r="BF13" s="33">
        <v>0.1</v>
      </c>
      <c r="BG13" s="33">
        <v>0.1</v>
      </c>
      <c r="BH13" s="33">
        <v>0.1</v>
      </c>
      <c r="BI13" s="33">
        <v>0.2</v>
      </c>
      <c r="BJ13" s="33">
        <v>0.2</v>
      </c>
      <c r="BK13" s="33">
        <v>0.2</v>
      </c>
      <c r="BL13" s="33">
        <v>0.2</v>
      </c>
      <c r="BM13" s="33">
        <v>0.1</v>
      </c>
      <c r="BN13" s="33">
        <v>0.2</v>
      </c>
      <c r="BO13" s="33">
        <v>0.2</v>
      </c>
      <c r="BP13" s="33">
        <v>0.2</v>
      </c>
      <c r="BQ13" s="33">
        <v>0.2</v>
      </c>
      <c r="BR13" s="33">
        <v>0.2</v>
      </c>
      <c r="BS13" s="33">
        <v>0.1</v>
      </c>
      <c r="BT13" s="44"/>
      <c r="BU13" s="33"/>
      <c r="BV13" s="33" t="s">
        <v>523</v>
      </c>
      <c r="BW13" s="33">
        <v>0.8</v>
      </c>
      <c r="BX13" s="33">
        <v>0.9</v>
      </c>
      <c r="BY13" s="33">
        <v>0.9</v>
      </c>
      <c r="BZ13" s="33">
        <v>1</v>
      </c>
      <c r="CA13" s="33">
        <v>1.1</v>
      </c>
      <c r="CB13" s="33">
        <v>1.1</v>
      </c>
      <c r="CC13" s="33">
        <v>1.1</v>
      </c>
      <c r="CD13" s="33">
        <v>1.2</v>
      </c>
      <c r="CE13" s="33">
        <v>1.1</v>
      </c>
      <c r="CF13" s="33">
        <v>1.5</v>
      </c>
      <c r="CG13" s="33">
        <v>1.4</v>
      </c>
      <c r="CH13" s="33">
        <v>1.5</v>
      </c>
      <c r="CI13" s="33">
        <v>1.5</v>
      </c>
      <c r="CJ13" s="33">
        <v>1.5</v>
      </c>
      <c r="CK13" s="33">
        <v>1.4</v>
      </c>
      <c r="CL13" s="33">
        <v>1.5</v>
      </c>
      <c r="CM13" s="33">
        <v>1.5</v>
      </c>
      <c r="CN13" s="33">
        <v>1.6</v>
      </c>
      <c r="CO13" s="33">
        <v>1.6</v>
      </c>
      <c r="CP13" s="33">
        <v>1.6</v>
      </c>
      <c r="CQ13" s="33">
        <v>1.4</v>
      </c>
      <c r="CR13" s="44"/>
      <c r="CS13" s="33"/>
      <c r="CT13" s="33" t="s">
        <v>523</v>
      </c>
      <c r="CU13" s="33">
        <v>0.7</v>
      </c>
      <c r="CV13" s="33">
        <v>0.8</v>
      </c>
      <c r="CW13" s="33">
        <v>0.9</v>
      </c>
      <c r="CX13" s="33">
        <v>1</v>
      </c>
      <c r="CY13" s="33">
        <v>1.1</v>
      </c>
      <c r="CZ13" s="33">
        <v>1.1</v>
      </c>
      <c r="DA13" s="33">
        <v>1.1</v>
      </c>
      <c r="DB13" s="33">
        <v>1.2</v>
      </c>
      <c r="DC13" s="33">
        <v>1.3</v>
      </c>
      <c r="DD13" s="33">
        <v>1.9</v>
      </c>
      <c r="DE13" s="33">
        <v>2</v>
      </c>
      <c r="DF13" s="33">
        <v>2.1</v>
      </c>
      <c r="DG13" s="33">
        <v>2</v>
      </c>
      <c r="DH13" s="33">
        <v>2.1</v>
      </c>
      <c r="DI13" s="33">
        <v>2</v>
      </c>
      <c r="DJ13" s="33">
        <v>2</v>
      </c>
      <c r="DK13" s="33">
        <v>2</v>
      </c>
      <c r="DL13" s="33">
        <v>1.9</v>
      </c>
      <c r="DM13" s="33">
        <v>1.9</v>
      </c>
      <c r="DN13" s="33">
        <v>1.9</v>
      </c>
      <c r="DO13" s="33">
        <v>1.6</v>
      </c>
      <c r="DP13" s="44"/>
      <c r="DQ13" s="33"/>
      <c r="DR13" s="33" t="s">
        <v>523</v>
      </c>
      <c r="DS13" s="33">
        <v>0</v>
      </c>
      <c r="DT13" s="33">
        <v>0</v>
      </c>
      <c r="DU13" s="33">
        <v>0</v>
      </c>
      <c r="DV13" s="33">
        <v>0.1</v>
      </c>
      <c r="DW13" s="33">
        <v>0.1</v>
      </c>
      <c r="DX13" s="33">
        <v>0.1</v>
      </c>
      <c r="DY13" s="33">
        <v>0.1</v>
      </c>
      <c r="DZ13" s="33">
        <v>0.1</v>
      </c>
      <c r="EA13" s="33">
        <v>0.1</v>
      </c>
      <c r="EB13" s="33">
        <v>0.1</v>
      </c>
      <c r="EC13" s="33">
        <v>0.1</v>
      </c>
      <c r="ED13" s="33">
        <v>0.1</v>
      </c>
      <c r="EE13" s="33">
        <v>0.2</v>
      </c>
      <c r="EF13" s="33">
        <v>0.2</v>
      </c>
      <c r="EG13" s="33">
        <v>0.2</v>
      </c>
      <c r="EH13" s="33">
        <v>0.2</v>
      </c>
      <c r="EI13" s="33">
        <v>0.2</v>
      </c>
      <c r="EJ13" s="33">
        <v>0.2</v>
      </c>
      <c r="EK13" s="33">
        <v>0.2</v>
      </c>
      <c r="EL13" s="33">
        <v>0.2</v>
      </c>
      <c r="EM13" s="33">
        <v>0.2</v>
      </c>
      <c r="EO13" s="13"/>
      <c r="EP13" s="13" t="s">
        <v>523</v>
      </c>
      <c r="EQ13" s="13">
        <v>0</v>
      </c>
      <c r="ER13" s="13">
        <v>0</v>
      </c>
      <c r="ES13" s="13">
        <v>0</v>
      </c>
      <c r="ET13" s="13">
        <v>0</v>
      </c>
      <c r="EU13" s="13">
        <v>0</v>
      </c>
      <c r="EV13" s="13">
        <v>0</v>
      </c>
      <c r="EW13" s="13">
        <v>0</v>
      </c>
      <c r="EX13" s="13">
        <v>0.1</v>
      </c>
      <c r="EY13" s="13">
        <v>0.1</v>
      </c>
      <c r="EZ13" s="13">
        <v>0.1</v>
      </c>
      <c r="FA13" s="13">
        <v>0.1</v>
      </c>
      <c r="FB13" s="13">
        <v>0.1</v>
      </c>
      <c r="FC13" s="13">
        <v>0.1</v>
      </c>
      <c r="FD13" s="13">
        <v>0.1</v>
      </c>
      <c r="FE13" s="13">
        <v>0.1</v>
      </c>
      <c r="FF13" s="13">
        <v>0.1</v>
      </c>
      <c r="FG13" s="13">
        <v>0.1</v>
      </c>
      <c r="FH13" s="13">
        <v>0.1</v>
      </c>
      <c r="FI13" s="13">
        <v>0.1</v>
      </c>
      <c r="FJ13" s="13">
        <v>0.1</v>
      </c>
      <c r="FK13" s="13">
        <v>0.1</v>
      </c>
      <c r="FM13" s="13"/>
      <c r="FN13" s="13" t="s">
        <v>523</v>
      </c>
      <c r="FO13" s="13">
        <v>0.3</v>
      </c>
      <c r="FP13" s="13">
        <v>0.4</v>
      </c>
      <c r="FQ13" s="13">
        <v>0.4</v>
      </c>
      <c r="FR13" s="13">
        <v>0.4</v>
      </c>
      <c r="FS13" s="13">
        <v>0.5</v>
      </c>
      <c r="FT13" s="13">
        <v>0.5</v>
      </c>
      <c r="FU13" s="13">
        <v>0.5</v>
      </c>
      <c r="FV13" s="13">
        <v>0.5</v>
      </c>
      <c r="FW13" s="13">
        <v>0.6</v>
      </c>
      <c r="FX13" s="13">
        <v>0.7</v>
      </c>
      <c r="FY13" s="13">
        <v>0.7</v>
      </c>
      <c r="FZ13" s="13">
        <v>0.7</v>
      </c>
      <c r="GA13" s="13">
        <v>0.8</v>
      </c>
      <c r="GB13" s="13">
        <v>0.8</v>
      </c>
      <c r="GC13" s="13">
        <v>0.9</v>
      </c>
      <c r="GD13" s="13">
        <v>0.8</v>
      </c>
      <c r="GE13" s="13">
        <v>0.9</v>
      </c>
      <c r="GF13" s="13">
        <v>0.8</v>
      </c>
      <c r="GG13" s="13">
        <v>0.8</v>
      </c>
      <c r="GH13" s="13">
        <v>0.9</v>
      </c>
      <c r="GI13" s="13">
        <v>0.8</v>
      </c>
      <c r="GK13" s="13"/>
      <c r="GL13" s="13" t="s">
        <v>523</v>
      </c>
      <c r="GM13" s="13">
        <v>0.4</v>
      </c>
      <c r="GN13" s="13">
        <v>0.2</v>
      </c>
      <c r="GO13" s="13">
        <v>0.3</v>
      </c>
      <c r="GP13" s="13">
        <v>0.3</v>
      </c>
      <c r="GQ13" s="13">
        <v>0.3</v>
      </c>
      <c r="GR13" s="13">
        <v>0.3</v>
      </c>
      <c r="GS13" s="13">
        <v>0.3</v>
      </c>
      <c r="GT13" s="13">
        <v>0.3</v>
      </c>
      <c r="GU13" s="13">
        <v>0.3</v>
      </c>
      <c r="GV13" s="13">
        <v>0.4</v>
      </c>
      <c r="GW13" s="13">
        <v>0.5</v>
      </c>
      <c r="GX13" s="13">
        <v>0.4</v>
      </c>
      <c r="GY13" s="13">
        <v>0.5</v>
      </c>
      <c r="GZ13" s="13">
        <v>0.5</v>
      </c>
      <c r="HA13" s="13">
        <v>0.5</v>
      </c>
      <c r="HB13" s="13">
        <v>0.5</v>
      </c>
      <c r="HC13" s="13">
        <v>0.5</v>
      </c>
      <c r="HD13" s="13">
        <v>0.6</v>
      </c>
      <c r="HE13" s="13">
        <v>0.6</v>
      </c>
      <c r="HF13" s="13">
        <v>0.6</v>
      </c>
      <c r="HG13" s="13">
        <v>0.5</v>
      </c>
    </row>
    <row r="14" ht="15" spans="1:215">
      <c r="A14" s="1"/>
      <c r="B14" s="1"/>
      <c r="C14" s="1"/>
      <c r="D14" s="1"/>
      <c r="E14" s="1"/>
      <c r="F14" s="1"/>
      <c r="G14" s="1"/>
      <c r="H14" s="1"/>
      <c r="I14" s="1"/>
      <c r="J14" s="1"/>
      <c r="K14" s="1"/>
      <c r="L14" s="1"/>
      <c r="M14" s="1"/>
      <c r="N14" s="1"/>
      <c r="O14" s="1"/>
      <c r="P14" s="1"/>
      <c r="Q14" s="1"/>
      <c r="R14" s="1"/>
      <c r="S14" s="1"/>
      <c r="T14" s="1"/>
      <c r="U14" s="1"/>
      <c r="V14" s="1"/>
      <c r="W14" s="1"/>
      <c r="Y14" s="1"/>
      <c r="Z14" s="1"/>
      <c r="AA14" s="1"/>
      <c r="AB14" s="1"/>
      <c r="AC14" s="1"/>
      <c r="AD14" s="1"/>
      <c r="AE14" s="1"/>
      <c r="AF14" s="1"/>
      <c r="AG14" s="1"/>
      <c r="AH14" s="1"/>
      <c r="AI14" s="1"/>
      <c r="AJ14" s="1"/>
      <c r="AK14" s="1"/>
      <c r="AL14" s="1"/>
      <c r="AM14" s="1"/>
      <c r="AN14" s="1"/>
      <c r="AO14" s="1"/>
      <c r="AP14" s="1"/>
      <c r="AQ14" s="1"/>
      <c r="AR14" s="1"/>
      <c r="AS14" s="1"/>
      <c r="AT14" s="1"/>
      <c r="AU14" s="1"/>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O14" s="1"/>
      <c r="EP14" s="1"/>
      <c r="EQ14" s="1"/>
      <c r="ER14" s="1"/>
      <c r="ES14" s="1"/>
      <c r="ET14" s="1"/>
      <c r="EU14" s="1"/>
      <c r="EV14" s="1"/>
      <c r="EW14" s="1"/>
      <c r="EX14" s="1"/>
      <c r="EY14" s="1"/>
      <c r="EZ14" s="1"/>
      <c r="FA14" s="1"/>
      <c r="FB14" s="1"/>
      <c r="FC14" s="1"/>
      <c r="FD14" s="1"/>
      <c r="FE14" s="1"/>
      <c r="FF14" s="1"/>
      <c r="FG14" s="1"/>
      <c r="FH14" s="1"/>
      <c r="FI14" s="1"/>
      <c r="FJ14" s="1"/>
      <c r="FK14" s="1"/>
      <c r="FM14" s="1"/>
      <c r="FN14" s="1"/>
      <c r="FO14" s="1"/>
      <c r="FP14" s="1"/>
      <c r="FQ14" s="1"/>
      <c r="FR14" s="1"/>
      <c r="FS14" s="1"/>
      <c r="FT14" s="1"/>
      <c r="FU14" s="1"/>
      <c r="FV14" s="1"/>
      <c r="FW14" s="1"/>
      <c r="FX14" s="1"/>
      <c r="FY14" s="1"/>
      <c r="FZ14" s="1"/>
      <c r="GA14" s="1"/>
      <c r="GB14" s="1"/>
      <c r="GC14" s="1"/>
      <c r="GD14" s="1"/>
      <c r="GE14" s="1"/>
      <c r="GF14" s="1"/>
      <c r="GG14" s="1"/>
      <c r="GH14" s="1"/>
      <c r="GI14" s="1"/>
      <c r="GK14" s="1"/>
      <c r="GL14" s="1"/>
      <c r="GM14" s="1"/>
      <c r="GN14" s="1"/>
      <c r="GO14" s="1"/>
      <c r="GP14" s="1"/>
      <c r="GQ14" s="1"/>
      <c r="GR14" s="1"/>
      <c r="GS14" s="1"/>
      <c r="GT14" s="1"/>
      <c r="GU14" s="1"/>
      <c r="GV14" s="1"/>
      <c r="GW14" s="1"/>
      <c r="GX14" s="1"/>
      <c r="GY14" s="1"/>
      <c r="GZ14" s="1"/>
      <c r="HA14" s="1"/>
      <c r="HB14" s="1"/>
      <c r="HC14" s="1"/>
      <c r="HD14" s="1"/>
      <c r="HE14" s="1"/>
      <c r="HF14" s="1"/>
      <c r="HG14" s="1"/>
    </row>
    <row r="15" ht="15" spans="1:215">
      <c r="A15" s="1"/>
      <c r="B15" s="14" t="s">
        <v>313</v>
      </c>
      <c r="C15" s="1"/>
      <c r="D15" s="1"/>
      <c r="E15" s="1"/>
      <c r="F15" s="1"/>
      <c r="G15" s="1"/>
      <c r="H15" s="1"/>
      <c r="I15" s="1"/>
      <c r="J15" s="1"/>
      <c r="K15" s="1"/>
      <c r="L15" s="1"/>
      <c r="M15" s="1"/>
      <c r="N15" s="1"/>
      <c r="O15" s="1"/>
      <c r="P15" s="1"/>
      <c r="Q15" s="1"/>
      <c r="R15" s="1"/>
      <c r="S15" s="1"/>
      <c r="T15" s="1"/>
      <c r="U15" s="1"/>
      <c r="V15" s="1"/>
      <c r="W15" s="1"/>
      <c r="Y15" s="1"/>
      <c r="Z15" s="14" t="s">
        <v>313</v>
      </c>
      <c r="AA15" s="1"/>
      <c r="AB15" s="1"/>
      <c r="AC15" s="1"/>
      <c r="AD15" s="1"/>
      <c r="AE15" s="1"/>
      <c r="AF15" s="1"/>
      <c r="AG15" s="1"/>
      <c r="AH15" s="1"/>
      <c r="AI15" s="1"/>
      <c r="AJ15" s="1"/>
      <c r="AK15" s="1"/>
      <c r="AL15" s="1"/>
      <c r="AM15" s="1"/>
      <c r="AN15" s="1"/>
      <c r="AO15" s="1"/>
      <c r="AP15" s="1"/>
      <c r="AQ15" s="1"/>
      <c r="AR15" s="1"/>
      <c r="AS15" s="1"/>
      <c r="AT15" s="1"/>
      <c r="AU15" s="1"/>
      <c r="AW15" s="25"/>
      <c r="AX15" s="36" t="s">
        <v>314</v>
      </c>
      <c r="AY15" s="25"/>
      <c r="AZ15" s="25"/>
      <c r="BA15" s="25"/>
      <c r="BB15" s="25"/>
      <c r="BC15" s="25"/>
      <c r="BD15" s="25"/>
      <c r="BE15" s="25"/>
      <c r="BF15" s="25"/>
      <c r="BG15" s="25"/>
      <c r="BH15" s="25"/>
      <c r="BI15" s="25"/>
      <c r="BJ15" s="25"/>
      <c r="BK15" s="25"/>
      <c r="BL15" s="25"/>
      <c r="BM15" s="25"/>
      <c r="BN15" s="25"/>
      <c r="BO15" s="25"/>
      <c r="BP15" s="25"/>
      <c r="BQ15" s="25"/>
      <c r="BR15" s="25"/>
      <c r="BS15" s="25"/>
      <c r="BT15" s="44"/>
      <c r="BU15" s="25"/>
      <c r="BV15" s="36" t="s">
        <v>314</v>
      </c>
      <c r="BW15" s="25"/>
      <c r="BX15" s="25"/>
      <c r="BY15" s="25"/>
      <c r="BZ15" s="25"/>
      <c r="CA15" s="25"/>
      <c r="CB15" s="25"/>
      <c r="CC15" s="25"/>
      <c r="CD15" s="25"/>
      <c r="CE15" s="25"/>
      <c r="CF15" s="25"/>
      <c r="CG15" s="25"/>
      <c r="CH15" s="25"/>
      <c r="CI15" s="25"/>
      <c r="CJ15" s="25"/>
      <c r="CK15" s="25"/>
      <c r="CL15" s="25"/>
      <c r="CM15" s="25"/>
      <c r="CN15" s="25"/>
      <c r="CO15" s="25"/>
      <c r="CP15" s="25"/>
      <c r="CQ15" s="25"/>
      <c r="CR15" s="44"/>
      <c r="CS15" s="25"/>
      <c r="CT15" s="36" t="s">
        <v>314</v>
      </c>
      <c r="CU15" s="25"/>
      <c r="CV15" s="25"/>
      <c r="CW15" s="25"/>
      <c r="CX15" s="25"/>
      <c r="CY15" s="25"/>
      <c r="CZ15" s="25"/>
      <c r="DA15" s="25"/>
      <c r="DB15" s="25"/>
      <c r="DC15" s="25"/>
      <c r="DD15" s="25"/>
      <c r="DE15" s="25"/>
      <c r="DF15" s="25"/>
      <c r="DG15" s="25"/>
      <c r="DH15" s="25"/>
      <c r="DI15" s="25"/>
      <c r="DJ15" s="25"/>
      <c r="DK15" s="25"/>
      <c r="DL15" s="25"/>
      <c r="DM15" s="25"/>
      <c r="DN15" s="25"/>
      <c r="DO15" s="25"/>
      <c r="DP15" s="44"/>
      <c r="DQ15" s="25"/>
      <c r="DR15" s="36" t="s">
        <v>314</v>
      </c>
      <c r="DS15" s="25"/>
      <c r="DT15" s="25"/>
      <c r="DU15" s="25"/>
      <c r="DV15" s="25"/>
      <c r="DW15" s="25"/>
      <c r="DX15" s="25"/>
      <c r="DY15" s="25"/>
      <c r="DZ15" s="25"/>
      <c r="EA15" s="25"/>
      <c r="EB15" s="25"/>
      <c r="EC15" s="25"/>
      <c r="ED15" s="25"/>
      <c r="EE15" s="25"/>
      <c r="EF15" s="25"/>
      <c r="EG15" s="25"/>
      <c r="EH15" s="25"/>
      <c r="EI15" s="25"/>
      <c r="EJ15" s="25"/>
      <c r="EK15" s="25"/>
      <c r="EL15" s="25"/>
      <c r="EM15" s="25"/>
      <c r="EO15" s="1"/>
      <c r="EP15" s="14" t="s">
        <v>313</v>
      </c>
      <c r="EQ15" s="1"/>
      <c r="ER15" s="1"/>
      <c r="ES15" s="1"/>
      <c r="ET15" s="1"/>
      <c r="EU15" s="1"/>
      <c r="EV15" s="1"/>
      <c r="EW15" s="1"/>
      <c r="EX15" s="1"/>
      <c r="EY15" s="1"/>
      <c r="EZ15" s="1"/>
      <c r="FA15" s="1"/>
      <c r="FB15" s="1"/>
      <c r="FC15" s="1"/>
      <c r="FD15" s="1"/>
      <c r="FE15" s="1"/>
      <c r="FF15" s="1"/>
      <c r="FG15" s="1"/>
      <c r="FH15" s="1"/>
      <c r="FI15" s="1"/>
      <c r="FJ15" s="1"/>
      <c r="FK15" s="1"/>
      <c r="FM15" s="1"/>
      <c r="FN15" s="14" t="s">
        <v>313</v>
      </c>
      <c r="FO15" s="1"/>
      <c r="FP15" s="1"/>
      <c r="FQ15" s="1"/>
      <c r="FR15" s="1"/>
      <c r="FS15" s="1"/>
      <c r="FT15" s="1"/>
      <c r="FU15" s="1"/>
      <c r="FV15" s="1"/>
      <c r="FW15" s="1"/>
      <c r="FX15" s="1"/>
      <c r="FY15" s="1"/>
      <c r="FZ15" s="1"/>
      <c r="GA15" s="1"/>
      <c r="GB15" s="1"/>
      <c r="GC15" s="1"/>
      <c r="GD15" s="1"/>
      <c r="GE15" s="1"/>
      <c r="GF15" s="1"/>
      <c r="GG15" s="1"/>
      <c r="GH15" s="1"/>
      <c r="GI15" s="1"/>
      <c r="GK15" s="1"/>
      <c r="GL15" s="14" t="s">
        <v>313</v>
      </c>
      <c r="GM15" s="1"/>
      <c r="GN15" s="1"/>
      <c r="GO15" s="1"/>
      <c r="GP15" s="1"/>
      <c r="GQ15" s="1"/>
      <c r="GR15" s="1"/>
      <c r="GS15" s="1"/>
      <c r="GT15" s="1"/>
      <c r="GU15" s="1"/>
      <c r="GV15" s="1"/>
      <c r="GW15" s="1"/>
      <c r="GX15" s="1"/>
      <c r="GY15" s="1"/>
      <c r="GZ15" s="1"/>
      <c r="HA15" s="1"/>
      <c r="HB15" s="1"/>
      <c r="HC15" s="1"/>
      <c r="HD15" s="1"/>
      <c r="HE15" s="1"/>
      <c r="HF15" s="1"/>
      <c r="HG15" s="1"/>
    </row>
    <row r="16" ht="15" spans="1:215">
      <c r="A16" s="1"/>
      <c r="B16" s="15" t="s">
        <v>315</v>
      </c>
      <c r="C16" s="1">
        <v>6</v>
      </c>
      <c r="D16" s="1">
        <v>6</v>
      </c>
      <c r="E16" s="1">
        <v>8</v>
      </c>
      <c r="F16" s="1">
        <v>9</v>
      </c>
      <c r="G16" s="1">
        <v>11</v>
      </c>
      <c r="H16" s="1">
        <v>12</v>
      </c>
      <c r="I16" s="1">
        <v>14</v>
      </c>
      <c r="J16" s="1">
        <v>16</v>
      </c>
      <c r="K16" s="1">
        <v>17</v>
      </c>
      <c r="L16" s="1">
        <v>17</v>
      </c>
      <c r="M16" s="1">
        <v>18</v>
      </c>
      <c r="N16" s="1">
        <v>20</v>
      </c>
      <c r="O16" s="1">
        <v>19</v>
      </c>
      <c r="P16" s="1">
        <v>15</v>
      </c>
      <c r="Q16" s="1">
        <v>14</v>
      </c>
      <c r="R16" s="1">
        <v>13</v>
      </c>
      <c r="S16" s="1">
        <v>15</v>
      </c>
      <c r="T16" s="1">
        <v>15</v>
      </c>
      <c r="U16" s="1">
        <v>17</v>
      </c>
      <c r="V16" s="1">
        <v>16</v>
      </c>
      <c r="W16" s="1">
        <v>15</v>
      </c>
      <c r="Y16" s="1"/>
      <c r="Z16" s="15" t="s">
        <v>315</v>
      </c>
      <c r="AA16" s="1">
        <v>57</v>
      </c>
      <c r="AB16" s="1">
        <v>48</v>
      </c>
      <c r="AC16" s="1">
        <v>56</v>
      </c>
      <c r="AD16" s="1">
        <v>49</v>
      </c>
      <c r="AE16" s="1">
        <v>62</v>
      </c>
      <c r="AF16" s="1">
        <v>74</v>
      </c>
      <c r="AG16" s="1">
        <v>87</v>
      </c>
      <c r="AH16" s="1">
        <v>90</v>
      </c>
      <c r="AI16" s="1">
        <v>111</v>
      </c>
      <c r="AJ16" s="1">
        <v>81</v>
      </c>
      <c r="AK16" s="1">
        <v>92</v>
      </c>
      <c r="AL16" s="1">
        <v>105</v>
      </c>
      <c r="AM16" s="1">
        <v>115</v>
      </c>
      <c r="AN16" s="1">
        <v>94</v>
      </c>
      <c r="AO16" s="1">
        <v>86</v>
      </c>
      <c r="AP16" s="1">
        <v>101</v>
      </c>
      <c r="AQ16" s="1">
        <v>114</v>
      </c>
      <c r="AR16" s="1">
        <v>116</v>
      </c>
      <c r="AS16" s="1">
        <v>118</v>
      </c>
      <c r="AT16" s="1">
        <v>126</v>
      </c>
      <c r="AU16" s="1">
        <v>103</v>
      </c>
      <c r="AW16" s="25"/>
      <c r="AX16" s="37" t="s">
        <v>316</v>
      </c>
      <c r="AY16" s="25">
        <v>45</v>
      </c>
      <c r="AZ16" s="25">
        <v>54</v>
      </c>
      <c r="BA16" s="25">
        <v>67</v>
      </c>
      <c r="BB16" s="25">
        <v>72</v>
      </c>
      <c r="BC16" s="25">
        <v>81</v>
      </c>
      <c r="BD16" s="25">
        <v>86</v>
      </c>
      <c r="BE16" s="25">
        <v>98</v>
      </c>
      <c r="BF16" s="25">
        <v>101</v>
      </c>
      <c r="BG16" s="25">
        <v>108</v>
      </c>
      <c r="BH16" s="25">
        <v>83</v>
      </c>
      <c r="BI16" s="25">
        <v>94</v>
      </c>
      <c r="BJ16" s="25">
        <v>105</v>
      </c>
      <c r="BK16" s="25">
        <v>117</v>
      </c>
      <c r="BL16" s="25">
        <v>90</v>
      </c>
      <c r="BM16" s="25">
        <v>80</v>
      </c>
      <c r="BN16" s="25">
        <v>102</v>
      </c>
      <c r="BO16" s="25">
        <v>119</v>
      </c>
      <c r="BP16" s="25">
        <v>106</v>
      </c>
      <c r="BQ16" s="25">
        <v>103</v>
      </c>
      <c r="BR16" s="25">
        <v>104</v>
      </c>
      <c r="BS16" s="25">
        <v>95</v>
      </c>
      <c r="BT16" s="44"/>
      <c r="BU16" s="25"/>
      <c r="BV16" s="37" t="s">
        <v>316</v>
      </c>
      <c r="BW16" s="25">
        <v>517</v>
      </c>
      <c r="BX16" s="25">
        <v>632</v>
      </c>
      <c r="BY16" s="25">
        <v>730</v>
      </c>
      <c r="BZ16" s="25">
        <v>807</v>
      </c>
      <c r="CA16" s="25">
        <v>866</v>
      </c>
      <c r="CB16" s="25">
        <v>932</v>
      </c>
      <c r="CC16" s="25">
        <v>961</v>
      </c>
      <c r="CD16" s="25">
        <v>1033</v>
      </c>
      <c r="CE16" s="25">
        <v>974</v>
      </c>
      <c r="CF16" s="25">
        <v>841</v>
      </c>
      <c r="CG16" s="25">
        <v>816</v>
      </c>
      <c r="CH16" s="25">
        <v>852</v>
      </c>
      <c r="CI16" s="25">
        <v>865</v>
      </c>
      <c r="CJ16" s="25">
        <v>860</v>
      </c>
      <c r="CK16" s="25">
        <v>819</v>
      </c>
      <c r="CL16" s="25">
        <v>837</v>
      </c>
      <c r="CM16" s="25">
        <v>919</v>
      </c>
      <c r="CN16" s="25">
        <v>972</v>
      </c>
      <c r="CO16" s="25">
        <v>993</v>
      </c>
      <c r="CP16" s="25">
        <v>1022</v>
      </c>
      <c r="CQ16" s="25">
        <v>898</v>
      </c>
      <c r="CR16" s="44"/>
      <c r="CS16" s="25"/>
      <c r="CT16" s="37" t="s">
        <v>316</v>
      </c>
      <c r="CU16" s="25">
        <v>472</v>
      </c>
      <c r="CV16" s="25">
        <v>586</v>
      </c>
      <c r="CW16" s="25">
        <v>727</v>
      </c>
      <c r="CX16" s="25">
        <v>765</v>
      </c>
      <c r="CY16" s="25">
        <v>825</v>
      </c>
      <c r="CZ16" s="25">
        <v>902</v>
      </c>
      <c r="DA16" s="25">
        <v>966</v>
      </c>
      <c r="DB16" s="25">
        <v>1054</v>
      </c>
      <c r="DC16" s="25">
        <v>1129</v>
      </c>
      <c r="DD16" s="25">
        <v>1069</v>
      </c>
      <c r="DE16" s="25">
        <v>1143</v>
      </c>
      <c r="DF16" s="25">
        <v>1172</v>
      </c>
      <c r="DG16" s="25">
        <v>1155</v>
      </c>
      <c r="DH16" s="25">
        <v>1218</v>
      </c>
      <c r="DI16" s="25">
        <v>1166</v>
      </c>
      <c r="DJ16" s="25">
        <v>1168</v>
      </c>
      <c r="DK16" s="25">
        <v>1232</v>
      </c>
      <c r="DL16" s="25">
        <v>1187</v>
      </c>
      <c r="DM16" s="25">
        <v>1161</v>
      </c>
      <c r="DN16" s="25">
        <v>1189</v>
      </c>
      <c r="DO16" s="25">
        <v>1056</v>
      </c>
      <c r="DP16" s="44"/>
      <c r="DQ16" s="25"/>
      <c r="DR16" s="37" t="s">
        <v>316</v>
      </c>
      <c r="DS16" s="25">
        <v>15</v>
      </c>
      <c r="DT16" s="25">
        <v>25</v>
      </c>
      <c r="DU16" s="25">
        <v>38</v>
      </c>
      <c r="DV16" s="25">
        <v>42</v>
      </c>
      <c r="DW16" s="25">
        <v>45</v>
      </c>
      <c r="DX16" s="25">
        <v>49</v>
      </c>
      <c r="DY16" s="25">
        <v>60</v>
      </c>
      <c r="DZ16" s="25">
        <v>54</v>
      </c>
      <c r="EA16" s="25">
        <v>56</v>
      </c>
      <c r="EB16" s="25">
        <v>51</v>
      </c>
      <c r="EC16" s="25">
        <v>59</v>
      </c>
      <c r="ED16" s="25">
        <v>65</v>
      </c>
      <c r="EE16" s="25">
        <v>88</v>
      </c>
      <c r="EF16" s="25">
        <v>94</v>
      </c>
      <c r="EG16" s="25">
        <v>100</v>
      </c>
      <c r="EH16" s="25">
        <v>101</v>
      </c>
      <c r="EI16" s="25">
        <v>117</v>
      </c>
      <c r="EJ16" s="25">
        <v>122</v>
      </c>
      <c r="EK16" s="25">
        <v>138</v>
      </c>
      <c r="EL16" s="25">
        <v>144</v>
      </c>
      <c r="EM16" s="25">
        <v>140</v>
      </c>
      <c r="EO16" s="1"/>
      <c r="EP16" s="15" t="s">
        <v>315</v>
      </c>
      <c r="EQ16" s="1">
        <v>31</v>
      </c>
      <c r="ER16" s="1">
        <v>22</v>
      </c>
      <c r="ES16" s="1">
        <v>27</v>
      </c>
      <c r="ET16" s="1">
        <v>33</v>
      </c>
      <c r="EU16" s="1">
        <v>34</v>
      </c>
      <c r="EV16" s="1">
        <v>33</v>
      </c>
      <c r="EW16" s="1">
        <v>39</v>
      </c>
      <c r="EX16" s="1">
        <v>47</v>
      </c>
      <c r="EY16" s="1">
        <v>57</v>
      </c>
      <c r="EZ16" s="1">
        <v>53</v>
      </c>
      <c r="FA16" s="1">
        <v>69</v>
      </c>
      <c r="FB16" s="1">
        <v>71</v>
      </c>
      <c r="FC16" s="1">
        <v>77</v>
      </c>
      <c r="FD16" s="1">
        <v>74</v>
      </c>
      <c r="FE16" s="1">
        <v>63</v>
      </c>
      <c r="FF16" s="1">
        <v>59</v>
      </c>
      <c r="FG16" s="1">
        <v>59</v>
      </c>
      <c r="FH16" s="1">
        <v>58</v>
      </c>
      <c r="FI16" s="1">
        <v>52</v>
      </c>
      <c r="FJ16" s="1">
        <v>49</v>
      </c>
      <c r="FK16" s="1">
        <v>42</v>
      </c>
      <c r="FM16" s="1"/>
      <c r="FN16" s="15" t="s">
        <v>315</v>
      </c>
      <c r="FO16" s="1">
        <v>203</v>
      </c>
      <c r="FP16" s="1">
        <v>278</v>
      </c>
      <c r="FQ16" s="1">
        <v>324</v>
      </c>
      <c r="FR16" s="1">
        <v>339</v>
      </c>
      <c r="FS16" s="1">
        <v>356</v>
      </c>
      <c r="FT16" s="1">
        <v>390</v>
      </c>
      <c r="FU16" s="1">
        <v>421</v>
      </c>
      <c r="FV16" s="1">
        <v>474</v>
      </c>
      <c r="FW16" s="1">
        <v>482</v>
      </c>
      <c r="FX16" s="1">
        <v>415</v>
      </c>
      <c r="FY16" s="1">
        <v>423</v>
      </c>
      <c r="FZ16" s="1">
        <v>385</v>
      </c>
      <c r="GA16" s="1">
        <v>431</v>
      </c>
      <c r="GB16" s="1">
        <v>464</v>
      </c>
      <c r="GC16" s="1">
        <v>486</v>
      </c>
      <c r="GD16" s="1">
        <v>479</v>
      </c>
      <c r="GE16" s="1">
        <v>530</v>
      </c>
      <c r="GF16" s="1">
        <v>529</v>
      </c>
      <c r="GG16" s="1">
        <v>530</v>
      </c>
      <c r="GH16" s="1">
        <v>580</v>
      </c>
      <c r="GI16" s="1">
        <v>497</v>
      </c>
      <c r="GK16" s="1"/>
      <c r="GL16" s="15" t="s">
        <v>315</v>
      </c>
      <c r="GM16" s="1">
        <v>288</v>
      </c>
      <c r="GN16" s="1">
        <v>185</v>
      </c>
      <c r="GO16" s="1">
        <v>204</v>
      </c>
      <c r="GP16" s="1">
        <v>216</v>
      </c>
      <c r="GQ16" s="1">
        <v>254</v>
      </c>
      <c r="GR16" s="1">
        <v>272</v>
      </c>
      <c r="GS16" s="1">
        <v>269</v>
      </c>
      <c r="GT16" s="1">
        <v>287</v>
      </c>
      <c r="GU16" s="1">
        <v>284</v>
      </c>
      <c r="GV16" s="1">
        <v>252</v>
      </c>
      <c r="GW16" s="1">
        <v>266</v>
      </c>
      <c r="GX16" s="1">
        <v>248</v>
      </c>
      <c r="GY16" s="1">
        <v>266</v>
      </c>
      <c r="GZ16" s="1">
        <v>274</v>
      </c>
      <c r="HA16" s="1">
        <v>280</v>
      </c>
      <c r="HB16" s="1">
        <v>306</v>
      </c>
      <c r="HC16" s="1">
        <v>320</v>
      </c>
      <c r="HD16" s="1">
        <v>346</v>
      </c>
      <c r="HE16" s="1">
        <v>366</v>
      </c>
      <c r="HF16" s="1">
        <v>356</v>
      </c>
      <c r="HG16" s="1">
        <v>343</v>
      </c>
    </row>
    <row r="17" ht="15" spans="1:215">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44"/>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44"/>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44"/>
      <c r="DQ17" s="25"/>
      <c r="DR17" s="25"/>
      <c r="DS17" s="25"/>
      <c r="DT17" s="25"/>
      <c r="DU17" s="25"/>
      <c r="DV17" s="25"/>
      <c r="DW17" s="25"/>
      <c r="DX17" s="25"/>
      <c r="DY17" s="25"/>
      <c r="DZ17" s="25"/>
      <c r="EA17" s="25"/>
      <c r="EB17" s="25"/>
      <c r="EC17" s="25"/>
      <c r="ED17" s="25"/>
      <c r="EE17" s="25"/>
      <c r="EF17" s="25"/>
      <c r="EG17" s="25"/>
      <c r="EH17" s="25"/>
      <c r="EI17" s="25"/>
      <c r="EJ17" s="25"/>
      <c r="EK17" s="25"/>
      <c r="EL17" s="25"/>
      <c r="EM17" s="25"/>
      <c r="EO17" s="1"/>
      <c r="EP17" s="1"/>
      <c r="EQ17" s="1"/>
      <c r="ER17" s="1"/>
      <c r="ES17" s="1"/>
      <c r="ET17" s="1"/>
      <c r="EU17" s="1"/>
      <c r="EV17" s="1"/>
      <c r="EW17" s="1"/>
      <c r="EX17" s="1"/>
      <c r="EY17" s="1"/>
      <c r="EZ17" s="1"/>
      <c r="FA17" s="1"/>
      <c r="FB17" s="1"/>
      <c r="FC17" s="1"/>
      <c r="FD17" s="1"/>
      <c r="FE17" s="1"/>
      <c r="FF17" s="1"/>
      <c r="FG17" s="1"/>
      <c r="FH17" s="1"/>
      <c r="FI17" s="1"/>
      <c r="FJ17" s="1"/>
      <c r="FK17" s="1"/>
      <c r="FM17" s="1"/>
      <c r="FN17" s="1"/>
      <c r="FO17" s="1"/>
      <c r="FP17" s="1"/>
      <c r="FQ17" s="1"/>
      <c r="FR17" s="1"/>
      <c r="FS17" s="1"/>
      <c r="FT17" s="1"/>
      <c r="FU17" s="1"/>
      <c r="FV17" s="1"/>
      <c r="FW17" s="1"/>
      <c r="FX17" s="1"/>
      <c r="FY17" s="1"/>
      <c r="FZ17" s="1"/>
      <c r="GA17" s="1"/>
      <c r="GB17" s="1"/>
      <c r="GC17" s="1"/>
      <c r="GD17" s="1"/>
      <c r="GE17" s="1"/>
      <c r="GF17" s="1"/>
      <c r="GG17" s="1"/>
      <c r="GH17" s="1"/>
      <c r="GI17" s="1"/>
      <c r="GK17" s="1"/>
      <c r="GL17" s="1"/>
      <c r="GM17" s="1"/>
      <c r="GN17" s="1"/>
      <c r="GO17" s="1"/>
      <c r="GP17" s="1"/>
      <c r="GQ17" s="1"/>
      <c r="GR17" s="1"/>
      <c r="GS17" s="1"/>
      <c r="GT17" s="1"/>
      <c r="GU17" s="1"/>
      <c r="GV17" s="1"/>
      <c r="GW17" s="1"/>
      <c r="GX17" s="1"/>
      <c r="GY17" s="1"/>
      <c r="GZ17" s="1"/>
      <c r="HA17" s="1"/>
      <c r="HB17" s="1"/>
      <c r="HC17" s="1"/>
      <c r="HD17" s="1"/>
      <c r="HE17" s="1"/>
      <c r="HF17" s="1"/>
      <c r="HG17" s="1"/>
    </row>
    <row r="18" ht="15" spans="1:215">
      <c r="A18" s="13"/>
      <c r="B18" s="14" t="s">
        <v>317</v>
      </c>
      <c r="C18" s="13">
        <v>1.5</v>
      </c>
      <c r="D18" s="13">
        <v>1.35</v>
      </c>
      <c r="E18" s="13">
        <v>1.3</v>
      </c>
      <c r="F18" s="13">
        <v>1.3</v>
      </c>
      <c r="G18" s="13">
        <v>1.3</v>
      </c>
      <c r="H18" s="13">
        <v>1.19</v>
      </c>
      <c r="I18" s="13">
        <v>1.18</v>
      </c>
      <c r="J18" s="13">
        <v>1.16</v>
      </c>
      <c r="K18" s="13">
        <v>1.16</v>
      </c>
      <c r="L18" s="13">
        <v>1.75</v>
      </c>
      <c r="M18" s="13">
        <v>1.75</v>
      </c>
      <c r="N18" s="13">
        <v>1.75</v>
      </c>
      <c r="O18" s="13">
        <v>1.75</v>
      </c>
      <c r="P18" s="13">
        <v>1.75</v>
      </c>
      <c r="Q18" s="13">
        <v>1.75</v>
      </c>
      <c r="R18" s="13">
        <v>1.75</v>
      </c>
      <c r="S18" s="13">
        <v>1.65</v>
      </c>
      <c r="T18" s="13">
        <v>1.6</v>
      </c>
      <c r="U18" s="13">
        <v>1.6</v>
      </c>
      <c r="V18" s="13">
        <v>1.6</v>
      </c>
      <c r="W18" s="13">
        <v>1.54</v>
      </c>
      <c r="Y18" s="13"/>
      <c r="Z18" s="14" t="s">
        <v>317</v>
      </c>
      <c r="AA18" s="13">
        <v>1.5</v>
      </c>
      <c r="AB18" s="13">
        <v>1.35</v>
      </c>
      <c r="AC18" s="13">
        <v>1.3</v>
      </c>
      <c r="AD18" s="13">
        <v>1.3</v>
      </c>
      <c r="AE18" s="13">
        <v>1.3</v>
      </c>
      <c r="AF18" s="13">
        <v>1.19</v>
      </c>
      <c r="AG18" s="13">
        <v>1.18</v>
      </c>
      <c r="AH18" s="13">
        <v>1.16</v>
      </c>
      <c r="AI18" s="13">
        <v>1.16</v>
      </c>
      <c r="AJ18" s="13">
        <v>1.75</v>
      </c>
      <c r="AK18" s="13">
        <v>1.75</v>
      </c>
      <c r="AL18" s="13">
        <v>1.75</v>
      </c>
      <c r="AM18" s="13">
        <v>1.75</v>
      </c>
      <c r="AN18" s="13">
        <v>1.75</v>
      </c>
      <c r="AO18" s="13">
        <v>1.75</v>
      </c>
      <c r="AP18" s="13">
        <v>1.75</v>
      </c>
      <c r="AQ18" s="13">
        <v>1.65</v>
      </c>
      <c r="AR18" s="13">
        <v>1.6</v>
      </c>
      <c r="AS18" s="13">
        <v>1.6</v>
      </c>
      <c r="AT18" s="13">
        <v>1.6</v>
      </c>
      <c r="AU18" s="13">
        <v>1.54</v>
      </c>
      <c r="AW18" s="33"/>
      <c r="AX18" s="36" t="s">
        <v>318</v>
      </c>
      <c r="AY18" s="33">
        <v>1.5</v>
      </c>
      <c r="AZ18" s="33">
        <v>1.35</v>
      </c>
      <c r="BA18" s="33">
        <v>1.3</v>
      </c>
      <c r="BB18" s="33">
        <v>1.3</v>
      </c>
      <c r="BC18" s="33">
        <v>1.3</v>
      </c>
      <c r="BD18" s="33">
        <v>1.19</v>
      </c>
      <c r="BE18" s="33">
        <v>1.18</v>
      </c>
      <c r="BF18" s="33">
        <v>1.16</v>
      </c>
      <c r="BG18" s="33">
        <v>1.16</v>
      </c>
      <c r="BH18" s="33">
        <v>1.75</v>
      </c>
      <c r="BI18" s="33">
        <v>1.75</v>
      </c>
      <c r="BJ18" s="33">
        <v>1.75</v>
      </c>
      <c r="BK18" s="33">
        <v>1.75</v>
      </c>
      <c r="BL18" s="33">
        <v>1.75</v>
      </c>
      <c r="BM18" s="33">
        <v>1.75</v>
      </c>
      <c r="BN18" s="33">
        <v>1.75</v>
      </c>
      <c r="BO18" s="33">
        <v>1.65</v>
      </c>
      <c r="BP18" s="33">
        <v>1.6</v>
      </c>
      <c r="BQ18" s="33">
        <v>1.6</v>
      </c>
      <c r="BR18" s="33">
        <v>1.6</v>
      </c>
      <c r="BS18" s="33">
        <v>1.54</v>
      </c>
      <c r="BT18" s="44"/>
      <c r="BU18" s="33"/>
      <c r="BV18" s="36" t="s">
        <v>318</v>
      </c>
      <c r="BW18" s="33">
        <v>1.5</v>
      </c>
      <c r="BX18" s="33">
        <v>1.35</v>
      </c>
      <c r="BY18" s="33">
        <v>1.3</v>
      </c>
      <c r="BZ18" s="33">
        <v>1.3</v>
      </c>
      <c r="CA18" s="33">
        <v>1.3</v>
      </c>
      <c r="CB18" s="33">
        <v>1.19</v>
      </c>
      <c r="CC18" s="33">
        <v>1.18</v>
      </c>
      <c r="CD18" s="33">
        <v>1.16</v>
      </c>
      <c r="CE18" s="33">
        <v>1.16</v>
      </c>
      <c r="CF18" s="33">
        <v>1.75</v>
      </c>
      <c r="CG18" s="33">
        <v>1.75</v>
      </c>
      <c r="CH18" s="33">
        <v>1.75</v>
      </c>
      <c r="CI18" s="33">
        <v>1.75</v>
      </c>
      <c r="CJ18" s="33">
        <v>1.75</v>
      </c>
      <c r="CK18" s="33">
        <v>1.75</v>
      </c>
      <c r="CL18" s="33">
        <v>1.75</v>
      </c>
      <c r="CM18" s="33">
        <v>1.65</v>
      </c>
      <c r="CN18" s="33">
        <v>1.6</v>
      </c>
      <c r="CO18" s="33">
        <v>1.6</v>
      </c>
      <c r="CP18" s="33">
        <v>1.6</v>
      </c>
      <c r="CQ18" s="33">
        <v>1.54</v>
      </c>
      <c r="CR18" s="44"/>
      <c r="CS18" s="33"/>
      <c r="CT18" s="36" t="s">
        <v>318</v>
      </c>
      <c r="CU18" s="33">
        <v>1.5</v>
      </c>
      <c r="CV18" s="33">
        <v>1.35</v>
      </c>
      <c r="CW18" s="33">
        <v>1.3</v>
      </c>
      <c r="CX18" s="33">
        <v>1.3</v>
      </c>
      <c r="CY18" s="33">
        <v>1.3</v>
      </c>
      <c r="CZ18" s="33">
        <v>1.19</v>
      </c>
      <c r="DA18" s="33">
        <v>1.18</v>
      </c>
      <c r="DB18" s="33">
        <v>1.16</v>
      </c>
      <c r="DC18" s="33">
        <v>1.16</v>
      </c>
      <c r="DD18" s="33">
        <v>1.75</v>
      </c>
      <c r="DE18" s="33">
        <v>1.75</v>
      </c>
      <c r="DF18" s="33">
        <v>1.75</v>
      </c>
      <c r="DG18" s="33">
        <v>1.75</v>
      </c>
      <c r="DH18" s="33">
        <v>1.75</v>
      </c>
      <c r="DI18" s="33">
        <v>1.75</v>
      </c>
      <c r="DJ18" s="33">
        <v>1.75</v>
      </c>
      <c r="DK18" s="33">
        <v>1.65</v>
      </c>
      <c r="DL18" s="33">
        <v>1.6</v>
      </c>
      <c r="DM18" s="33">
        <v>1.6</v>
      </c>
      <c r="DN18" s="33">
        <v>1.6</v>
      </c>
      <c r="DO18" s="33">
        <v>1.54</v>
      </c>
      <c r="DP18" s="44"/>
      <c r="DQ18" s="33"/>
      <c r="DR18" s="36" t="s">
        <v>318</v>
      </c>
      <c r="DS18" s="33">
        <v>1.5</v>
      </c>
      <c r="DT18" s="33">
        <v>1.35</v>
      </c>
      <c r="DU18" s="33">
        <v>1.3</v>
      </c>
      <c r="DV18" s="33">
        <v>1.3</v>
      </c>
      <c r="DW18" s="33">
        <v>1.3</v>
      </c>
      <c r="DX18" s="33">
        <v>1.19</v>
      </c>
      <c r="DY18" s="33">
        <v>1.18</v>
      </c>
      <c r="DZ18" s="33">
        <v>1.16</v>
      </c>
      <c r="EA18" s="33">
        <v>1.16</v>
      </c>
      <c r="EB18" s="33">
        <v>1.75</v>
      </c>
      <c r="EC18" s="33">
        <v>1.75</v>
      </c>
      <c r="ED18" s="33">
        <v>1.75</v>
      </c>
      <c r="EE18" s="33">
        <v>1.75</v>
      </c>
      <c r="EF18" s="33">
        <v>1.75</v>
      </c>
      <c r="EG18" s="33">
        <v>1.75</v>
      </c>
      <c r="EH18" s="33">
        <v>1.75</v>
      </c>
      <c r="EI18" s="33">
        <v>1.65</v>
      </c>
      <c r="EJ18" s="33">
        <v>1.6</v>
      </c>
      <c r="EK18" s="33">
        <v>1.6</v>
      </c>
      <c r="EL18" s="33">
        <v>1.6</v>
      </c>
      <c r="EM18" s="33">
        <v>1.54</v>
      </c>
      <c r="EO18" s="13"/>
      <c r="EP18" s="14" t="s">
        <v>317</v>
      </c>
      <c r="EQ18" s="13">
        <v>1.5</v>
      </c>
      <c r="ER18" s="13">
        <v>1.35</v>
      </c>
      <c r="ES18" s="13">
        <v>1.3</v>
      </c>
      <c r="ET18" s="13">
        <v>1.3</v>
      </c>
      <c r="EU18" s="13">
        <v>1.3</v>
      </c>
      <c r="EV18" s="13">
        <v>1.19</v>
      </c>
      <c r="EW18" s="13">
        <v>1.18</v>
      </c>
      <c r="EX18" s="13">
        <v>1.16</v>
      </c>
      <c r="EY18" s="13">
        <v>1.16</v>
      </c>
      <c r="EZ18" s="13">
        <v>1.75</v>
      </c>
      <c r="FA18" s="13">
        <v>1.75</v>
      </c>
      <c r="FB18" s="13">
        <v>1.75</v>
      </c>
      <c r="FC18" s="13">
        <v>1.75</v>
      </c>
      <c r="FD18" s="13">
        <v>1.75</v>
      </c>
      <c r="FE18" s="13">
        <v>1.75</v>
      </c>
      <c r="FF18" s="13">
        <v>1.75</v>
      </c>
      <c r="FG18" s="13">
        <v>1.65</v>
      </c>
      <c r="FH18" s="13">
        <v>1.6</v>
      </c>
      <c r="FI18" s="13">
        <v>1.6</v>
      </c>
      <c r="FJ18" s="13">
        <v>1.6</v>
      </c>
      <c r="FK18" s="13">
        <v>1.54</v>
      </c>
      <c r="FM18" s="13"/>
      <c r="FN18" s="14" t="s">
        <v>317</v>
      </c>
      <c r="FO18" s="13">
        <v>1.5</v>
      </c>
      <c r="FP18" s="13">
        <v>1.35</v>
      </c>
      <c r="FQ18" s="13">
        <v>1.3</v>
      </c>
      <c r="FR18" s="13">
        <v>1.3</v>
      </c>
      <c r="FS18" s="13">
        <v>1.3</v>
      </c>
      <c r="FT18" s="13">
        <v>1.19</v>
      </c>
      <c r="FU18" s="13">
        <v>1.18</v>
      </c>
      <c r="FV18" s="13">
        <v>1.16</v>
      </c>
      <c r="FW18" s="13">
        <v>1.16</v>
      </c>
      <c r="FX18" s="13">
        <v>1.75</v>
      </c>
      <c r="FY18" s="13">
        <v>1.75</v>
      </c>
      <c r="FZ18" s="13">
        <v>1.75</v>
      </c>
      <c r="GA18" s="13">
        <v>1.75</v>
      </c>
      <c r="GB18" s="13">
        <v>1.75</v>
      </c>
      <c r="GC18" s="13">
        <v>1.75</v>
      </c>
      <c r="GD18" s="13">
        <v>1.75</v>
      </c>
      <c r="GE18" s="13">
        <v>1.65</v>
      </c>
      <c r="GF18" s="13">
        <v>1.6</v>
      </c>
      <c r="GG18" s="13">
        <v>1.6</v>
      </c>
      <c r="GH18" s="13">
        <v>1.6</v>
      </c>
      <c r="GI18" s="13">
        <v>1.54</v>
      </c>
      <c r="GK18" s="13"/>
      <c r="GL18" s="14" t="s">
        <v>317</v>
      </c>
      <c r="GM18" s="13">
        <v>1.5</v>
      </c>
      <c r="GN18" s="13">
        <v>1.35</v>
      </c>
      <c r="GO18" s="13">
        <v>1.3</v>
      </c>
      <c r="GP18" s="13">
        <v>1.3</v>
      </c>
      <c r="GQ18" s="13">
        <v>1.3</v>
      </c>
      <c r="GR18" s="13">
        <v>1.19</v>
      </c>
      <c r="GS18" s="13">
        <v>1.18</v>
      </c>
      <c r="GT18" s="13">
        <v>1.16</v>
      </c>
      <c r="GU18" s="13">
        <v>1.16</v>
      </c>
      <c r="GV18" s="13">
        <v>1.75</v>
      </c>
      <c r="GW18" s="13">
        <v>1.75</v>
      </c>
      <c r="GX18" s="13">
        <v>1.75</v>
      </c>
      <c r="GY18" s="13">
        <v>1.75</v>
      </c>
      <c r="GZ18" s="13">
        <v>1.75</v>
      </c>
      <c r="HA18" s="13">
        <v>1.75</v>
      </c>
      <c r="HB18" s="13">
        <v>1.75</v>
      </c>
      <c r="HC18" s="13">
        <v>1.65</v>
      </c>
      <c r="HD18" s="13">
        <v>1.6</v>
      </c>
      <c r="HE18" s="13">
        <v>1.6</v>
      </c>
      <c r="HF18" s="13">
        <v>1.6</v>
      </c>
      <c r="HG18" s="13">
        <v>1.54</v>
      </c>
    </row>
    <row r="19" ht="15" spans="1:215">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44"/>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44"/>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44"/>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row>
    <row r="20" ht="15" spans="1:215">
      <c r="A20" s="1"/>
      <c r="B20" s="1"/>
      <c r="C20" s="1"/>
      <c r="D20" s="1"/>
      <c r="E20" s="1"/>
      <c r="F20" s="1"/>
      <c r="G20" s="1"/>
      <c r="H20" s="1"/>
      <c r="I20" s="1"/>
      <c r="J20" s="1"/>
      <c r="K20" s="1"/>
      <c r="L20" s="1"/>
      <c r="M20" s="1"/>
      <c r="N20" s="1"/>
      <c r="O20" s="1"/>
      <c r="P20" s="1"/>
      <c r="Q20" s="1"/>
      <c r="R20" s="1"/>
      <c r="S20" s="1"/>
      <c r="T20" s="1"/>
      <c r="U20" s="1"/>
      <c r="V20" s="1"/>
      <c r="W20" s="1"/>
      <c r="Y20" s="1"/>
      <c r="Z20" s="1"/>
      <c r="AA20" s="1"/>
      <c r="AB20" s="1"/>
      <c r="AC20" s="1"/>
      <c r="AD20" s="1"/>
      <c r="AE20" s="1"/>
      <c r="AF20" s="1"/>
      <c r="AG20" s="1"/>
      <c r="AH20" s="1"/>
      <c r="AI20" s="1"/>
      <c r="AJ20" s="1"/>
      <c r="AK20" s="1"/>
      <c r="AL20" s="1"/>
      <c r="AM20" s="1"/>
      <c r="AN20" s="1"/>
      <c r="AO20" s="1"/>
      <c r="AP20" s="1"/>
      <c r="AQ20" s="1"/>
      <c r="AR20" s="1"/>
      <c r="AS20" s="1"/>
      <c r="AT20" s="1"/>
      <c r="AU20" s="1"/>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44"/>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44"/>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44"/>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O20" s="1"/>
      <c r="EP20" s="1"/>
      <c r="EQ20" s="1"/>
      <c r="ER20" s="1"/>
      <c r="ES20" s="1"/>
      <c r="ET20" s="1"/>
      <c r="EU20" s="1"/>
      <c r="EV20" s="1"/>
      <c r="EW20" s="1"/>
      <c r="EX20" s="1"/>
      <c r="EY20" s="1"/>
      <c r="EZ20" s="1"/>
      <c r="FA20" s="1"/>
      <c r="FB20" s="1"/>
      <c r="FC20" s="1"/>
      <c r="FD20" s="1"/>
      <c r="FE20" s="1"/>
      <c r="FF20" s="1"/>
      <c r="FG20" s="1"/>
      <c r="FH20" s="1"/>
      <c r="FI20" s="1"/>
      <c r="FJ20" s="1"/>
      <c r="FK20" s="1"/>
      <c r="FM20" s="1"/>
      <c r="FN20" s="1"/>
      <c r="FO20" s="1"/>
      <c r="FP20" s="1"/>
      <c r="FQ20" s="1"/>
      <c r="FR20" s="1"/>
      <c r="FS20" s="1"/>
      <c r="FT20" s="1"/>
      <c r="FU20" s="1"/>
      <c r="FV20" s="1"/>
      <c r="FW20" s="1"/>
      <c r="FX20" s="1"/>
      <c r="FY20" s="1"/>
      <c r="FZ20" s="1"/>
      <c r="GA20" s="1"/>
      <c r="GB20" s="1"/>
      <c r="GC20" s="1"/>
      <c r="GD20" s="1"/>
      <c r="GE20" s="1"/>
      <c r="GF20" s="1"/>
      <c r="GG20" s="1"/>
      <c r="GH20" s="1"/>
      <c r="GI20" s="1"/>
      <c r="GK20" s="1"/>
      <c r="GL20" s="1"/>
      <c r="GM20" s="1"/>
      <c r="GN20" s="1"/>
      <c r="GO20" s="1"/>
      <c r="GP20" s="1"/>
      <c r="GQ20" s="1"/>
      <c r="GR20" s="1"/>
      <c r="GS20" s="1"/>
      <c r="GT20" s="1"/>
      <c r="GU20" s="1"/>
      <c r="GV20" s="1"/>
      <c r="GW20" s="1"/>
      <c r="GX20" s="1"/>
      <c r="GY20" s="1"/>
      <c r="GZ20" s="1"/>
      <c r="HA20" s="1"/>
      <c r="HB20" s="1"/>
      <c r="HC20" s="1"/>
      <c r="HD20" s="1"/>
      <c r="HE20" s="1"/>
      <c r="HF20" s="1"/>
      <c r="HG20" s="1"/>
    </row>
    <row r="21" ht="16.5" spans="1:215">
      <c r="A21" s="13"/>
      <c r="B21" s="8" t="s">
        <v>524</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Y21" s="13"/>
      <c r="Z21" s="8" t="s">
        <v>524</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W21" s="33"/>
      <c r="AX21" s="40" t="s">
        <v>524</v>
      </c>
      <c r="AY21" s="33">
        <v>0</v>
      </c>
      <c r="AZ21" s="33">
        <v>0</v>
      </c>
      <c r="BA21" s="33">
        <v>0</v>
      </c>
      <c r="BB21" s="33">
        <v>0</v>
      </c>
      <c r="BC21" s="33">
        <v>0</v>
      </c>
      <c r="BD21" s="33">
        <v>0</v>
      </c>
      <c r="BE21" s="33">
        <v>0</v>
      </c>
      <c r="BF21" s="33">
        <v>0</v>
      </c>
      <c r="BG21" s="33">
        <v>0</v>
      </c>
      <c r="BH21" s="33">
        <v>0</v>
      </c>
      <c r="BI21" s="33">
        <v>0</v>
      </c>
      <c r="BJ21" s="33">
        <v>0</v>
      </c>
      <c r="BK21" s="33">
        <v>0</v>
      </c>
      <c r="BL21" s="33">
        <v>0</v>
      </c>
      <c r="BM21" s="33">
        <v>0</v>
      </c>
      <c r="BN21" s="33">
        <v>0</v>
      </c>
      <c r="BO21" s="33">
        <v>0</v>
      </c>
      <c r="BP21" s="33">
        <v>0</v>
      </c>
      <c r="BQ21" s="33">
        <v>0</v>
      </c>
      <c r="BR21" s="33">
        <v>0</v>
      </c>
      <c r="BS21" s="33">
        <v>0</v>
      </c>
      <c r="BT21" s="44"/>
      <c r="BU21" s="33"/>
      <c r="BV21" s="40" t="s">
        <v>524</v>
      </c>
      <c r="BW21" s="33">
        <v>0.1</v>
      </c>
      <c r="BX21" s="33">
        <v>0.1</v>
      </c>
      <c r="BY21" s="33">
        <v>0.1</v>
      </c>
      <c r="BZ21" s="33">
        <v>0.1</v>
      </c>
      <c r="CA21" s="33">
        <v>0.1</v>
      </c>
      <c r="CB21" s="33">
        <v>0.1</v>
      </c>
      <c r="CC21" s="33">
        <v>0.1</v>
      </c>
      <c r="CD21" s="33">
        <v>0.1</v>
      </c>
      <c r="CE21" s="33">
        <v>0.1</v>
      </c>
      <c r="CF21" s="33">
        <v>0.1</v>
      </c>
      <c r="CG21" s="33">
        <v>0.1</v>
      </c>
      <c r="CH21" s="33">
        <v>0.1</v>
      </c>
      <c r="CI21" s="33">
        <v>0.1</v>
      </c>
      <c r="CJ21" s="33">
        <v>0.1</v>
      </c>
      <c r="CK21" s="33">
        <v>0.1</v>
      </c>
      <c r="CL21" s="33">
        <v>0.1</v>
      </c>
      <c r="CM21" s="33">
        <v>0.1</v>
      </c>
      <c r="CN21" s="33">
        <v>0.1</v>
      </c>
      <c r="CO21" s="33">
        <v>0.1</v>
      </c>
      <c r="CP21" s="33">
        <v>0.1</v>
      </c>
      <c r="CQ21" s="33">
        <v>0.1</v>
      </c>
      <c r="CR21" s="44"/>
      <c r="CS21" s="33"/>
      <c r="CT21" s="40" t="s">
        <v>524</v>
      </c>
      <c r="CU21" s="33">
        <v>0</v>
      </c>
      <c r="CV21" s="33">
        <v>0.1</v>
      </c>
      <c r="CW21" s="33">
        <v>0.1</v>
      </c>
      <c r="CX21" s="33">
        <v>0.1</v>
      </c>
      <c r="CY21" s="33">
        <v>0.1</v>
      </c>
      <c r="CZ21" s="33">
        <v>0.1</v>
      </c>
      <c r="DA21" s="33">
        <v>0.1</v>
      </c>
      <c r="DB21" s="33">
        <v>0.1</v>
      </c>
      <c r="DC21" s="33">
        <v>0.1</v>
      </c>
      <c r="DD21" s="33">
        <v>0.1</v>
      </c>
      <c r="DE21" s="33">
        <v>0.1</v>
      </c>
      <c r="DF21" s="33">
        <v>0.1</v>
      </c>
      <c r="DG21" s="33">
        <v>0.1</v>
      </c>
      <c r="DH21" s="33">
        <v>0.1</v>
      </c>
      <c r="DI21" s="33">
        <v>0.1</v>
      </c>
      <c r="DJ21" s="33">
        <v>0.1</v>
      </c>
      <c r="DK21" s="33">
        <v>0.1</v>
      </c>
      <c r="DL21" s="33">
        <v>0.1</v>
      </c>
      <c r="DM21" s="33">
        <v>0.1</v>
      </c>
      <c r="DN21" s="33">
        <v>0.1</v>
      </c>
      <c r="DO21" s="33">
        <v>0.1</v>
      </c>
      <c r="DP21" s="44"/>
      <c r="DQ21" s="33"/>
      <c r="DR21" s="40" t="s">
        <v>524</v>
      </c>
      <c r="DS21" s="33">
        <v>0</v>
      </c>
      <c r="DT21" s="33">
        <v>0</v>
      </c>
      <c r="DU21" s="33">
        <v>0</v>
      </c>
      <c r="DV21" s="33">
        <v>0</v>
      </c>
      <c r="DW21" s="33">
        <v>0</v>
      </c>
      <c r="DX21" s="33">
        <v>0</v>
      </c>
      <c r="DY21" s="33">
        <v>0</v>
      </c>
      <c r="DZ21" s="33">
        <v>0</v>
      </c>
      <c r="EA21" s="33">
        <v>0</v>
      </c>
      <c r="EB21" s="33">
        <v>0</v>
      </c>
      <c r="EC21" s="33">
        <v>0</v>
      </c>
      <c r="ED21" s="33">
        <v>0</v>
      </c>
      <c r="EE21" s="33">
        <v>0</v>
      </c>
      <c r="EF21" s="33">
        <v>0</v>
      </c>
      <c r="EG21" s="33">
        <v>0</v>
      </c>
      <c r="EH21" s="33">
        <v>0</v>
      </c>
      <c r="EI21" s="33">
        <v>0</v>
      </c>
      <c r="EJ21" s="33">
        <v>0</v>
      </c>
      <c r="EK21" s="33">
        <v>0</v>
      </c>
      <c r="EL21" s="33">
        <v>0</v>
      </c>
      <c r="EM21" s="33">
        <v>0</v>
      </c>
      <c r="EO21" s="13"/>
      <c r="EP21" s="8" t="s">
        <v>524</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M21" s="13"/>
      <c r="FN21" s="8" t="s">
        <v>524</v>
      </c>
      <c r="FO21" s="13">
        <v>0</v>
      </c>
      <c r="FP21" s="13">
        <v>0</v>
      </c>
      <c r="FQ21" s="13">
        <v>0</v>
      </c>
      <c r="FR21" s="13">
        <v>0</v>
      </c>
      <c r="FS21" s="13">
        <v>0</v>
      </c>
      <c r="FT21" s="13">
        <v>0</v>
      </c>
      <c r="FU21" s="13">
        <v>0</v>
      </c>
      <c r="FV21" s="13">
        <v>0</v>
      </c>
      <c r="FW21" s="13">
        <v>0</v>
      </c>
      <c r="FX21" s="13">
        <v>0</v>
      </c>
      <c r="FY21" s="13">
        <v>0</v>
      </c>
      <c r="FZ21" s="13">
        <v>0</v>
      </c>
      <c r="GA21" s="13">
        <v>0.1</v>
      </c>
      <c r="GB21" s="13">
        <v>0.1</v>
      </c>
      <c r="GC21" s="13">
        <v>0.1</v>
      </c>
      <c r="GD21" s="13">
        <v>0.1</v>
      </c>
      <c r="GE21" s="13">
        <v>0.1</v>
      </c>
      <c r="GF21" s="13">
        <v>0.1</v>
      </c>
      <c r="GG21" s="13">
        <v>0.1</v>
      </c>
      <c r="GH21" s="13">
        <v>0.1</v>
      </c>
      <c r="GI21" s="13">
        <v>0.1</v>
      </c>
      <c r="GK21" s="13"/>
      <c r="GL21" s="8" t="s">
        <v>524</v>
      </c>
      <c r="GM21" s="13">
        <v>0</v>
      </c>
      <c r="GN21" s="13">
        <v>0</v>
      </c>
      <c r="GO21" s="13">
        <v>0</v>
      </c>
      <c r="GP21" s="13">
        <v>0</v>
      </c>
      <c r="GQ21" s="13">
        <v>0</v>
      </c>
      <c r="GR21" s="13">
        <v>0</v>
      </c>
      <c r="GS21" s="13">
        <v>0</v>
      </c>
      <c r="GT21" s="13">
        <v>0</v>
      </c>
      <c r="GU21" s="13">
        <v>0</v>
      </c>
      <c r="GV21" s="13">
        <v>0</v>
      </c>
      <c r="GW21" s="13">
        <v>0</v>
      </c>
      <c r="GX21" s="13">
        <v>0</v>
      </c>
      <c r="GY21" s="13">
        <v>0</v>
      </c>
      <c r="GZ21" s="13">
        <v>0</v>
      </c>
      <c r="HA21" s="13">
        <v>0</v>
      </c>
      <c r="HB21" s="13">
        <v>0</v>
      </c>
      <c r="HC21" s="13">
        <v>0</v>
      </c>
      <c r="HD21" s="13">
        <v>0</v>
      </c>
      <c r="HE21" s="13">
        <v>0</v>
      </c>
      <c r="HF21" s="13">
        <v>0</v>
      </c>
      <c r="HG21" s="13">
        <v>0</v>
      </c>
    </row>
    <row r="22" ht="15" spans="1:215">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44"/>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O22" s="1"/>
      <c r="EP22" s="1"/>
      <c r="EQ22" s="1"/>
      <c r="ER22" s="1"/>
      <c r="ES22" s="1"/>
      <c r="ET22" s="1"/>
      <c r="EU22" s="1"/>
      <c r="EV22" s="1"/>
      <c r="EW22" s="1"/>
      <c r="EX22" s="1"/>
      <c r="EY22" s="1"/>
      <c r="EZ22" s="1"/>
      <c r="FA22" s="1"/>
      <c r="FB22" s="1"/>
      <c r="FC22" s="1"/>
      <c r="FD22" s="1"/>
      <c r="FE22" s="1"/>
      <c r="FF22" s="1"/>
      <c r="FG22" s="1"/>
      <c r="FH22" s="1"/>
      <c r="FI22" s="1"/>
      <c r="FJ22" s="1"/>
      <c r="FK22" s="1"/>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row>
    <row r="23" ht="15" spans="1:215">
      <c r="A23" s="13"/>
      <c r="B23" s="14" t="s">
        <v>322</v>
      </c>
      <c r="C23" s="13">
        <v>67.4</v>
      </c>
      <c r="D23" s="13">
        <v>67.3</v>
      </c>
      <c r="E23" s="13">
        <v>67.2</v>
      </c>
      <c r="F23" s="13">
        <v>67.2</v>
      </c>
      <c r="G23" s="13">
        <v>67.1</v>
      </c>
      <c r="H23" s="13">
        <v>67.1</v>
      </c>
      <c r="I23" s="13">
        <v>67</v>
      </c>
      <c r="J23" s="13">
        <v>67</v>
      </c>
      <c r="K23" s="13">
        <v>67</v>
      </c>
      <c r="L23" s="13">
        <v>67</v>
      </c>
      <c r="M23" s="13">
        <v>66.9</v>
      </c>
      <c r="N23" s="13">
        <v>66.9</v>
      </c>
      <c r="O23" s="13">
        <v>66.9</v>
      </c>
      <c r="P23" s="13">
        <v>66.9</v>
      </c>
      <c r="Q23" s="13">
        <v>66.7</v>
      </c>
      <c r="R23" s="13">
        <v>66.9</v>
      </c>
      <c r="S23" s="13">
        <v>66.9</v>
      </c>
      <c r="T23" s="13">
        <v>66.9</v>
      </c>
      <c r="U23" s="13">
        <v>66.9</v>
      </c>
      <c r="V23" s="13">
        <v>66.9</v>
      </c>
      <c r="W23" s="13">
        <v>66.9</v>
      </c>
      <c r="Y23" s="13"/>
      <c r="Z23" s="14" t="s">
        <v>322</v>
      </c>
      <c r="AA23" s="13">
        <v>67.4</v>
      </c>
      <c r="AB23" s="13">
        <v>67.3</v>
      </c>
      <c r="AC23" s="13">
        <v>67.2</v>
      </c>
      <c r="AD23" s="13">
        <v>67.2</v>
      </c>
      <c r="AE23" s="13">
        <v>67.1</v>
      </c>
      <c r="AF23" s="13">
        <v>67.1</v>
      </c>
      <c r="AG23" s="13">
        <v>67</v>
      </c>
      <c r="AH23" s="13">
        <v>67</v>
      </c>
      <c r="AI23" s="13">
        <v>67</v>
      </c>
      <c r="AJ23" s="13">
        <v>67</v>
      </c>
      <c r="AK23" s="13">
        <v>66.9</v>
      </c>
      <c r="AL23" s="13">
        <v>66.9</v>
      </c>
      <c r="AM23" s="13">
        <v>66.9</v>
      </c>
      <c r="AN23" s="13">
        <v>66.9</v>
      </c>
      <c r="AO23" s="13">
        <v>66.9</v>
      </c>
      <c r="AP23" s="13">
        <v>66.9</v>
      </c>
      <c r="AQ23" s="13">
        <v>66.9</v>
      </c>
      <c r="AR23" s="13">
        <v>66.9</v>
      </c>
      <c r="AS23" s="13">
        <v>66.9</v>
      </c>
      <c r="AT23" s="13">
        <v>66.9</v>
      </c>
      <c r="AU23" s="13">
        <v>66.9</v>
      </c>
      <c r="AW23" s="33"/>
      <c r="AX23" s="36" t="s">
        <v>323</v>
      </c>
      <c r="AY23" s="33">
        <v>67.4</v>
      </c>
      <c r="AZ23" s="33">
        <v>67.3</v>
      </c>
      <c r="BA23" s="33">
        <v>67.2</v>
      </c>
      <c r="BB23" s="33">
        <v>67.2</v>
      </c>
      <c r="BC23" s="33">
        <v>67.1</v>
      </c>
      <c r="BD23" s="33">
        <v>67.1</v>
      </c>
      <c r="BE23" s="33">
        <v>67</v>
      </c>
      <c r="BF23" s="33">
        <v>67</v>
      </c>
      <c r="BG23" s="33">
        <v>67</v>
      </c>
      <c r="BH23" s="33">
        <v>67</v>
      </c>
      <c r="BI23" s="33">
        <v>66.9</v>
      </c>
      <c r="BJ23" s="33">
        <v>66.9</v>
      </c>
      <c r="BK23" s="33">
        <v>66.9</v>
      </c>
      <c r="BL23" s="33">
        <v>66.9</v>
      </c>
      <c r="BM23" s="33">
        <v>66.9</v>
      </c>
      <c r="BN23" s="33">
        <v>66.9</v>
      </c>
      <c r="BO23" s="33">
        <v>66.9</v>
      </c>
      <c r="BP23" s="33">
        <v>66.9</v>
      </c>
      <c r="BQ23" s="33">
        <v>66.9</v>
      </c>
      <c r="BR23" s="33">
        <v>66.9</v>
      </c>
      <c r="BS23" s="33">
        <v>66.9</v>
      </c>
      <c r="BT23" s="44"/>
      <c r="BU23" s="33"/>
      <c r="BV23" s="36" t="s">
        <v>323</v>
      </c>
      <c r="BW23" s="33">
        <v>67.4</v>
      </c>
      <c r="BX23" s="33">
        <v>67.3</v>
      </c>
      <c r="BY23" s="33">
        <v>67.2</v>
      </c>
      <c r="BZ23" s="33">
        <v>67.2</v>
      </c>
      <c r="CA23" s="33">
        <v>67.1</v>
      </c>
      <c r="CB23" s="33">
        <v>67.1</v>
      </c>
      <c r="CC23" s="33">
        <v>67</v>
      </c>
      <c r="CD23" s="33">
        <v>67</v>
      </c>
      <c r="CE23" s="33">
        <v>67</v>
      </c>
      <c r="CF23" s="33">
        <v>67</v>
      </c>
      <c r="CG23" s="33">
        <v>66.9</v>
      </c>
      <c r="CH23" s="33">
        <v>66.9</v>
      </c>
      <c r="CI23" s="33">
        <v>66.9</v>
      </c>
      <c r="CJ23" s="33">
        <v>66.9</v>
      </c>
      <c r="CK23" s="33">
        <v>66.8</v>
      </c>
      <c r="CL23" s="33">
        <v>66.9</v>
      </c>
      <c r="CM23" s="33">
        <v>66.9</v>
      </c>
      <c r="CN23" s="33">
        <v>66.9</v>
      </c>
      <c r="CO23" s="33">
        <v>66.9</v>
      </c>
      <c r="CP23" s="33">
        <v>66.9</v>
      </c>
      <c r="CQ23" s="33">
        <v>66.9</v>
      </c>
      <c r="CR23" s="44"/>
      <c r="CS23" s="33"/>
      <c r="CT23" s="36" t="s">
        <v>323</v>
      </c>
      <c r="CU23" s="33">
        <v>67.4</v>
      </c>
      <c r="CV23" s="33">
        <v>67.3</v>
      </c>
      <c r="CW23" s="33">
        <v>67.2</v>
      </c>
      <c r="CX23" s="33">
        <v>67.2</v>
      </c>
      <c r="CY23" s="33">
        <v>67.1</v>
      </c>
      <c r="CZ23" s="33">
        <v>67.1</v>
      </c>
      <c r="DA23" s="33">
        <v>67</v>
      </c>
      <c r="DB23" s="33">
        <v>67</v>
      </c>
      <c r="DC23" s="33">
        <v>66.9</v>
      </c>
      <c r="DD23" s="33">
        <v>66.9</v>
      </c>
      <c r="DE23" s="33">
        <v>66.9</v>
      </c>
      <c r="DF23" s="33">
        <v>66.9</v>
      </c>
      <c r="DG23" s="33">
        <v>66.9</v>
      </c>
      <c r="DH23" s="33">
        <v>66.8</v>
      </c>
      <c r="DI23" s="33">
        <v>66.8</v>
      </c>
      <c r="DJ23" s="33">
        <v>66.9</v>
      </c>
      <c r="DK23" s="33">
        <v>66.9</v>
      </c>
      <c r="DL23" s="33">
        <v>66.9</v>
      </c>
      <c r="DM23" s="33">
        <v>66.9</v>
      </c>
      <c r="DN23" s="33">
        <v>66.9</v>
      </c>
      <c r="DO23" s="33">
        <v>66.9</v>
      </c>
      <c r="DP23" s="44"/>
      <c r="DQ23" s="33"/>
      <c r="DR23" s="36" t="s">
        <v>323</v>
      </c>
      <c r="DS23" s="33">
        <v>67.4</v>
      </c>
      <c r="DT23" s="33">
        <v>67.3</v>
      </c>
      <c r="DU23" s="33">
        <v>67.2</v>
      </c>
      <c r="DV23" s="33">
        <v>67.2</v>
      </c>
      <c r="DW23" s="33">
        <v>67.1</v>
      </c>
      <c r="DX23" s="33">
        <v>67.1</v>
      </c>
      <c r="DY23" s="33">
        <v>67</v>
      </c>
      <c r="DZ23" s="33">
        <v>67</v>
      </c>
      <c r="EA23" s="33">
        <v>66.9</v>
      </c>
      <c r="EB23" s="33">
        <v>66.9</v>
      </c>
      <c r="EC23" s="33">
        <v>66.9</v>
      </c>
      <c r="ED23" s="33">
        <v>66.8</v>
      </c>
      <c r="EE23" s="33">
        <v>66.9</v>
      </c>
      <c r="EF23" s="33">
        <v>66.8</v>
      </c>
      <c r="EG23" s="33">
        <v>66.8</v>
      </c>
      <c r="EH23" s="33">
        <v>66.9</v>
      </c>
      <c r="EI23" s="33">
        <v>66.9</v>
      </c>
      <c r="EJ23" s="33">
        <v>66.9</v>
      </c>
      <c r="EK23" s="33">
        <v>66.9</v>
      </c>
      <c r="EL23" s="33">
        <v>66.9</v>
      </c>
      <c r="EM23" s="33">
        <v>66.9</v>
      </c>
      <c r="EO23" s="13"/>
      <c r="EP23" s="14" t="s">
        <v>322</v>
      </c>
      <c r="EQ23" s="13">
        <v>67.4</v>
      </c>
      <c r="ER23" s="13">
        <v>67.3</v>
      </c>
      <c r="ES23" s="13">
        <v>67.2</v>
      </c>
      <c r="ET23" s="13">
        <v>67.2</v>
      </c>
      <c r="EU23" s="13">
        <v>67.1</v>
      </c>
      <c r="EV23" s="13">
        <v>67.1</v>
      </c>
      <c r="EW23" s="13">
        <v>67</v>
      </c>
      <c r="EX23" s="13">
        <v>67</v>
      </c>
      <c r="EY23" s="13">
        <v>67</v>
      </c>
      <c r="EZ23" s="13">
        <v>67</v>
      </c>
      <c r="FA23" s="13">
        <v>66.9</v>
      </c>
      <c r="FB23" s="13">
        <v>66.9</v>
      </c>
      <c r="FC23" s="13">
        <v>66.9</v>
      </c>
      <c r="FD23" s="13">
        <v>66.8</v>
      </c>
      <c r="FE23" s="13">
        <v>66.8</v>
      </c>
      <c r="FF23" s="13">
        <v>66.9</v>
      </c>
      <c r="FG23" s="13">
        <v>66.9</v>
      </c>
      <c r="FH23" s="13">
        <v>66.9</v>
      </c>
      <c r="FI23" s="13">
        <v>66.9</v>
      </c>
      <c r="FJ23" s="13">
        <v>66.9</v>
      </c>
      <c r="FK23" s="13">
        <v>66.9</v>
      </c>
      <c r="FM23" s="13"/>
      <c r="FN23" s="14" t="s">
        <v>322</v>
      </c>
      <c r="FO23" s="13">
        <v>67.4</v>
      </c>
      <c r="FP23" s="13">
        <v>67.3</v>
      </c>
      <c r="FQ23" s="13">
        <v>67.2</v>
      </c>
      <c r="FR23" s="13">
        <v>67.2</v>
      </c>
      <c r="FS23" s="13">
        <v>67.1</v>
      </c>
      <c r="FT23" s="13">
        <v>67.1</v>
      </c>
      <c r="FU23" s="13">
        <v>67</v>
      </c>
      <c r="FV23" s="13">
        <v>67</v>
      </c>
      <c r="FW23" s="13">
        <v>67</v>
      </c>
      <c r="FX23" s="13">
        <v>67</v>
      </c>
      <c r="FY23" s="13">
        <v>66.9</v>
      </c>
      <c r="FZ23" s="13">
        <v>66.9</v>
      </c>
      <c r="GA23" s="13">
        <v>66.9</v>
      </c>
      <c r="GB23" s="13">
        <v>66.9</v>
      </c>
      <c r="GC23" s="13">
        <v>66.8</v>
      </c>
      <c r="GD23" s="13">
        <v>66.9</v>
      </c>
      <c r="GE23" s="13">
        <v>66.9</v>
      </c>
      <c r="GF23" s="13">
        <v>66.9</v>
      </c>
      <c r="GG23" s="13">
        <v>66.9</v>
      </c>
      <c r="GH23" s="13">
        <v>66.9</v>
      </c>
      <c r="GI23" s="13">
        <v>66.9</v>
      </c>
      <c r="GK23" s="13"/>
      <c r="GL23" s="14" t="s">
        <v>322</v>
      </c>
      <c r="GM23" s="13">
        <v>67.4</v>
      </c>
      <c r="GN23" s="13">
        <v>67.3</v>
      </c>
      <c r="GO23" s="13">
        <v>67.2</v>
      </c>
      <c r="GP23" s="13">
        <v>67.2</v>
      </c>
      <c r="GQ23" s="13">
        <v>67.1</v>
      </c>
      <c r="GR23" s="13">
        <v>67.1</v>
      </c>
      <c r="GS23" s="13">
        <v>67</v>
      </c>
      <c r="GT23" s="13">
        <v>67</v>
      </c>
      <c r="GU23" s="13">
        <v>67</v>
      </c>
      <c r="GV23" s="13">
        <v>67</v>
      </c>
      <c r="GW23" s="13">
        <v>66.9</v>
      </c>
      <c r="GX23" s="13">
        <v>66.9</v>
      </c>
      <c r="GY23" s="13">
        <v>66.9</v>
      </c>
      <c r="GZ23" s="13">
        <v>66.9</v>
      </c>
      <c r="HA23" s="13">
        <v>66.8</v>
      </c>
      <c r="HB23" s="13">
        <v>66.9</v>
      </c>
      <c r="HC23" s="13">
        <v>66.9</v>
      </c>
      <c r="HD23" s="13">
        <v>66.9</v>
      </c>
      <c r="HE23" s="13">
        <v>66.9</v>
      </c>
      <c r="HF23" s="13">
        <v>66.9</v>
      </c>
      <c r="HG23" s="13">
        <v>66.9</v>
      </c>
    </row>
    <row r="24" ht="15" spans="1:215">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44"/>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44"/>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44"/>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O24" s="1"/>
      <c r="EP24" s="1"/>
      <c r="EQ24" s="1"/>
      <c r="ER24" s="1"/>
      <c r="ES24" s="1"/>
      <c r="ET24" s="1"/>
      <c r="EU24" s="1"/>
      <c r="EV24" s="1"/>
      <c r="EW24" s="1"/>
      <c r="EX24" s="1"/>
      <c r="EY24" s="1"/>
      <c r="EZ24" s="1"/>
      <c r="FA24" s="1"/>
      <c r="FB24" s="1"/>
      <c r="FC24" s="1"/>
      <c r="FD24" s="1"/>
      <c r="FE24" s="1"/>
      <c r="FF24" s="1"/>
      <c r="FG24" s="1"/>
      <c r="FH24" s="1"/>
      <c r="FI24" s="1"/>
      <c r="FJ24" s="1"/>
      <c r="FK24" s="1"/>
      <c r="FM24" s="1"/>
      <c r="FN24" s="1"/>
      <c r="FO24" s="1"/>
      <c r="FP24" s="1"/>
      <c r="FQ24" s="1"/>
      <c r="FR24" s="1"/>
      <c r="FS24" s="1"/>
      <c r="FT24" s="1"/>
      <c r="FU24" s="1"/>
      <c r="FV24" s="1"/>
      <c r="FW24" s="1"/>
      <c r="FX24" s="1"/>
      <c r="FY24" s="1"/>
      <c r="FZ24" s="1"/>
      <c r="GA24" s="1"/>
      <c r="GB24" s="1"/>
      <c r="GC24" s="1"/>
      <c r="GD24" s="1"/>
      <c r="GE24" s="1"/>
      <c r="GF24" s="1"/>
      <c r="GG24" s="1"/>
      <c r="GH24" s="1"/>
      <c r="GI24" s="1"/>
      <c r="GK24" s="1"/>
      <c r="GL24" s="1"/>
      <c r="GM24" s="1"/>
      <c r="GN24" s="1"/>
      <c r="GO24" s="1"/>
      <c r="GP24" s="1"/>
      <c r="GQ24" s="1"/>
      <c r="GR24" s="1"/>
      <c r="GS24" s="1"/>
      <c r="GT24" s="1"/>
      <c r="GU24" s="1"/>
      <c r="GV24" s="1"/>
      <c r="GW24" s="1"/>
      <c r="GX24" s="1"/>
      <c r="GY24" s="1"/>
      <c r="GZ24" s="1"/>
      <c r="HA24" s="1"/>
      <c r="HB24" s="1"/>
      <c r="HC24" s="1"/>
      <c r="HD24" s="1"/>
      <c r="HE24" s="1"/>
      <c r="HF24" s="1"/>
      <c r="HG24" s="1"/>
    </row>
    <row r="25" ht="15" spans="1:215">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44"/>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44"/>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44"/>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row>
    <row r="26" ht="15" spans="1:215">
      <c r="A26" s="1"/>
      <c r="B26" s="13" t="s">
        <v>525</v>
      </c>
      <c r="C26" s="1"/>
      <c r="D26" s="1"/>
      <c r="E26" s="1"/>
      <c r="F26" s="1"/>
      <c r="G26" s="1"/>
      <c r="H26" s="1"/>
      <c r="I26" s="1"/>
      <c r="J26" s="1"/>
      <c r="K26" s="1"/>
      <c r="L26" s="1"/>
      <c r="M26" s="1"/>
      <c r="N26" s="1"/>
      <c r="O26" s="1"/>
      <c r="P26" s="1"/>
      <c r="Q26" s="1"/>
      <c r="R26" s="1"/>
      <c r="S26" s="1"/>
      <c r="T26" s="1"/>
      <c r="U26" s="1"/>
      <c r="V26" s="1"/>
      <c r="W26" s="1"/>
      <c r="Y26" s="1"/>
      <c r="Z26" s="13" t="s">
        <v>525</v>
      </c>
      <c r="AA26" s="1"/>
      <c r="AB26" s="1"/>
      <c r="AC26" s="1"/>
      <c r="AD26" s="1"/>
      <c r="AE26" s="1"/>
      <c r="AF26" s="1"/>
      <c r="AG26" s="1"/>
      <c r="AH26" s="1"/>
      <c r="AI26" s="1"/>
      <c r="AJ26" s="1"/>
      <c r="AK26" s="1"/>
      <c r="AL26" s="1"/>
      <c r="AM26" s="1"/>
      <c r="AN26" s="1"/>
      <c r="AO26" s="1"/>
      <c r="AP26" s="1"/>
      <c r="AQ26" s="1"/>
      <c r="AR26" s="1"/>
      <c r="AS26" s="1"/>
      <c r="AT26" s="1"/>
      <c r="AU26" s="1"/>
      <c r="AW26" s="25"/>
      <c r="AX26" s="33" t="s">
        <v>526</v>
      </c>
      <c r="AY26" s="25"/>
      <c r="AZ26" s="25"/>
      <c r="BA26" s="25"/>
      <c r="BB26" s="25"/>
      <c r="BC26" s="25"/>
      <c r="BD26" s="25"/>
      <c r="BE26" s="25"/>
      <c r="BF26" s="25"/>
      <c r="BG26" s="25"/>
      <c r="BH26" s="25"/>
      <c r="BI26" s="25"/>
      <c r="BJ26" s="25"/>
      <c r="BK26" s="25"/>
      <c r="BL26" s="25"/>
      <c r="BM26" s="25"/>
      <c r="BN26" s="25"/>
      <c r="BO26" s="25"/>
      <c r="BP26" s="25"/>
      <c r="BQ26" s="25"/>
      <c r="BR26" s="25"/>
      <c r="BS26" s="25"/>
      <c r="BT26" s="44"/>
      <c r="BU26" s="25"/>
      <c r="BV26" s="33" t="s">
        <v>526</v>
      </c>
      <c r="BW26" s="25"/>
      <c r="BX26" s="25"/>
      <c r="BY26" s="25"/>
      <c r="BZ26" s="25"/>
      <c r="CA26" s="25"/>
      <c r="CB26" s="25"/>
      <c r="CC26" s="25"/>
      <c r="CD26" s="25"/>
      <c r="CE26" s="25"/>
      <c r="CF26" s="25"/>
      <c r="CG26" s="25"/>
      <c r="CH26" s="25"/>
      <c r="CI26" s="25"/>
      <c r="CJ26" s="25"/>
      <c r="CK26" s="25"/>
      <c r="CL26" s="25"/>
      <c r="CM26" s="25"/>
      <c r="CN26" s="25"/>
      <c r="CO26" s="25"/>
      <c r="CP26" s="25"/>
      <c r="CQ26" s="25"/>
      <c r="CR26" s="44"/>
      <c r="CS26" s="25"/>
      <c r="CT26" s="33" t="s">
        <v>526</v>
      </c>
      <c r="CU26" s="25"/>
      <c r="CV26" s="25"/>
      <c r="CW26" s="25"/>
      <c r="CX26" s="25"/>
      <c r="CY26" s="25"/>
      <c r="CZ26" s="25"/>
      <c r="DA26" s="25"/>
      <c r="DB26" s="25"/>
      <c r="DC26" s="25"/>
      <c r="DD26" s="25"/>
      <c r="DE26" s="25"/>
      <c r="DF26" s="25"/>
      <c r="DG26" s="25"/>
      <c r="DH26" s="25"/>
      <c r="DI26" s="25"/>
      <c r="DJ26" s="25"/>
      <c r="DK26" s="25"/>
      <c r="DL26" s="25"/>
      <c r="DM26" s="25"/>
      <c r="DN26" s="25"/>
      <c r="DO26" s="25"/>
      <c r="DP26" s="44"/>
      <c r="DQ26" s="25"/>
      <c r="DR26" s="33" t="s">
        <v>526</v>
      </c>
      <c r="DS26" s="25"/>
      <c r="DT26" s="25"/>
      <c r="DU26" s="25"/>
      <c r="DV26" s="25"/>
      <c r="DW26" s="25"/>
      <c r="DX26" s="25"/>
      <c r="DY26" s="25"/>
      <c r="DZ26" s="25"/>
      <c r="EA26" s="25"/>
      <c r="EB26" s="25"/>
      <c r="EC26" s="25"/>
      <c r="ED26" s="25"/>
      <c r="EE26" s="25"/>
      <c r="EF26" s="25"/>
      <c r="EG26" s="25"/>
      <c r="EH26" s="25"/>
      <c r="EI26" s="25"/>
      <c r="EJ26" s="25"/>
      <c r="EK26" s="25"/>
      <c r="EL26" s="25"/>
      <c r="EM26" s="25"/>
      <c r="EO26" s="1"/>
      <c r="EP26" s="13" t="s">
        <v>525</v>
      </c>
      <c r="EQ26" s="1"/>
      <c r="ER26" s="1"/>
      <c r="ES26" s="1"/>
      <c r="ET26" s="1"/>
      <c r="EU26" s="1"/>
      <c r="EV26" s="1"/>
      <c r="EW26" s="1"/>
      <c r="EX26" s="1"/>
      <c r="EY26" s="1"/>
      <c r="EZ26" s="1"/>
      <c r="FA26" s="1"/>
      <c r="FB26" s="1"/>
      <c r="FC26" s="1"/>
      <c r="FD26" s="1"/>
      <c r="FE26" s="1"/>
      <c r="FF26" s="1"/>
      <c r="FG26" s="1"/>
      <c r="FH26" s="1"/>
      <c r="FI26" s="1"/>
      <c r="FJ26" s="1"/>
      <c r="FK26" s="1"/>
      <c r="FM26" s="1"/>
      <c r="FN26" s="13" t="s">
        <v>525</v>
      </c>
      <c r="FO26" s="1"/>
      <c r="FP26" s="1"/>
      <c r="FQ26" s="1"/>
      <c r="FR26" s="1"/>
      <c r="FS26" s="1"/>
      <c r="FT26" s="1"/>
      <c r="FU26" s="1"/>
      <c r="FV26" s="1"/>
      <c r="FW26" s="1"/>
      <c r="FX26" s="1"/>
      <c r="FY26" s="1"/>
      <c r="FZ26" s="1"/>
      <c r="GA26" s="1"/>
      <c r="GB26" s="1"/>
      <c r="GC26" s="1"/>
      <c r="GD26" s="1"/>
      <c r="GE26" s="1"/>
      <c r="GF26" s="1"/>
      <c r="GG26" s="1"/>
      <c r="GH26" s="1"/>
      <c r="GI26" s="1"/>
      <c r="GK26" s="1"/>
      <c r="GL26" s="13" t="s">
        <v>525</v>
      </c>
      <c r="GM26" s="1"/>
      <c r="GN26" s="1"/>
      <c r="GO26" s="1"/>
      <c r="GP26" s="1"/>
      <c r="GQ26" s="1"/>
      <c r="GR26" s="1"/>
      <c r="GS26" s="1"/>
      <c r="GT26" s="1"/>
      <c r="GU26" s="1"/>
      <c r="GV26" s="1"/>
      <c r="GW26" s="1"/>
      <c r="GX26" s="1"/>
      <c r="GY26" s="1"/>
      <c r="GZ26" s="1"/>
      <c r="HA26" s="1"/>
      <c r="HB26" s="1"/>
      <c r="HC26" s="1"/>
      <c r="HD26" s="1"/>
      <c r="HE26" s="1"/>
      <c r="HF26" s="1"/>
      <c r="HG26" s="1"/>
    </row>
    <row r="27" ht="15" spans="1:215">
      <c r="A27" s="1"/>
      <c r="B27" s="16" t="s">
        <v>198</v>
      </c>
      <c r="C27" s="1">
        <v>1</v>
      </c>
      <c r="D27" s="1">
        <v>1</v>
      </c>
      <c r="E27" s="1">
        <v>1</v>
      </c>
      <c r="F27" s="1">
        <v>1</v>
      </c>
      <c r="G27" s="1">
        <v>1</v>
      </c>
      <c r="H27" s="1">
        <v>2</v>
      </c>
      <c r="I27" s="1">
        <v>2</v>
      </c>
      <c r="J27" s="1">
        <v>2</v>
      </c>
      <c r="K27" s="1">
        <v>3</v>
      </c>
      <c r="L27" s="1">
        <v>3</v>
      </c>
      <c r="M27" s="1">
        <v>3</v>
      </c>
      <c r="N27" s="1">
        <v>3</v>
      </c>
      <c r="O27" s="1">
        <v>3</v>
      </c>
      <c r="P27" s="1">
        <v>3</v>
      </c>
      <c r="Q27" s="1">
        <v>3</v>
      </c>
      <c r="R27" s="1">
        <v>3</v>
      </c>
      <c r="S27" s="1">
        <v>3</v>
      </c>
      <c r="T27" s="1">
        <v>3</v>
      </c>
      <c r="U27" s="1">
        <v>4</v>
      </c>
      <c r="V27" s="1">
        <v>4</v>
      </c>
      <c r="W27" s="1">
        <v>4</v>
      </c>
      <c r="Y27" s="1"/>
      <c r="Z27" s="16" t="s">
        <v>198</v>
      </c>
      <c r="AA27" s="1">
        <v>9</v>
      </c>
      <c r="AB27" s="1">
        <v>7</v>
      </c>
      <c r="AC27" s="1">
        <v>8</v>
      </c>
      <c r="AD27" s="1">
        <v>7</v>
      </c>
      <c r="AE27" s="1">
        <v>9</v>
      </c>
      <c r="AF27" s="1">
        <v>10</v>
      </c>
      <c r="AG27" s="1">
        <v>12</v>
      </c>
      <c r="AH27" s="1">
        <v>14</v>
      </c>
      <c r="AI27" s="1">
        <v>16</v>
      </c>
      <c r="AJ27" s="1">
        <v>16</v>
      </c>
      <c r="AK27" s="1">
        <v>18</v>
      </c>
      <c r="AL27" s="1">
        <v>18</v>
      </c>
      <c r="AM27" s="1">
        <v>20</v>
      </c>
      <c r="AN27" s="1">
        <v>19</v>
      </c>
      <c r="AO27" s="1">
        <v>19</v>
      </c>
      <c r="AP27" s="1">
        <v>18</v>
      </c>
      <c r="AQ27" s="1">
        <v>19</v>
      </c>
      <c r="AR27" s="1">
        <v>18</v>
      </c>
      <c r="AS27" s="1">
        <v>19</v>
      </c>
      <c r="AT27" s="1">
        <v>20</v>
      </c>
      <c r="AU27" s="1">
        <v>20</v>
      </c>
      <c r="AW27" s="25"/>
      <c r="AX27" s="49" t="s">
        <v>527</v>
      </c>
      <c r="AY27" s="25">
        <v>9</v>
      </c>
      <c r="AZ27" s="25">
        <v>10</v>
      </c>
      <c r="BA27" s="25">
        <v>11</v>
      </c>
      <c r="BB27" s="25">
        <v>11</v>
      </c>
      <c r="BC27" s="25">
        <v>13</v>
      </c>
      <c r="BD27" s="25">
        <v>14</v>
      </c>
      <c r="BE27" s="25">
        <v>16</v>
      </c>
      <c r="BF27" s="25">
        <v>17</v>
      </c>
      <c r="BG27" s="25">
        <v>18</v>
      </c>
      <c r="BH27" s="25">
        <v>19</v>
      </c>
      <c r="BI27" s="25">
        <v>21</v>
      </c>
      <c r="BJ27" s="25">
        <v>20</v>
      </c>
      <c r="BK27" s="25">
        <v>22</v>
      </c>
      <c r="BL27" s="25">
        <v>21</v>
      </c>
      <c r="BM27" s="25">
        <v>21</v>
      </c>
      <c r="BN27" s="25">
        <v>22</v>
      </c>
      <c r="BO27" s="25">
        <v>21</v>
      </c>
      <c r="BP27" s="25">
        <v>21</v>
      </c>
      <c r="BQ27" s="25">
        <v>22</v>
      </c>
      <c r="BR27" s="25">
        <v>22</v>
      </c>
      <c r="BS27" s="25">
        <v>22</v>
      </c>
      <c r="BT27" s="44"/>
      <c r="BU27" s="25"/>
      <c r="BV27" s="49" t="s">
        <v>527</v>
      </c>
      <c r="BW27" s="25">
        <v>110</v>
      </c>
      <c r="BX27" s="25">
        <v>117</v>
      </c>
      <c r="BY27" s="25">
        <v>127</v>
      </c>
      <c r="BZ27" s="25">
        <v>138</v>
      </c>
      <c r="CA27" s="25">
        <v>152</v>
      </c>
      <c r="CB27" s="25">
        <v>165</v>
      </c>
      <c r="CC27" s="25">
        <v>175</v>
      </c>
      <c r="CD27" s="25">
        <v>181</v>
      </c>
      <c r="CE27" s="25">
        <v>183</v>
      </c>
      <c r="CF27" s="25">
        <v>183</v>
      </c>
      <c r="CG27" s="25">
        <v>180</v>
      </c>
      <c r="CH27" s="25">
        <v>182</v>
      </c>
      <c r="CI27" s="25">
        <v>190</v>
      </c>
      <c r="CJ27" s="25">
        <v>194</v>
      </c>
      <c r="CK27" s="25">
        <v>201</v>
      </c>
      <c r="CL27" s="25">
        <v>205</v>
      </c>
      <c r="CM27" s="25">
        <v>214</v>
      </c>
      <c r="CN27" s="25">
        <v>218</v>
      </c>
      <c r="CO27" s="25">
        <v>227</v>
      </c>
      <c r="CP27" s="25">
        <v>228</v>
      </c>
      <c r="CQ27" s="25">
        <v>227</v>
      </c>
      <c r="CR27" s="44"/>
      <c r="CS27" s="25"/>
      <c r="CT27" s="49" t="s">
        <v>527</v>
      </c>
      <c r="CU27" s="25">
        <v>84</v>
      </c>
      <c r="CV27" s="25">
        <v>96</v>
      </c>
      <c r="CW27" s="25">
        <v>108</v>
      </c>
      <c r="CX27" s="25">
        <v>113</v>
      </c>
      <c r="CY27" s="25">
        <v>120</v>
      </c>
      <c r="CZ27" s="25">
        <v>128</v>
      </c>
      <c r="DA27" s="25">
        <v>141</v>
      </c>
      <c r="DB27" s="25">
        <v>153</v>
      </c>
      <c r="DC27" s="25">
        <v>168</v>
      </c>
      <c r="DD27" s="25">
        <v>181</v>
      </c>
      <c r="DE27" s="25">
        <v>191</v>
      </c>
      <c r="DF27" s="25">
        <v>198</v>
      </c>
      <c r="DG27" s="25">
        <v>209</v>
      </c>
      <c r="DH27" s="25">
        <v>211</v>
      </c>
      <c r="DI27" s="25">
        <v>213</v>
      </c>
      <c r="DJ27" s="25">
        <v>217</v>
      </c>
      <c r="DK27" s="25">
        <v>220</v>
      </c>
      <c r="DL27" s="25">
        <v>219</v>
      </c>
      <c r="DM27" s="25">
        <v>219</v>
      </c>
      <c r="DN27" s="25">
        <v>217</v>
      </c>
      <c r="DO27" s="25">
        <v>220</v>
      </c>
      <c r="DP27" s="44"/>
      <c r="DQ27" s="25"/>
      <c r="DR27" s="49" t="s">
        <v>527</v>
      </c>
      <c r="DS27" s="25">
        <v>3</v>
      </c>
      <c r="DT27" s="25">
        <v>5</v>
      </c>
      <c r="DU27" s="25">
        <v>7</v>
      </c>
      <c r="DV27" s="25">
        <v>8</v>
      </c>
      <c r="DW27" s="25">
        <v>8</v>
      </c>
      <c r="DX27" s="25">
        <v>9</v>
      </c>
      <c r="DY27" s="25">
        <v>10</v>
      </c>
      <c r="DZ27" s="25">
        <v>11</v>
      </c>
      <c r="EA27" s="25">
        <v>12</v>
      </c>
      <c r="EB27" s="25">
        <v>13</v>
      </c>
      <c r="EC27" s="25">
        <v>14</v>
      </c>
      <c r="ED27" s="25">
        <v>15</v>
      </c>
      <c r="EE27" s="25">
        <v>16</v>
      </c>
      <c r="EF27" s="25">
        <v>17</v>
      </c>
      <c r="EG27" s="25">
        <v>18</v>
      </c>
      <c r="EH27" s="25">
        <v>19</v>
      </c>
      <c r="EI27" s="25">
        <v>20</v>
      </c>
      <c r="EJ27" s="25">
        <v>21</v>
      </c>
      <c r="EK27" s="25">
        <v>22</v>
      </c>
      <c r="EL27" s="25">
        <v>23</v>
      </c>
      <c r="EM27" s="25">
        <v>24</v>
      </c>
      <c r="EO27" s="1"/>
      <c r="EP27" s="16" t="s">
        <v>198</v>
      </c>
      <c r="EQ27" s="1">
        <v>7</v>
      </c>
      <c r="ER27" s="1">
        <v>4</v>
      </c>
      <c r="ES27" s="1">
        <v>4</v>
      </c>
      <c r="ET27" s="1">
        <v>5</v>
      </c>
      <c r="EU27" s="1">
        <v>6</v>
      </c>
      <c r="EV27" s="1">
        <v>6</v>
      </c>
      <c r="EW27" s="1">
        <v>6</v>
      </c>
      <c r="EX27" s="1">
        <v>7</v>
      </c>
      <c r="EY27" s="1">
        <v>8</v>
      </c>
      <c r="EZ27" s="1">
        <v>9</v>
      </c>
      <c r="FA27" s="1">
        <v>11</v>
      </c>
      <c r="FB27" s="1">
        <v>14</v>
      </c>
      <c r="FC27" s="1">
        <v>13</v>
      </c>
      <c r="FD27" s="1">
        <v>12</v>
      </c>
      <c r="FE27" s="1">
        <v>11</v>
      </c>
      <c r="FF27" s="1">
        <v>10</v>
      </c>
      <c r="FG27" s="1">
        <v>9</v>
      </c>
      <c r="FH27" s="1">
        <v>9</v>
      </c>
      <c r="FI27" s="1">
        <v>8</v>
      </c>
      <c r="FJ27" s="1">
        <v>7</v>
      </c>
      <c r="FK27" s="1">
        <v>7</v>
      </c>
      <c r="FM27" s="1"/>
      <c r="FN27" s="16" t="s">
        <v>198</v>
      </c>
      <c r="FO27" s="1">
        <v>37</v>
      </c>
      <c r="FP27" s="1">
        <v>44</v>
      </c>
      <c r="FQ27" s="1">
        <v>49</v>
      </c>
      <c r="FR27" s="1">
        <v>53</v>
      </c>
      <c r="FS27" s="1">
        <v>59</v>
      </c>
      <c r="FT27" s="1">
        <v>63</v>
      </c>
      <c r="FU27" s="1">
        <v>71</v>
      </c>
      <c r="FV27" s="1">
        <v>82</v>
      </c>
      <c r="FW27" s="1">
        <v>96</v>
      </c>
      <c r="FX27" s="1">
        <v>103</v>
      </c>
      <c r="FY27" s="1">
        <v>107</v>
      </c>
      <c r="FZ27" s="1">
        <v>107</v>
      </c>
      <c r="GA27" s="1">
        <v>112</v>
      </c>
      <c r="GB27" s="1">
        <v>117</v>
      </c>
      <c r="GC27" s="1">
        <v>122</v>
      </c>
      <c r="GD27" s="1">
        <v>129</v>
      </c>
      <c r="GE27" s="1">
        <v>129</v>
      </c>
      <c r="GF27" s="1">
        <v>124</v>
      </c>
      <c r="GG27" s="1">
        <v>122</v>
      </c>
      <c r="GH27" s="1">
        <v>126</v>
      </c>
      <c r="GI27" s="1">
        <v>125</v>
      </c>
      <c r="GK27" s="1"/>
      <c r="GL27" s="16" t="s">
        <v>198</v>
      </c>
      <c r="GM27" s="1">
        <v>48</v>
      </c>
      <c r="GN27" s="1">
        <v>29</v>
      </c>
      <c r="GO27" s="1">
        <v>30</v>
      </c>
      <c r="GP27" s="1">
        <v>33</v>
      </c>
      <c r="GQ27" s="1">
        <v>37</v>
      </c>
      <c r="GR27" s="1">
        <v>41</v>
      </c>
      <c r="GS27" s="1">
        <v>46</v>
      </c>
      <c r="GT27" s="1">
        <v>49</v>
      </c>
      <c r="GU27" s="1">
        <v>55</v>
      </c>
      <c r="GV27" s="1">
        <v>57</v>
      </c>
      <c r="GW27" s="1">
        <v>60</v>
      </c>
      <c r="GX27" s="1">
        <v>59</v>
      </c>
      <c r="GY27" s="1">
        <v>61</v>
      </c>
      <c r="GZ27" s="1">
        <v>64</v>
      </c>
      <c r="HA27" s="1">
        <v>65</v>
      </c>
      <c r="HB27" s="1">
        <v>71</v>
      </c>
      <c r="HC27" s="1">
        <v>65</v>
      </c>
      <c r="HD27" s="1">
        <v>71</v>
      </c>
      <c r="HE27" s="1">
        <v>73</v>
      </c>
      <c r="HF27" s="1">
        <v>75</v>
      </c>
      <c r="HG27" s="1">
        <v>77</v>
      </c>
    </row>
    <row r="28" ht="15" spans="1:215">
      <c r="A28" s="7"/>
      <c r="B28" s="16" t="s">
        <v>199</v>
      </c>
      <c r="C28" s="11">
        <v>5211</v>
      </c>
      <c r="D28" s="11">
        <v>4739</v>
      </c>
      <c r="E28" s="11">
        <v>5533</v>
      </c>
      <c r="F28" s="11">
        <v>5631</v>
      </c>
      <c r="G28" s="11">
        <v>5827</v>
      </c>
      <c r="H28" s="11">
        <v>5935</v>
      </c>
      <c r="I28" s="11">
        <v>5803</v>
      </c>
      <c r="J28" s="11">
        <v>5798</v>
      </c>
      <c r="K28" s="11">
        <v>5256</v>
      </c>
      <c r="L28" s="11">
        <v>5404</v>
      </c>
      <c r="M28" s="11">
        <v>5044</v>
      </c>
      <c r="N28" s="11">
        <v>5447</v>
      </c>
      <c r="O28" s="11">
        <v>5143</v>
      </c>
      <c r="P28" s="11">
        <v>4329</v>
      </c>
      <c r="Q28" s="11">
        <v>4215</v>
      </c>
      <c r="R28" s="11">
        <v>4039</v>
      </c>
      <c r="S28" s="11">
        <v>4159</v>
      </c>
      <c r="T28" s="11">
        <v>4310</v>
      </c>
      <c r="U28" s="11">
        <v>3915</v>
      </c>
      <c r="V28" s="11">
        <v>3927</v>
      </c>
      <c r="W28" s="11">
        <v>3491</v>
      </c>
      <c r="Y28" s="7"/>
      <c r="Z28" s="16" t="s">
        <v>199</v>
      </c>
      <c r="AA28" s="11">
        <v>5670</v>
      </c>
      <c r="AB28" s="11">
        <v>5385</v>
      </c>
      <c r="AC28" s="11">
        <v>5604</v>
      </c>
      <c r="AD28" s="11">
        <v>5707</v>
      </c>
      <c r="AE28" s="11">
        <v>5673</v>
      </c>
      <c r="AF28" s="11">
        <v>5615</v>
      </c>
      <c r="AG28" s="11">
        <v>5625</v>
      </c>
      <c r="AH28" s="11">
        <v>5265</v>
      </c>
      <c r="AI28" s="11">
        <v>5353</v>
      </c>
      <c r="AJ28" s="11">
        <v>4743</v>
      </c>
      <c r="AK28" s="11">
        <v>4821</v>
      </c>
      <c r="AL28" s="11">
        <v>5318</v>
      </c>
      <c r="AM28" s="11">
        <v>5437</v>
      </c>
      <c r="AN28" s="11">
        <v>4707</v>
      </c>
      <c r="AO28" s="11">
        <v>4201</v>
      </c>
      <c r="AP28" s="11">
        <v>5224</v>
      </c>
      <c r="AQ28" s="11">
        <v>5368</v>
      </c>
      <c r="AR28" s="11">
        <v>5451</v>
      </c>
      <c r="AS28" s="11">
        <v>5448</v>
      </c>
      <c r="AT28" s="11">
        <v>5324</v>
      </c>
      <c r="AU28" s="11">
        <v>4322</v>
      </c>
      <c r="AW28" s="38"/>
      <c r="AX28" s="49" t="s">
        <v>528</v>
      </c>
      <c r="AY28" s="41">
        <v>4320</v>
      </c>
      <c r="AZ28" s="41">
        <v>4473</v>
      </c>
      <c r="BA28" s="41">
        <v>4782</v>
      </c>
      <c r="BB28" s="41">
        <v>4910</v>
      </c>
      <c r="BC28" s="41">
        <v>5040</v>
      </c>
      <c r="BD28" s="41">
        <v>4957</v>
      </c>
      <c r="BE28" s="41">
        <v>4857</v>
      </c>
      <c r="BF28" s="41">
        <v>4795</v>
      </c>
      <c r="BG28" s="41">
        <v>4799</v>
      </c>
      <c r="BH28" s="41">
        <v>3991</v>
      </c>
      <c r="BI28" s="41">
        <v>4152</v>
      </c>
      <c r="BJ28" s="41">
        <v>4965</v>
      </c>
      <c r="BK28" s="41">
        <v>4843</v>
      </c>
      <c r="BL28" s="41">
        <v>3922</v>
      </c>
      <c r="BM28" s="41">
        <v>3519</v>
      </c>
      <c r="BN28" s="41">
        <v>4262</v>
      </c>
      <c r="BO28" s="41">
        <v>4874</v>
      </c>
      <c r="BP28" s="41">
        <v>4280</v>
      </c>
      <c r="BQ28" s="41">
        <v>4121</v>
      </c>
      <c r="BR28" s="41">
        <v>4051</v>
      </c>
      <c r="BS28" s="41">
        <v>3609</v>
      </c>
      <c r="BT28" s="44"/>
      <c r="BU28" s="38"/>
      <c r="BV28" s="49" t="s">
        <v>528</v>
      </c>
      <c r="BW28" s="41">
        <v>4274</v>
      </c>
      <c r="BX28" s="41">
        <v>4419</v>
      </c>
      <c r="BY28" s="41">
        <v>4512</v>
      </c>
      <c r="BZ28" s="41">
        <v>4609</v>
      </c>
      <c r="CA28" s="41">
        <v>4484</v>
      </c>
      <c r="CB28" s="41">
        <v>4437</v>
      </c>
      <c r="CC28" s="41">
        <v>4329</v>
      </c>
      <c r="CD28" s="41">
        <v>4499</v>
      </c>
      <c r="CE28" s="41">
        <v>4198</v>
      </c>
      <c r="CF28" s="41">
        <v>4277</v>
      </c>
      <c r="CG28" s="41">
        <v>4217</v>
      </c>
      <c r="CH28" s="41">
        <v>4336</v>
      </c>
      <c r="CI28" s="41">
        <v>4233</v>
      </c>
      <c r="CJ28" s="41">
        <v>4118</v>
      </c>
      <c r="CK28" s="41">
        <v>3786</v>
      </c>
      <c r="CL28" s="41">
        <v>3794</v>
      </c>
      <c r="CM28" s="41">
        <v>3750</v>
      </c>
      <c r="CN28" s="41">
        <v>3838</v>
      </c>
      <c r="CO28" s="41">
        <v>3768</v>
      </c>
      <c r="CP28" s="41">
        <v>3859</v>
      </c>
      <c r="CQ28" s="41">
        <v>3293</v>
      </c>
      <c r="CR28" s="44"/>
      <c r="CS28" s="38"/>
      <c r="CT28" s="49" t="s">
        <v>528</v>
      </c>
      <c r="CU28" s="41">
        <v>5106</v>
      </c>
      <c r="CV28" s="41">
        <v>4999</v>
      </c>
      <c r="CW28" s="41">
        <v>5324</v>
      </c>
      <c r="CX28" s="41">
        <v>5348</v>
      </c>
      <c r="CY28" s="41">
        <v>5433</v>
      </c>
      <c r="CZ28" s="41">
        <v>5540</v>
      </c>
      <c r="DA28" s="41">
        <v>5396</v>
      </c>
      <c r="DB28" s="41">
        <v>5408</v>
      </c>
      <c r="DC28" s="41">
        <v>5286</v>
      </c>
      <c r="DD28" s="41">
        <v>5474</v>
      </c>
      <c r="DE28" s="41">
        <v>5565</v>
      </c>
      <c r="DF28" s="41">
        <v>5488</v>
      </c>
      <c r="DG28" s="41">
        <v>5120</v>
      </c>
      <c r="DH28" s="41">
        <v>5352</v>
      </c>
      <c r="DI28" s="41">
        <v>5075</v>
      </c>
      <c r="DJ28" s="41">
        <v>4997</v>
      </c>
      <c r="DK28" s="41">
        <v>4889</v>
      </c>
      <c r="DL28" s="41">
        <v>4660</v>
      </c>
      <c r="DM28" s="41">
        <v>4575</v>
      </c>
      <c r="DN28" s="41">
        <v>4711</v>
      </c>
      <c r="DO28" s="41">
        <v>3984</v>
      </c>
      <c r="DP28" s="44"/>
      <c r="DQ28" s="38"/>
      <c r="DR28" s="49" t="s">
        <v>528</v>
      </c>
      <c r="DS28" s="41">
        <v>4068</v>
      </c>
      <c r="DT28" s="41">
        <v>3915</v>
      </c>
      <c r="DU28" s="41">
        <v>4167</v>
      </c>
      <c r="DV28" s="41">
        <v>4198</v>
      </c>
      <c r="DW28" s="41">
        <v>4227</v>
      </c>
      <c r="DX28" s="41">
        <v>4378</v>
      </c>
      <c r="DY28" s="41">
        <v>4819</v>
      </c>
      <c r="DZ28" s="41">
        <v>3921</v>
      </c>
      <c r="EA28" s="41">
        <v>3609</v>
      </c>
      <c r="EB28" s="41">
        <v>3648</v>
      </c>
      <c r="EC28" s="41">
        <v>4032</v>
      </c>
      <c r="ED28" s="41">
        <v>4133</v>
      </c>
      <c r="EE28" s="41">
        <v>4991</v>
      </c>
      <c r="EF28" s="41">
        <v>5087</v>
      </c>
      <c r="EG28" s="41">
        <v>5115</v>
      </c>
      <c r="EH28" s="41">
        <v>4907</v>
      </c>
      <c r="EI28" s="41">
        <v>5035</v>
      </c>
      <c r="EJ28" s="41">
        <v>4927</v>
      </c>
      <c r="EK28" s="41">
        <v>5368</v>
      </c>
      <c r="EL28" s="41">
        <v>5395</v>
      </c>
      <c r="EM28" s="41">
        <v>4813</v>
      </c>
      <c r="EO28" s="7"/>
      <c r="EP28" s="16" t="s">
        <v>199</v>
      </c>
      <c r="EQ28" s="11">
        <v>4375</v>
      </c>
      <c r="ER28" s="11">
        <v>4294</v>
      </c>
      <c r="ES28" s="11">
        <v>4831</v>
      </c>
      <c r="ET28" s="11">
        <v>5006</v>
      </c>
      <c r="EU28" s="11">
        <v>4825</v>
      </c>
      <c r="EV28" s="11">
        <v>4641</v>
      </c>
      <c r="EW28" s="11">
        <v>4952</v>
      </c>
      <c r="EX28" s="11">
        <v>5422</v>
      </c>
      <c r="EY28" s="11">
        <v>5628</v>
      </c>
      <c r="EZ28" s="11">
        <v>5700</v>
      </c>
      <c r="FA28" s="11">
        <v>5748</v>
      </c>
      <c r="FB28" s="11">
        <v>4767</v>
      </c>
      <c r="FC28" s="11">
        <v>5605</v>
      </c>
      <c r="FD28" s="11">
        <v>5928</v>
      </c>
      <c r="FE28" s="11">
        <v>5453</v>
      </c>
      <c r="FF28" s="11">
        <v>5454</v>
      </c>
      <c r="FG28" s="11">
        <v>5597</v>
      </c>
      <c r="FH28" s="11">
        <v>5651</v>
      </c>
      <c r="FI28" s="11">
        <v>5553</v>
      </c>
      <c r="FJ28" s="11">
        <v>5659</v>
      </c>
      <c r="FK28" s="11">
        <v>5156</v>
      </c>
      <c r="FM28" s="7"/>
      <c r="FN28" s="16" t="s">
        <v>199</v>
      </c>
      <c r="FO28" s="11">
        <v>5020</v>
      </c>
      <c r="FP28" s="11">
        <v>5142</v>
      </c>
      <c r="FQ28" s="11">
        <v>5192</v>
      </c>
      <c r="FR28" s="11">
        <v>5015</v>
      </c>
      <c r="FS28" s="11">
        <v>4781</v>
      </c>
      <c r="FT28" s="11">
        <v>4839</v>
      </c>
      <c r="FU28" s="11">
        <v>4658</v>
      </c>
      <c r="FV28" s="11">
        <v>4572</v>
      </c>
      <c r="FW28" s="11">
        <v>3976</v>
      </c>
      <c r="FX28" s="11">
        <v>3749</v>
      </c>
      <c r="FY28" s="11">
        <v>3681</v>
      </c>
      <c r="FZ28" s="11">
        <v>3329</v>
      </c>
      <c r="GA28" s="11">
        <v>3567</v>
      </c>
      <c r="GB28" s="11">
        <v>3693</v>
      </c>
      <c r="GC28" s="11">
        <v>3692</v>
      </c>
      <c r="GD28" s="11">
        <v>3439</v>
      </c>
      <c r="GE28" s="11">
        <v>3580</v>
      </c>
      <c r="GF28" s="11">
        <v>3668</v>
      </c>
      <c r="GG28" s="11">
        <v>3746</v>
      </c>
      <c r="GH28" s="11">
        <v>3956</v>
      </c>
      <c r="GI28" s="11">
        <v>3307</v>
      </c>
      <c r="GK28" s="7"/>
      <c r="GL28" s="16" t="s">
        <v>199</v>
      </c>
      <c r="GM28" s="11">
        <v>5487</v>
      </c>
      <c r="GN28" s="11">
        <v>5149</v>
      </c>
      <c r="GO28" s="11">
        <v>5277</v>
      </c>
      <c r="GP28" s="11">
        <v>5182</v>
      </c>
      <c r="GQ28" s="11">
        <v>5378</v>
      </c>
      <c r="GR28" s="11">
        <v>5167</v>
      </c>
      <c r="GS28" s="11">
        <v>4610</v>
      </c>
      <c r="GT28" s="11">
        <v>4595</v>
      </c>
      <c r="GU28" s="11">
        <v>4076</v>
      </c>
      <c r="GV28" s="11">
        <v>4085</v>
      </c>
      <c r="GW28" s="11">
        <v>4142</v>
      </c>
      <c r="GX28" s="11">
        <v>3877</v>
      </c>
      <c r="GY28" s="11">
        <v>4041</v>
      </c>
      <c r="GZ28" s="11">
        <v>3985</v>
      </c>
      <c r="HA28" s="11">
        <v>4019</v>
      </c>
      <c r="HB28" s="11">
        <v>4024</v>
      </c>
      <c r="HC28" s="11">
        <v>4275</v>
      </c>
      <c r="HD28" s="11">
        <v>4216</v>
      </c>
      <c r="HE28" s="11">
        <v>4299</v>
      </c>
      <c r="HF28" s="11">
        <v>4074</v>
      </c>
      <c r="HG28" s="11">
        <v>3722</v>
      </c>
    </row>
    <row r="29" ht="114.75" spans="1:215">
      <c r="A29" s="1"/>
      <c r="B29" s="17" t="s">
        <v>529</v>
      </c>
      <c r="C29" s="1">
        <v>4.7</v>
      </c>
      <c r="D29" s="1">
        <v>4.7</v>
      </c>
      <c r="E29" s="1">
        <v>4.7</v>
      </c>
      <c r="F29" s="1">
        <v>4.7</v>
      </c>
      <c r="G29" s="1">
        <v>4.7</v>
      </c>
      <c r="H29" s="1">
        <v>4.3</v>
      </c>
      <c r="I29" s="1">
        <v>4.3</v>
      </c>
      <c r="J29" s="1">
        <v>4.2</v>
      </c>
      <c r="K29" s="1">
        <v>4.2</v>
      </c>
      <c r="L29" s="1">
        <v>5.4</v>
      </c>
      <c r="M29" s="1">
        <v>5.4</v>
      </c>
      <c r="N29" s="1">
        <v>5.4</v>
      </c>
      <c r="O29" s="1">
        <v>5.4</v>
      </c>
      <c r="P29" s="1">
        <v>5.4</v>
      </c>
      <c r="Q29" s="1">
        <v>5.4</v>
      </c>
      <c r="R29" s="1">
        <v>5.4</v>
      </c>
      <c r="S29" s="1">
        <v>5.4</v>
      </c>
      <c r="T29" s="1">
        <v>5.3</v>
      </c>
      <c r="U29" s="1">
        <v>5.3</v>
      </c>
      <c r="V29" s="1">
        <v>5.3</v>
      </c>
      <c r="W29" s="1">
        <v>5.3</v>
      </c>
      <c r="Y29" s="1"/>
      <c r="Z29" s="17" t="s">
        <v>529</v>
      </c>
      <c r="AA29" s="1">
        <v>4.7</v>
      </c>
      <c r="AB29" s="1">
        <v>4.7</v>
      </c>
      <c r="AC29" s="1">
        <v>4.7</v>
      </c>
      <c r="AD29" s="1">
        <v>4.7</v>
      </c>
      <c r="AE29" s="1">
        <v>4.7</v>
      </c>
      <c r="AF29" s="1">
        <v>4.3</v>
      </c>
      <c r="AG29" s="1">
        <v>4.3</v>
      </c>
      <c r="AH29" s="1">
        <v>4.2</v>
      </c>
      <c r="AI29" s="1">
        <v>4.2</v>
      </c>
      <c r="AJ29" s="1">
        <v>5.4</v>
      </c>
      <c r="AK29" s="1">
        <v>5.4</v>
      </c>
      <c r="AL29" s="1">
        <v>5.4</v>
      </c>
      <c r="AM29" s="1">
        <v>5.4</v>
      </c>
      <c r="AN29" s="1">
        <v>5.4</v>
      </c>
      <c r="AO29" s="1">
        <v>5.4</v>
      </c>
      <c r="AP29" s="1">
        <v>5.4</v>
      </c>
      <c r="AQ29" s="1">
        <v>5.4</v>
      </c>
      <c r="AR29" s="1">
        <v>5.3</v>
      </c>
      <c r="AS29" s="1">
        <v>5.3</v>
      </c>
      <c r="AT29" s="1">
        <v>5.3</v>
      </c>
      <c r="AU29" s="1">
        <v>5.3</v>
      </c>
      <c r="AW29" s="25"/>
      <c r="AX29" s="50" t="s">
        <v>530</v>
      </c>
      <c r="AY29" s="25">
        <v>4.7</v>
      </c>
      <c r="AZ29" s="25">
        <v>4.7</v>
      </c>
      <c r="BA29" s="25">
        <v>4.7</v>
      </c>
      <c r="BB29" s="25">
        <v>4.7</v>
      </c>
      <c r="BC29" s="25">
        <v>4.7</v>
      </c>
      <c r="BD29" s="25">
        <v>4.3</v>
      </c>
      <c r="BE29" s="25">
        <v>4.3</v>
      </c>
      <c r="BF29" s="25">
        <v>4.2</v>
      </c>
      <c r="BG29" s="25">
        <v>4.2</v>
      </c>
      <c r="BH29" s="25">
        <v>5.4</v>
      </c>
      <c r="BI29" s="25">
        <v>5.4</v>
      </c>
      <c r="BJ29" s="25">
        <v>5.4</v>
      </c>
      <c r="BK29" s="25">
        <v>5.4</v>
      </c>
      <c r="BL29" s="25">
        <v>5.4</v>
      </c>
      <c r="BM29" s="25">
        <v>5.4</v>
      </c>
      <c r="BN29" s="25">
        <v>5.4</v>
      </c>
      <c r="BO29" s="25">
        <v>5.4</v>
      </c>
      <c r="BP29" s="25">
        <v>5.3</v>
      </c>
      <c r="BQ29" s="25">
        <v>5.3</v>
      </c>
      <c r="BR29" s="25">
        <v>5.3</v>
      </c>
      <c r="BS29" s="25">
        <v>5.3</v>
      </c>
      <c r="BT29" s="44"/>
      <c r="BU29" s="25"/>
      <c r="BV29" s="50" t="s">
        <v>530</v>
      </c>
      <c r="BW29" s="25">
        <v>4.7</v>
      </c>
      <c r="BX29" s="25">
        <v>4.7</v>
      </c>
      <c r="BY29" s="25">
        <v>4.7</v>
      </c>
      <c r="BZ29" s="25">
        <v>4.7</v>
      </c>
      <c r="CA29" s="25">
        <v>4.7</v>
      </c>
      <c r="CB29" s="25">
        <v>4.3</v>
      </c>
      <c r="CC29" s="25">
        <v>4.3</v>
      </c>
      <c r="CD29" s="25">
        <v>4.2</v>
      </c>
      <c r="CE29" s="25">
        <v>4.2</v>
      </c>
      <c r="CF29" s="25">
        <v>5.4</v>
      </c>
      <c r="CG29" s="25">
        <v>5.4</v>
      </c>
      <c r="CH29" s="25">
        <v>5.4</v>
      </c>
      <c r="CI29" s="25">
        <v>5.4</v>
      </c>
      <c r="CJ29" s="25">
        <v>5.4</v>
      </c>
      <c r="CK29" s="25">
        <v>5.4</v>
      </c>
      <c r="CL29" s="25">
        <v>5.4</v>
      </c>
      <c r="CM29" s="25">
        <v>5.4</v>
      </c>
      <c r="CN29" s="25">
        <v>5.3</v>
      </c>
      <c r="CO29" s="25">
        <v>5.3</v>
      </c>
      <c r="CP29" s="25">
        <v>5.3</v>
      </c>
      <c r="CQ29" s="25">
        <v>5.3</v>
      </c>
      <c r="CR29" s="44"/>
      <c r="CS29" s="25"/>
      <c r="CT29" s="50" t="s">
        <v>530</v>
      </c>
      <c r="CU29" s="25">
        <v>4.7</v>
      </c>
      <c r="CV29" s="25">
        <v>4.7</v>
      </c>
      <c r="CW29" s="25">
        <v>4.7</v>
      </c>
      <c r="CX29" s="25">
        <v>4.7</v>
      </c>
      <c r="CY29" s="25">
        <v>4.7</v>
      </c>
      <c r="CZ29" s="25">
        <v>4.3</v>
      </c>
      <c r="DA29" s="25">
        <v>4.3</v>
      </c>
      <c r="DB29" s="25">
        <v>4.2</v>
      </c>
      <c r="DC29" s="25">
        <v>4.2</v>
      </c>
      <c r="DD29" s="25">
        <v>5.4</v>
      </c>
      <c r="DE29" s="25">
        <v>5.4</v>
      </c>
      <c r="DF29" s="25">
        <v>5.4</v>
      </c>
      <c r="DG29" s="25">
        <v>5.4</v>
      </c>
      <c r="DH29" s="25">
        <v>5.4</v>
      </c>
      <c r="DI29" s="25">
        <v>5.4</v>
      </c>
      <c r="DJ29" s="25">
        <v>5.4</v>
      </c>
      <c r="DK29" s="25">
        <v>5.4</v>
      </c>
      <c r="DL29" s="25">
        <v>5.3</v>
      </c>
      <c r="DM29" s="25">
        <v>5.3</v>
      </c>
      <c r="DN29" s="25">
        <v>5.3</v>
      </c>
      <c r="DO29" s="25">
        <v>5.3</v>
      </c>
      <c r="DP29" s="44"/>
      <c r="DQ29" s="25"/>
      <c r="DR29" s="50" t="s">
        <v>530</v>
      </c>
      <c r="DS29" s="25">
        <v>4.7</v>
      </c>
      <c r="DT29" s="25">
        <v>4.7</v>
      </c>
      <c r="DU29" s="25">
        <v>4.7</v>
      </c>
      <c r="DV29" s="25">
        <v>4.7</v>
      </c>
      <c r="DW29" s="25">
        <v>4.7</v>
      </c>
      <c r="DX29" s="25">
        <v>4.3</v>
      </c>
      <c r="DY29" s="25">
        <v>4.3</v>
      </c>
      <c r="DZ29" s="25">
        <v>4.2</v>
      </c>
      <c r="EA29" s="25">
        <v>4.2</v>
      </c>
      <c r="EB29" s="25">
        <v>5.4</v>
      </c>
      <c r="EC29" s="25">
        <v>5.4</v>
      </c>
      <c r="ED29" s="25">
        <v>5.4</v>
      </c>
      <c r="EE29" s="25">
        <v>5.4</v>
      </c>
      <c r="EF29" s="25">
        <v>5.4</v>
      </c>
      <c r="EG29" s="25">
        <v>5.4</v>
      </c>
      <c r="EH29" s="25">
        <v>5.4</v>
      </c>
      <c r="EI29" s="25">
        <v>5.4</v>
      </c>
      <c r="EJ29" s="25">
        <v>5.3</v>
      </c>
      <c r="EK29" s="25">
        <v>5.3</v>
      </c>
      <c r="EL29" s="25">
        <v>5.3</v>
      </c>
      <c r="EM29" s="25">
        <v>5.3</v>
      </c>
      <c r="EO29" s="1"/>
      <c r="EP29" s="17" t="s">
        <v>529</v>
      </c>
      <c r="EQ29" s="1">
        <v>4.7</v>
      </c>
      <c r="ER29" s="1">
        <v>4.7</v>
      </c>
      <c r="ES29" s="1">
        <v>4.7</v>
      </c>
      <c r="ET29" s="1">
        <v>4.7</v>
      </c>
      <c r="EU29" s="1">
        <v>4.7</v>
      </c>
      <c r="EV29" s="1">
        <v>4.3</v>
      </c>
      <c r="EW29" s="1">
        <v>4.3</v>
      </c>
      <c r="EX29" s="1">
        <v>4.2</v>
      </c>
      <c r="EY29" s="1">
        <v>4.2</v>
      </c>
      <c r="EZ29" s="1">
        <v>5.4</v>
      </c>
      <c r="FA29" s="1">
        <v>5.4</v>
      </c>
      <c r="FB29" s="1">
        <v>5.4</v>
      </c>
      <c r="FC29" s="1">
        <v>5.4</v>
      </c>
      <c r="FD29" s="1">
        <v>5.4</v>
      </c>
      <c r="FE29" s="1">
        <v>5.4</v>
      </c>
      <c r="FF29" s="1">
        <v>5.4</v>
      </c>
      <c r="FG29" s="1">
        <v>5.4</v>
      </c>
      <c r="FH29" s="1">
        <v>5.3</v>
      </c>
      <c r="FI29" s="1">
        <v>5.3</v>
      </c>
      <c r="FJ29" s="1">
        <v>5.3</v>
      </c>
      <c r="FK29" s="1">
        <v>5.3</v>
      </c>
      <c r="FM29" s="1"/>
      <c r="FN29" s="17" t="s">
        <v>529</v>
      </c>
      <c r="FO29" s="1">
        <v>4.7</v>
      </c>
      <c r="FP29" s="1">
        <v>4.7</v>
      </c>
      <c r="FQ29" s="1">
        <v>4.7</v>
      </c>
      <c r="FR29" s="1">
        <v>4.7</v>
      </c>
      <c r="FS29" s="1">
        <v>4.7</v>
      </c>
      <c r="FT29" s="1">
        <v>4.3</v>
      </c>
      <c r="FU29" s="1">
        <v>4.3</v>
      </c>
      <c r="FV29" s="1">
        <v>4.2</v>
      </c>
      <c r="FW29" s="1">
        <v>4.2</v>
      </c>
      <c r="FX29" s="1">
        <v>5.4</v>
      </c>
      <c r="FY29" s="1">
        <v>5.4</v>
      </c>
      <c r="FZ29" s="1">
        <v>5.4</v>
      </c>
      <c r="GA29" s="1">
        <v>5.4</v>
      </c>
      <c r="GB29" s="1">
        <v>5.4</v>
      </c>
      <c r="GC29" s="1">
        <v>5.4</v>
      </c>
      <c r="GD29" s="1">
        <v>5.4</v>
      </c>
      <c r="GE29" s="1">
        <v>5.4</v>
      </c>
      <c r="GF29" s="1">
        <v>5.3</v>
      </c>
      <c r="GG29" s="1">
        <v>5.3</v>
      </c>
      <c r="GH29" s="1">
        <v>5.3</v>
      </c>
      <c r="GI29" s="1">
        <v>5.3</v>
      </c>
      <c r="GK29" s="1"/>
      <c r="GL29" s="17" t="s">
        <v>529</v>
      </c>
      <c r="GM29" s="1">
        <v>4.7</v>
      </c>
      <c r="GN29" s="1">
        <v>4.7</v>
      </c>
      <c r="GO29" s="1">
        <v>4.7</v>
      </c>
      <c r="GP29" s="1">
        <v>4.7</v>
      </c>
      <c r="GQ29" s="1">
        <v>4.7</v>
      </c>
      <c r="GR29" s="1">
        <v>4.3</v>
      </c>
      <c r="GS29" s="1">
        <v>4.3</v>
      </c>
      <c r="GT29" s="1">
        <v>4.2</v>
      </c>
      <c r="GU29" s="1">
        <v>4.2</v>
      </c>
      <c r="GV29" s="1">
        <v>5.4</v>
      </c>
      <c r="GW29" s="1">
        <v>5.4</v>
      </c>
      <c r="GX29" s="1">
        <v>5.4</v>
      </c>
      <c r="GY29" s="1">
        <v>5.4</v>
      </c>
      <c r="GZ29" s="1">
        <v>5.4</v>
      </c>
      <c r="HA29" s="1">
        <v>5.4</v>
      </c>
      <c r="HB29" s="1">
        <v>5.4</v>
      </c>
      <c r="HC29" s="1">
        <v>5.4</v>
      </c>
      <c r="HD29" s="1">
        <v>5.3</v>
      </c>
      <c r="HE29" s="1">
        <v>5.3</v>
      </c>
      <c r="HF29" s="1">
        <v>5.3</v>
      </c>
      <c r="HG29" s="1">
        <v>5.3</v>
      </c>
    </row>
    <row r="30" ht="15" spans="1:215">
      <c r="A30" s="1"/>
      <c r="B30" s="1"/>
      <c r="C30" s="1"/>
      <c r="D30" s="1"/>
      <c r="E30" s="1"/>
      <c r="F30" s="1"/>
      <c r="G30" s="1"/>
      <c r="H30" s="1"/>
      <c r="I30" s="1"/>
      <c r="J30" s="1"/>
      <c r="K30" s="1"/>
      <c r="L30" s="1"/>
      <c r="M30" s="1"/>
      <c r="N30" s="1"/>
      <c r="O30" s="1"/>
      <c r="P30" s="1"/>
      <c r="Q30" s="1"/>
      <c r="R30" s="1"/>
      <c r="S30" s="1"/>
      <c r="T30" s="1"/>
      <c r="U30" s="1"/>
      <c r="V30" s="1"/>
      <c r="W30" s="1"/>
      <c r="Y30" s="1"/>
      <c r="Z30" s="1"/>
      <c r="AA30" s="1"/>
      <c r="AB30" s="1"/>
      <c r="AC30" s="1"/>
      <c r="AD30" s="1"/>
      <c r="AE30" s="1"/>
      <c r="AF30" s="1"/>
      <c r="AG30" s="1"/>
      <c r="AH30" s="1"/>
      <c r="AI30" s="1"/>
      <c r="AJ30" s="1"/>
      <c r="AK30" s="1"/>
      <c r="AL30" s="1"/>
      <c r="AM30" s="1"/>
      <c r="AN30" s="1"/>
      <c r="AO30" s="1"/>
      <c r="AP30" s="1"/>
      <c r="AQ30" s="1"/>
      <c r="AR30" s="1"/>
      <c r="AS30" s="1"/>
      <c r="AT30" s="1"/>
      <c r="AU30" s="1"/>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44"/>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44"/>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44"/>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K30" s="1"/>
      <c r="GL30" s="1"/>
      <c r="GM30" s="1"/>
      <c r="GN30" s="1"/>
      <c r="GO30" s="1"/>
      <c r="GP30" s="1"/>
      <c r="GQ30" s="1"/>
      <c r="GR30" s="1"/>
      <c r="GS30" s="1"/>
      <c r="GT30" s="1"/>
      <c r="GU30" s="1"/>
      <c r="GV30" s="1"/>
      <c r="GW30" s="1"/>
      <c r="GX30" s="1"/>
      <c r="GY30" s="1"/>
      <c r="GZ30" s="1"/>
      <c r="HA30" s="1"/>
      <c r="HB30" s="1"/>
      <c r="HC30" s="1"/>
      <c r="HD30" s="1"/>
      <c r="HE30" s="1"/>
      <c r="HF30" s="1"/>
      <c r="HG30" s="1"/>
    </row>
    <row r="31" ht="15" spans="1:215">
      <c r="A31" s="18" t="s">
        <v>531</v>
      </c>
      <c r="B31" s="18"/>
      <c r="C31" s="1"/>
      <c r="D31" s="1"/>
      <c r="E31" s="1"/>
      <c r="F31" s="1"/>
      <c r="G31" s="1"/>
      <c r="H31" s="1"/>
      <c r="I31" s="1"/>
      <c r="J31" s="1"/>
      <c r="K31" s="1"/>
      <c r="L31" s="1"/>
      <c r="M31" s="1"/>
      <c r="N31" s="1"/>
      <c r="O31" s="1"/>
      <c r="P31" s="1"/>
      <c r="Q31" s="1"/>
      <c r="R31" s="1"/>
      <c r="S31" s="1"/>
      <c r="T31" s="1"/>
      <c r="U31" s="1"/>
      <c r="V31" s="1"/>
      <c r="W31" s="1"/>
      <c r="Y31" s="18" t="s">
        <v>531</v>
      </c>
      <c r="Z31" s="18"/>
      <c r="AA31" s="1"/>
      <c r="AB31" s="1"/>
      <c r="AC31" s="1"/>
      <c r="AD31" s="1"/>
      <c r="AE31" s="1"/>
      <c r="AF31" s="1"/>
      <c r="AG31" s="1"/>
      <c r="AH31" s="1"/>
      <c r="AI31" s="1"/>
      <c r="AJ31" s="1"/>
      <c r="AK31" s="1"/>
      <c r="AL31" s="1"/>
      <c r="AM31" s="1"/>
      <c r="AN31" s="1"/>
      <c r="AO31" s="1"/>
      <c r="AP31" s="1"/>
      <c r="AQ31" s="1"/>
      <c r="AR31" s="1"/>
      <c r="AS31" s="1"/>
      <c r="AT31" s="1"/>
      <c r="AU31" s="1"/>
      <c r="AW31" s="43" t="s">
        <v>532</v>
      </c>
      <c r="AX31" s="43"/>
      <c r="AY31" s="25"/>
      <c r="AZ31" s="25"/>
      <c r="BA31" s="25"/>
      <c r="BB31" s="25"/>
      <c r="BC31" s="25"/>
      <c r="BD31" s="25"/>
      <c r="BE31" s="25"/>
      <c r="BF31" s="25"/>
      <c r="BG31" s="25"/>
      <c r="BH31" s="25"/>
      <c r="BI31" s="25"/>
      <c r="BJ31" s="25"/>
      <c r="BK31" s="25"/>
      <c r="BL31" s="25"/>
      <c r="BM31" s="25"/>
      <c r="BN31" s="25"/>
      <c r="BO31" s="25"/>
      <c r="BP31" s="25"/>
      <c r="BQ31" s="25"/>
      <c r="BR31" s="25"/>
      <c r="BS31" s="25"/>
      <c r="BT31" s="44"/>
      <c r="BU31" s="43" t="s">
        <v>532</v>
      </c>
      <c r="BV31" s="43"/>
      <c r="BW31" s="25"/>
      <c r="BX31" s="25"/>
      <c r="BY31" s="25"/>
      <c r="BZ31" s="25"/>
      <c r="CA31" s="25"/>
      <c r="CB31" s="25"/>
      <c r="CC31" s="25"/>
      <c r="CD31" s="25"/>
      <c r="CE31" s="25"/>
      <c r="CF31" s="25"/>
      <c r="CG31" s="25"/>
      <c r="CH31" s="25"/>
      <c r="CI31" s="25"/>
      <c r="CJ31" s="25"/>
      <c r="CK31" s="25"/>
      <c r="CL31" s="25"/>
      <c r="CM31" s="25"/>
      <c r="CN31" s="25"/>
      <c r="CO31" s="25"/>
      <c r="CP31" s="25"/>
      <c r="CQ31" s="25"/>
      <c r="CR31" s="44"/>
      <c r="CS31" s="43" t="s">
        <v>532</v>
      </c>
      <c r="CT31" s="43"/>
      <c r="CU31" s="25"/>
      <c r="CV31" s="25"/>
      <c r="CW31" s="25"/>
      <c r="CX31" s="25"/>
      <c r="CY31" s="25"/>
      <c r="CZ31" s="25"/>
      <c r="DA31" s="25"/>
      <c r="DB31" s="25"/>
      <c r="DC31" s="25"/>
      <c r="DD31" s="25"/>
      <c r="DE31" s="25"/>
      <c r="DF31" s="25"/>
      <c r="DG31" s="25"/>
      <c r="DH31" s="25"/>
      <c r="DI31" s="25"/>
      <c r="DJ31" s="25"/>
      <c r="DK31" s="25"/>
      <c r="DL31" s="25"/>
      <c r="DM31" s="25"/>
      <c r="DN31" s="25"/>
      <c r="DO31" s="25"/>
      <c r="DP31" s="44"/>
      <c r="DQ31" s="43" t="s">
        <v>532</v>
      </c>
      <c r="DR31" s="43"/>
      <c r="DS31" s="25"/>
      <c r="DT31" s="25"/>
      <c r="DU31" s="25"/>
      <c r="DV31" s="25"/>
      <c r="DW31" s="25"/>
      <c r="DX31" s="25"/>
      <c r="DY31" s="25"/>
      <c r="DZ31" s="25"/>
      <c r="EA31" s="25"/>
      <c r="EB31" s="25"/>
      <c r="EC31" s="25"/>
      <c r="ED31" s="25"/>
      <c r="EE31" s="25"/>
      <c r="EF31" s="25"/>
      <c r="EG31" s="25"/>
      <c r="EH31" s="25"/>
      <c r="EI31" s="25"/>
      <c r="EJ31" s="25"/>
      <c r="EK31" s="25"/>
      <c r="EL31" s="25"/>
      <c r="EM31" s="25"/>
      <c r="EO31" s="18" t="s">
        <v>531</v>
      </c>
      <c r="EP31" s="18"/>
      <c r="EQ31" s="1"/>
      <c r="ER31" s="1"/>
      <c r="ES31" s="1"/>
      <c r="ET31" s="1"/>
      <c r="EU31" s="1"/>
      <c r="EV31" s="1"/>
      <c r="EW31" s="1"/>
      <c r="EX31" s="1"/>
      <c r="EY31" s="1"/>
      <c r="EZ31" s="1"/>
      <c r="FA31" s="1"/>
      <c r="FB31" s="1"/>
      <c r="FC31" s="1"/>
      <c r="FD31" s="1"/>
      <c r="FE31" s="1"/>
      <c r="FF31" s="1"/>
      <c r="FG31" s="1"/>
      <c r="FH31" s="1"/>
      <c r="FI31" s="1"/>
      <c r="FJ31" s="1"/>
      <c r="FK31" s="1"/>
      <c r="FM31" s="18" t="s">
        <v>531</v>
      </c>
      <c r="FN31" s="18"/>
      <c r="FO31" s="1"/>
      <c r="FP31" s="1"/>
      <c r="FQ31" s="1"/>
      <c r="FR31" s="1"/>
      <c r="FS31" s="1"/>
      <c r="FT31" s="1"/>
      <c r="FU31" s="1"/>
      <c r="FV31" s="1"/>
      <c r="FW31" s="1"/>
      <c r="FX31" s="1"/>
      <c r="FY31" s="1"/>
      <c r="FZ31" s="1"/>
      <c r="GA31" s="1"/>
      <c r="GB31" s="1"/>
      <c r="GC31" s="1"/>
      <c r="GD31" s="1"/>
      <c r="GE31" s="1"/>
      <c r="GF31" s="1"/>
      <c r="GG31" s="1"/>
      <c r="GH31" s="1"/>
      <c r="GI31" s="1"/>
      <c r="GK31" s="18" t="s">
        <v>531</v>
      </c>
      <c r="GL31" s="18"/>
      <c r="GM31" s="1"/>
      <c r="GN31" s="1"/>
      <c r="GO31" s="1"/>
      <c r="GP31" s="1"/>
      <c r="GQ31" s="1"/>
      <c r="GR31" s="1"/>
      <c r="GS31" s="1"/>
      <c r="GT31" s="1"/>
      <c r="GU31" s="1"/>
      <c r="GV31" s="1"/>
      <c r="GW31" s="1"/>
      <c r="GX31" s="1"/>
      <c r="GY31" s="1"/>
      <c r="GZ31" s="1"/>
      <c r="HA31" s="1"/>
      <c r="HB31" s="1"/>
      <c r="HC31" s="1"/>
      <c r="HD31" s="1"/>
      <c r="HE31" s="1"/>
      <c r="HF31" s="1"/>
      <c r="HG31" s="1"/>
    </row>
    <row r="32" ht="1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44"/>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5" spans="1:215">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44"/>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44"/>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44"/>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O33" s="1"/>
      <c r="EP33" s="1"/>
      <c r="EQ33" s="1"/>
      <c r="ER33" s="1"/>
      <c r="ES33" s="1"/>
      <c r="ET33" s="1"/>
      <c r="EU33" s="1"/>
      <c r="EV33" s="1"/>
      <c r="EW33" s="1"/>
      <c r="EX33" s="1"/>
      <c r="EY33" s="1"/>
      <c r="EZ33" s="1"/>
      <c r="FA33" s="1"/>
      <c r="FB33" s="1"/>
      <c r="FC33" s="1"/>
      <c r="FD33" s="1"/>
      <c r="FE33" s="1"/>
      <c r="FF33" s="1"/>
      <c r="FG33" s="1"/>
      <c r="FH33" s="1"/>
      <c r="FI33" s="1"/>
      <c r="FJ33" s="1"/>
      <c r="FK33" s="1"/>
      <c r="FM33" s="1"/>
      <c r="FN33" s="1"/>
      <c r="FO33" s="1"/>
      <c r="FP33" s="1"/>
      <c r="FQ33" s="1"/>
      <c r="FR33" s="1"/>
      <c r="FS33" s="1"/>
      <c r="FT33" s="1"/>
      <c r="FU33" s="1"/>
      <c r="FV33" s="1"/>
      <c r="FW33" s="1"/>
      <c r="FX33" s="1"/>
      <c r="FY33" s="1"/>
      <c r="FZ33" s="1"/>
      <c r="GA33" s="1"/>
      <c r="GB33" s="1"/>
      <c r="GC33" s="1"/>
      <c r="GD33" s="1"/>
      <c r="GE33" s="1"/>
      <c r="GF33" s="1"/>
      <c r="GG33" s="1"/>
      <c r="GH33" s="1"/>
      <c r="GI33" s="1"/>
      <c r="GK33" s="1"/>
      <c r="GL33" s="1"/>
      <c r="GM33" s="1"/>
      <c r="GN33" s="1"/>
      <c r="GO33" s="1"/>
      <c r="GP33" s="1"/>
      <c r="GQ33" s="1"/>
      <c r="GR33" s="1"/>
      <c r="GS33" s="1"/>
      <c r="GT33" s="1"/>
      <c r="GU33" s="1"/>
      <c r="GV33" s="1"/>
      <c r="GW33" s="1"/>
      <c r="GX33" s="1"/>
      <c r="GY33" s="1"/>
      <c r="GZ33" s="1"/>
      <c r="HA33" s="1"/>
      <c r="HB33" s="1"/>
      <c r="HC33" s="1"/>
      <c r="HD33" s="1"/>
      <c r="HE33" s="1"/>
      <c r="HF33" s="1"/>
      <c r="HG33" s="1"/>
    </row>
    <row r="34" ht="15" spans="1:215">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44"/>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44"/>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44"/>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row>
    <row r="35" ht="1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44"/>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44"/>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44"/>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15" spans="1:215">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44"/>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44"/>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44"/>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row>
    <row r="37" ht="15" spans="1:215">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44"/>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44"/>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44"/>
      <c r="DQ37" s="25"/>
      <c r="DR37" s="25"/>
      <c r="DS37" s="25"/>
      <c r="DT37" s="25"/>
      <c r="DU37" s="25"/>
      <c r="DV37" s="25"/>
      <c r="DW37" s="25"/>
      <c r="DX37" s="25"/>
      <c r="DY37" s="25"/>
      <c r="DZ37" s="25"/>
      <c r="EA37" s="25"/>
      <c r="EB37" s="25"/>
      <c r="EC37" s="25"/>
      <c r="ED37" s="25"/>
      <c r="EE37" s="25"/>
      <c r="EF37" s="25"/>
      <c r="EG37" s="25"/>
      <c r="EH37" s="25"/>
      <c r="EI37" s="25"/>
      <c r="EJ37" s="25"/>
      <c r="EK37" s="25"/>
      <c r="EL37" s="25"/>
      <c r="EM37" s="25"/>
      <c r="EO37" s="1"/>
      <c r="EP37" s="1"/>
      <c r="EQ37" s="1"/>
      <c r="ER37" s="1"/>
      <c r="ES37" s="1"/>
      <c r="ET37" s="1"/>
      <c r="EU37" s="1"/>
      <c r="EV37" s="1"/>
      <c r="EW37" s="1"/>
      <c r="EX37" s="1"/>
      <c r="EY37" s="1"/>
      <c r="EZ37" s="1"/>
      <c r="FA37" s="1"/>
      <c r="FB37" s="1"/>
      <c r="FC37" s="1"/>
      <c r="FD37" s="1"/>
      <c r="FE37" s="1"/>
      <c r="FF37" s="1"/>
      <c r="FG37" s="1"/>
      <c r="FH37" s="1"/>
      <c r="FI37" s="1"/>
      <c r="FJ37" s="1"/>
      <c r="FK37" s="1"/>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row>
    <row r="38" ht="15" spans="1:215">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44"/>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44"/>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44"/>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row>
    <row r="39" ht="15" spans="1:215">
      <c r="A39" s="1"/>
      <c r="B39" s="1"/>
      <c r="C39" s="1"/>
      <c r="D39" s="1"/>
      <c r="E39" s="1"/>
      <c r="F39" s="1"/>
      <c r="G39" s="1"/>
      <c r="H39" s="1"/>
      <c r="I39" s="1"/>
      <c r="J39" s="1"/>
      <c r="K39" s="1"/>
      <c r="L39" s="1"/>
      <c r="M39" s="1"/>
      <c r="N39" s="1"/>
      <c r="O39" s="1"/>
      <c r="P39" s="1"/>
      <c r="Q39" s="1"/>
      <c r="R39" s="1"/>
      <c r="S39" s="1"/>
      <c r="T39" s="1"/>
      <c r="U39" s="1"/>
      <c r="V39" s="1"/>
      <c r="W39" s="1"/>
      <c r="Y39" s="1"/>
      <c r="Z39" s="1"/>
      <c r="AA39" s="1"/>
      <c r="AB39" s="1"/>
      <c r="AC39" s="1"/>
      <c r="AD39" s="1"/>
      <c r="AE39" s="1"/>
      <c r="AF39" s="1"/>
      <c r="AG39" s="1"/>
      <c r="AH39" s="1"/>
      <c r="AI39" s="1"/>
      <c r="AJ39" s="1"/>
      <c r="AK39" s="1"/>
      <c r="AL39" s="1"/>
      <c r="AM39" s="1"/>
      <c r="AN39" s="1"/>
      <c r="AO39" s="1"/>
      <c r="AP39" s="1"/>
      <c r="AQ39" s="1"/>
      <c r="AR39" s="1"/>
      <c r="AS39" s="1"/>
      <c r="AT39" s="1"/>
      <c r="AU39" s="1"/>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44"/>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44"/>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44"/>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O39" s="1"/>
      <c r="EP39" s="1"/>
      <c r="EQ39" s="1"/>
      <c r="ER39" s="1"/>
      <c r="ES39" s="1"/>
      <c r="ET39" s="1"/>
      <c r="EU39" s="1"/>
      <c r="EV39" s="1"/>
      <c r="EW39" s="1"/>
      <c r="EX39" s="1"/>
      <c r="EY39" s="1"/>
      <c r="EZ39" s="1"/>
      <c r="FA39" s="1"/>
      <c r="FB39" s="1"/>
      <c r="FC39" s="1"/>
      <c r="FD39" s="1"/>
      <c r="FE39" s="1"/>
      <c r="FF39" s="1"/>
      <c r="FG39" s="1"/>
      <c r="FH39" s="1"/>
      <c r="FI39" s="1"/>
      <c r="FJ39" s="1"/>
      <c r="FK39" s="1"/>
      <c r="FM39" s="1"/>
      <c r="FN39" s="1"/>
      <c r="FO39" s="1"/>
      <c r="FP39" s="1"/>
      <c r="FQ39" s="1"/>
      <c r="FR39" s="1"/>
      <c r="FS39" s="1"/>
      <c r="FT39" s="1"/>
      <c r="FU39" s="1"/>
      <c r="FV39" s="1"/>
      <c r="FW39" s="1"/>
      <c r="FX39" s="1"/>
      <c r="FY39" s="1"/>
      <c r="FZ39" s="1"/>
      <c r="GA39" s="1"/>
      <c r="GB39" s="1"/>
      <c r="GC39" s="1"/>
      <c r="GD39" s="1"/>
      <c r="GE39" s="1"/>
      <c r="GF39" s="1"/>
      <c r="GG39" s="1"/>
      <c r="GH39" s="1"/>
      <c r="GI39" s="1"/>
      <c r="GK39" s="1"/>
      <c r="GL39" s="1"/>
      <c r="GM39" s="1"/>
      <c r="GN39" s="1"/>
      <c r="GO39" s="1"/>
      <c r="GP39" s="1"/>
      <c r="GQ39" s="1"/>
      <c r="GR39" s="1"/>
      <c r="GS39" s="1"/>
      <c r="GT39" s="1"/>
      <c r="GU39" s="1"/>
      <c r="GV39" s="1"/>
      <c r="GW39" s="1"/>
      <c r="GX39" s="1"/>
      <c r="GY39" s="1"/>
      <c r="GZ39" s="1"/>
      <c r="HA39" s="1"/>
      <c r="HB39" s="1"/>
      <c r="HC39" s="1"/>
      <c r="HD39" s="1"/>
      <c r="HE39" s="1"/>
      <c r="HF39" s="1"/>
      <c r="HG39" s="1"/>
    </row>
    <row r="40" ht="15" spans="1:215">
      <c r="A40" s="1"/>
      <c r="B40" s="1"/>
      <c r="C40" s="1"/>
      <c r="D40" s="1"/>
      <c r="E40" s="1"/>
      <c r="F40" s="1"/>
      <c r="G40" s="1"/>
      <c r="H40" s="1"/>
      <c r="I40" s="1"/>
      <c r="J40" s="1"/>
      <c r="K40" s="1"/>
      <c r="L40" s="1"/>
      <c r="M40" s="1"/>
      <c r="N40" s="1"/>
      <c r="O40" s="1"/>
      <c r="P40" s="1"/>
      <c r="Q40" s="1"/>
      <c r="R40" s="1"/>
      <c r="S40" s="1"/>
      <c r="T40" s="1"/>
      <c r="U40" s="1"/>
      <c r="V40" s="1"/>
      <c r="W40" s="1"/>
      <c r="Y40" s="1"/>
      <c r="Z40" s="1"/>
      <c r="AA40" s="1"/>
      <c r="AB40" s="1"/>
      <c r="AC40" s="1"/>
      <c r="AD40" s="1"/>
      <c r="AE40" s="1"/>
      <c r="AF40" s="1"/>
      <c r="AG40" s="1"/>
      <c r="AH40" s="1"/>
      <c r="AI40" s="1"/>
      <c r="AJ40" s="1"/>
      <c r="AK40" s="1"/>
      <c r="AL40" s="1"/>
      <c r="AM40" s="1"/>
      <c r="AN40" s="1"/>
      <c r="AO40" s="1"/>
      <c r="AP40" s="1"/>
      <c r="AQ40" s="1"/>
      <c r="AR40" s="1"/>
      <c r="AS40" s="1"/>
      <c r="AT40" s="1"/>
      <c r="AU40" s="1"/>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44"/>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44"/>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44"/>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O40" s="1"/>
      <c r="EP40" s="1"/>
      <c r="EQ40" s="1"/>
      <c r="ER40" s="1"/>
      <c r="ES40" s="1"/>
      <c r="ET40" s="1"/>
      <c r="EU40" s="1"/>
      <c r="EV40" s="1"/>
      <c r="EW40" s="1"/>
      <c r="EX40" s="1"/>
      <c r="EY40" s="1"/>
      <c r="EZ40" s="1"/>
      <c r="FA40" s="1"/>
      <c r="FB40" s="1"/>
      <c r="FC40" s="1"/>
      <c r="FD40" s="1"/>
      <c r="FE40" s="1"/>
      <c r="FF40" s="1"/>
      <c r="FG40" s="1"/>
      <c r="FH40" s="1"/>
      <c r="FI40" s="1"/>
      <c r="FJ40" s="1"/>
      <c r="FK40" s="1"/>
      <c r="FM40" s="1"/>
      <c r="FN40" s="1"/>
      <c r="FO40" s="1"/>
      <c r="FP40" s="1"/>
      <c r="FQ40" s="1"/>
      <c r="FR40" s="1"/>
      <c r="FS40" s="1"/>
      <c r="FT40" s="1"/>
      <c r="FU40" s="1"/>
      <c r="FV40" s="1"/>
      <c r="FW40" s="1"/>
      <c r="FX40" s="1"/>
      <c r="FY40" s="1"/>
      <c r="FZ40" s="1"/>
      <c r="GA40" s="1"/>
      <c r="GB40" s="1"/>
      <c r="GC40" s="1"/>
      <c r="GD40" s="1"/>
      <c r="GE40" s="1"/>
      <c r="GF40" s="1"/>
      <c r="GG40" s="1"/>
      <c r="GH40" s="1"/>
      <c r="GI40" s="1"/>
      <c r="GK40" s="1"/>
      <c r="GL40" s="1"/>
      <c r="GM40" s="1"/>
      <c r="GN40" s="1"/>
      <c r="GO40" s="1"/>
      <c r="GP40" s="1"/>
      <c r="GQ40" s="1"/>
      <c r="GR40" s="1"/>
      <c r="GS40" s="1"/>
      <c r="GT40" s="1"/>
      <c r="GU40" s="1"/>
      <c r="GV40" s="1"/>
      <c r="GW40" s="1"/>
      <c r="GX40" s="1"/>
      <c r="GY40" s="1"/>
      <c r="GZ40" s="1"/>
      <c r="HA40" s="1"/>
      <c r="HB40" s="1"/>
      <c r="HC40" s="1"/>
      <c r="HD40" s="1"/>
      <c r="HE40" s="1"/>
      <c r="HF40" s="1"/>
      <c r="HG40" s="1"/>
    </row>
    <row r="41" ht="15" spans="1:215">
      <c r="A41" s="1"/>
      <c r="B41" s="1"/>
      <c r="C41" s="1"/>
      <c r="D41" s="1"/>
      <c r="E41" s="1"/>
      <c r="F41" s="1"/>
      <c r="G41" s="1"/>
      <c r="H41" s="1"/>
      <c r="I41" s="1"/>
      <c r="J41" s="1"/>
      <c r="K41" s="1"/>
      <c r="L41" s="1"/>
      <c r="M41" s="1"/>
      <c r="N41" s="1"/>
      <c r="O41" s="1"/>
      <c r="P41" s="1"/>
      <c r="Q41" s="1"/>
      <c r="R41" s="1"/>
      <c r="S41" s="1"/>
      <c r="T41" s="1"/>
      <c r="U41" s="1"/>
      <c r="V41" s="1"/>
      <c r="W41" s="1"/>
      <c r="Y41" s="1"/>
      <c r="Z41" s="1"/>
      <c r="AA41" s="1"/>
      <c r="AB41" s="1"/>
      <c r="AC41" s="1"/>
      <c r="AD41" s="1"/>
      <c r="AE41" s="1"/>
      <c r="AF41" s="1"/>
      <c r="AG41" s="1"/>
      <c r="AH41" s="1"/>
      <c r="AI41" s="1"/>
      <c r="AJ41" s="1"/>
      <c r="AK41" s="1"/>
      <c r="AL41" s="1"/>
      <c r="AM41" s="1"/>
      <c r="AN41" s="1"/>
      <c r="AO41" s="1"/>
      <c r="AP41" s="1"/>
      <c r="AQ41" s="1"/>
      <c r="AR41" s="1"/>
      <c r="AS41" s="1"/>
      <c r="AT41" s="1"/>
      <c r="AU41" s="1"/>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44"/>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44"/>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44"/>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O41" s="1"/>
      <c r="EP41" s="1"/>
      <c r="EQ41" s="1"/>
      <c r="ER41" s="1"/>
      <c r="ES41" s="1"/>
      <c r="ET41" s="1"/>
      <c r="EU41" s="1"/>
      <c r="EV41" s="1"/>
      <c r="EW41" s="1"/>
      <c r="EX41" s="1"/>
      <c r="EY41" s="1"/>
      <c r="EZ41" s="1"/>
      <c r="FA41" s="1"/>
      <c r="FB41" s="1"/>
      <c r="FC41" s="1"/>
      <c r="FD41" s="1"/>
      <c r="FE41" s="1"/>
      <c r="FF41" s="1"/>
      <c r="FG41" s="1"/>
      <c r="FH41" s="1"/>
      <c r="FI41" s="1"/>
      <c r="FJ41" s="1"/>
      <c r="FK41" s="1"/>
      <c r="FM41" s="1"/>
      <c r="FN41" s="1"/>
      <c r="FO41" s="1"/>
      <c r="FP41" s="1"/>
      <c r="FQ41" s="1"/>
      <c r="FR41" s="1"/>
      <c r="FS41" s="1"/>
      <c r="FT41" s="1"/>
      <c r="FU41" s="1"/>
      <c r="FV41" s="1"/>
      <c r="FW41" s="1"/>
      <c r="FX41" s="1"/>
      <c r="FY41" s="1"/>
      <c r="FZ41" s="1"/>
      <c r="GA41" s="1"/>
      <c r="GB41" s="1"/>
      <c r="GC41" s="1"/>
      <c r="GD41" s="1"/>
      <c r="GE41" s="1"/>
      <c r="GF41" s="1"/>
      <c r="GG41" s="1"/>
      <c r="GH41" s="1"/>
      <c r="GI41" s="1"/>
      <c r="GK41" s="1"/>
      <c r="GL41" s="1"/>
      <c r="GM41" s="1"/>
      <c r="GN41" s="1"/>
      <c r="GO41" s="1"/>
      <c r="GP41" s="1"/>
      <c r="GQ41" s="1"/>
      <c r="GR41" s="1"/>
      <c r="GS41" s="1"/>
      <c r="GT41" s="1"/>
      <c r="GU41" s="1"/>
      <c r="GV41" s="1"/>
      <c r="GW41" s="1"/>
      <c r="GX41" s="1"/>
      <c r="GY41" s="1"/>
      <c r="GZ41" s="1"/>
      <c r="HA41" s="1"/>
      <c r="HB41" s="1"/>
      <c r="HC41" s="1"/>
      <c r="HD41" s="1"/>
      <c r="HE41" s="1"/>
      <c r="HF41" s="1"/>
      <c r="HG41" s="1"/>
    </row>
    <row r="42" ht="15" spans="1:215">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44"/>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44"/>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44"/>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row>
    <row r="43" ht="15" spans="1:215">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44"/>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44"/>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44"/>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row>
    <row r="44" ht="15" spans="1:215">
      <c r="A44" s="7"/>
      <c r="B44" s="7"/>
      <c r="C44" s="1"/>
      <c r="D44" s="1"/>
      <c r="E44" s="1"/>
      <c r="F44" s="1"/>
      <c r="G44" s="1"/>
      <c r="H44" s="1"/>
      <c r="I44" s="1"/>
      <c r="J44" s="1"/>
      <c r="K44" s="1"/>
      <c r="L44" s="1"/>
      <c r="M44" s="1"/>
      <c r="N44" s="1"/>
      <c r="O44" s="1"/>
      <c r="P44" s="1"/>
      <c r="Q44" s="1"/>
      <c r="R44" s="1"/>
      <c r="S44" s="1"/>
      <c r="T44" s="1"/>
      <c r="U44" s="1"/>
      <c r="V44" s="1"/>
      <c r="W44" s="1"/>
      <c r="Y44" s="7"/>
      <c r="Z44" s="7"/>
      <c r="AA44" s="1"/>
      <c r="AB44" s="1"/>
      <c r="AC44" s="1"/>
      <c r="AD44" s="1"/>
      <c r="AE44" s="1"/>
      <c r="AF44" s="1"/>
      <c r="AG44" s="1"/>
      <c r="AH44" s="1"/>
      <c r="AI44" s="1"/>
      <c r="AJ44" s="1"/>
      <c r="AK44" s="1"/>
      <c r="AL44" s="1"/>
      <c r="AM44" s="1"/>
      <c r="AN44" s="1"/>
      <c r="AO44" s="1"/>
      <c r="AP44" s="1"/>
      <c r="AQ44" s="1"/>
      <c r="AR44" s="1"/>
      <c r="AS44" s="1"/>
      <c r="AT44" s="1"/>
      <c r="AU44" s="1"/>
      <c r="AW44" s="38"/>
      <c r="AX44" s="38"/>
      <c r="AY44" s="25"/>
      <c r="AZ44" s="25"/>
      <c r="BA44" s="25"/>
      <c r="BB44" s="25"/>
      <c r="BC44" s="25"/>
      <c r="BD44" s="25"/>
      <c r="BE44" s="25"/>
      <c r="BF44" s="25"/>
      <c r="BG44" s="25"/>
      <c r="BH44" s="25"/>
      <c r="BI44" s="25"/>
      <c r="BJ44" s="25"/>
      <c r="BK44" s="25"/>
      <c r="BL44" s="25"/>
      <c r="BM44" s="25"/>
      <c r="BN44" s="25"/>
      <c r="BO44" s="25"/>
      <c r="BP44" s="25"/>
      <c r="BQ44" s="25"/>
      <c r="BR44" s="25"/>
      <c r="BS44" s="25"/>
      <c r="BT44" s="44"/>
      <c r="BU44" s="38"/>
      <c r="BV44" s="38"/>
      <c r="BW44" s="25"/>
      <c r="BX44" s="25"/>
      <c r="BY44" s="25"/>
      <c r="BZ44" s="25"/>
      <c r="CA44" s="25"/>
      <c r="CB44" s="25"/>
      <c r="CC44" s="25"/>
      <c r="CD44" s="25"/>
      <c r="CE44" s="25"/>
      <c r="CF44" s="25"/>
      <c r="CG44" s="25"/>
      <c r="CH44" s="25"/>
      <c r="CI44" s="25"/>
      <c r="CJ44" s="25"/>
      <c r="CK44" s="25"/>
      <c r="CL44" s="25"/>
      <c r="CM44" s="25"/>
      <c r="CN44" s="25"/>
      <c r="CO44" s="25"/>
      <c r="CP44" s="25"/>
      <c r="CQ44" s="25"/>
      <c r="CR44" s="44"/>
      <c r="CS44" s="38"/>
      <c r="CT44" s="38"/>
      <c r="CU44" s="25"/>
      <c r="CV44" s="25"/>
      <c r="CW44" s="25"/>
      <c r="CX44" s="25"/>
      <c r="CY44" s="25"/>
      <c r="CZ44" s="25"/>
      <c r="DA44" s="25"/>
      <c r="DB44" s="25"/>
      <c r="DC44" s="25"/>
      <c r="DD44" s="25"/>
      <c r="DE44" s="25"/>
      <c r="DF44" s="25"/>
      <c r="DG44" s="25"/>
      <c r="DH44" s="25"/>
      <c r="DI44" s="25"/>
      <c r="DJ44" s="25"/>
      <c r="DK44" s="25"/>
      <c r="DL44" s="25"/>
      <c r="DM44" s="25"/>
      <c r="DN44" s="25"/>
      <c r="DO44" s="25"/>
      <c r="DP44" s="44"/>
      <c r="DQ44" s="38"/>
      <c r="DR44" s="38"/>
      <c r="DS44" s="25"/>
      <c r="DT44" s="25"/>
      <c r="DU44" s="25"/>
      <c r="DV44" s="25"/>
      <c r="DW44" s="25"/>
      <c r="DX44" s="25"/>
      <c r="DY44" s="25"/>
      <c r="DZ44" s="25"/>
      <c r="EA44" s="25"/>
      <c r="EB44" s="25"/>
      <c r="EC44" s="25"/>
      <c r="ED44" s="25"/>
      <c r="EE44" s="25"/>
      <c r="EF44" s="25"/>
      <c r="EG44" s="25"/>
      <c r="EH44" s="25"/>
      <c r="EI44" s="25"/>
      <c r="EJ44" s="25"/>
      <c r="EK44" s="25"/>
      <c r="EL44" s="25"/>
      <c r="EM44" s="25"/>
      <c r="EO44" s="7"/>
      <c r="EP44" s="7"/>
      <c r="EQ44" s="1"/>
      <c r="ER44" s="1"/>
      <c r="ES44" s="1"/>
      <c r="ET44" s="1"/>
      <c r="EU44" s="1"/>
      <c r="EV44" s="1"/>
      <c r="EW44" s="1"/>
      <c r="EX44" s="1"/>
      <c r="EY44" s="1"/>
      <c r="EZ44" s="1"/>
      <c r="FA44" s="1"/>
      <c r="FB44" s="1"/>
      <c r="FC44" s="1"/>
      <c r="FD44" s="1"/>
      <c r="FE44" s="1"/>
      <c r="FF44" s="1"/>
      <c r="FG44" s="1"/>
      <c r="FH44" s="1"/>
      <c r="FI44" s="1"/>
      <c r="FJ44" s="1"/>
      <c r="FK44" s="1"/>
      <c r="FM44" s="7"/>
      <c r="FN44" s="7"/>
      <c r="FO44" s="1"/>
      <c r="FP44" s="1"/>
      <c r="FQ44" s="1"/>
      <c r="FR44" s="1"/>
      <c r="FS44" s="1"/>
      <c r="FT44" s="1"/>
      <c r="FU44" s="1"/>
      <c r="FV44" s="1"/>
      <c r="FW44" s="1"/>
      <c r="FX44" s="1"/>
      <c r="FY44" s="1"/>
      <c r="FZ44" s="1"/>
      <c r="GA44" s="1"/>
      <c r="GB44" s="1"/>
      <c r="GC44" s="1"/>
      <c r="GD44" s="1"/>
      <c r="GE44" s="1"/>
      <c r="GF44" s="1"/>
      <c r="GG44" s="1"/>
      <c r="GH44" s="1"/>
      <c r="GI44" s="1"/>
      <c r="GK44" s="7"/>
      <c r="GL44" s="7"/>
      <c r="GM44" s="1"/>
      <c r="GN44" s="1"/>
      <c r="GO44" s="1"/>
      <c r="GP44" s="1"/>
      <c r="GQ44" s="1"/>
      <c r="GR44" s="1"/>
      <c r="GS44" s="1"/>
      <c r="GT44" s="1"/>
      <c r="GU44" s="1"/>
      <c r="GV44" s="1"/>
      <c r="GW44" s="1"/>
      <c r="GX44" s="1"/>
      <c r="GY44" s="1"/>
      <c r="GZ44" s="1"/>
      <c r="HA44" s="1"/>
      <c r="HB44" s="1"/>
      <c r="HC44" s="1"/>
      <c r="HD44" s="1"/>
      <c r="HE44" s="1"/>
      <c r="HF44" s="1"/>
      <c r="HG44" s="1"/>
    </row>
  </sheetData>
  <mergeCells count="306">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14:B14"/>
    <mergeCell ref="Y14:Z14"/>
    <mergeCell ref="AW14:AX14"/>
    <mergeCell ref="BU14:BV14"/>
    <mergeCell ref="CS14:CT14"/>
    <mergeCell ref="DQ14:DR14"/>
    <mergeCell ref="EO14:EP14"/>
    <mergeCell ref="FM14:FN14"/>
    <mergeCell ref="GK14:GL14"/>
    <mergeCell ref="A17:B17"/>
    <mergeCell ref="Y17:Z17"/>
    <mergeCell ref="AW17:AX17"/>
    <mergeCell ref="BU17:BV17"/>
    <mergeCell ref="CS17:CT17"/>
    <mergeCell ref="DQ17:DR17"/>
    <mergeCell ref="EO17:EP17"/>
    <mergeCell ref="FM17:FN17"/>
    <mergeCell ref="GK17:GL17"/>
    <mergeCell ref="A19:B19"/>
    <mergeCell ref="Y19:Z19"/>
    <mergeCell ref="AW19:AX19"/>
    <mergeCell ref="BU19:BV19"/>
    <mergeCell ref="CS19:CT19"/>
    <mergeCell ref="DQ19:DR19"/>
    <mergeCell ref="EO19:EP19"/>
    <mergeCell ref="FM19:FN19"/>
    <mergeCell ref="GK19:GL19"/>
    <mergeCell ref="A20:B20"/>
    <mergeCell ref="Y20:Z20"/>
    <mergeCell ref="AW20:AX20"/>
    <mergeCell ref="BU20:BV20"/>
    <mergeCell ref="CS20:CT20"/>
    <mergeCell ref="DQ20:DR20"/>
    <mergeCell ref="EO20:EP20"/>
    <mergeCell ref="FM20:FN20"/>
    <mergeCell ref="GK20:GL20"/>
    <mergeCell ref="A22:B22"/>
    <mergeCell ref="Y22:Z22"/>
    <mergeCell ref="AW22:AX22"/>
    <mergeCell ref="BU22:BV22"/>
    <mergeCell ref="CS22:CT22"/>
    <mergeCell ref="DQ22:DR22"/>
    <mergeCell ref="EO22:EP22"/>
    <mergeCell ref="FM22:FN22"/>
    <mergeCell ref="GK22:GL22"/>
    <mergeCell ref="A24:B24"/>
    <mergeCell ref="Y24:Z24"/>
    <mergeCell ref="AW24:AX24"/>
    <mergeCell ref="BU24:BV24"/>
    <mergeCell ref="CS24:CT24"/>
    <mergeCell ref="DQ24:DR24"/>
    <mergeCell ref="EO24:EP24"/>
    <mergeCell ref="FM24:FN24"/>
    <mergeCell ref="GK24:GL24"/>
    <mergeCell ref="A25:B25"/>
    <mergeCell ref="Y25:Z25"/>
    <mergeCell ref="AW25:AX25"/>
    <mergeCell ref="BU25:BV25"/>
    <mergeCell ref="CS25:CT25"/>
    <mergeCell ref="DQ25:DR25"/>
    <mergeCell ref="EO25:EP25"/>
    <mergeCell ref="FM25:FN25"/>
    <mergeCell ref="GK25:GL25"/>
    <mergeCell ref="A30:B30"/>
    <mergeCell ref="Y30:Z30"/>
    <mergeCell ref="AW30:AX30"/>
    <mergeCell ref="BU30:BV30"/>
    <mergeCell ref="CS30:CT30"/>
    <mergeCell ref="DQ30:DR30"/>
    <mergeCell ref="EO30:EP30"/>
    <mergeCell ref="FM30:FN30"/>
    <mergeCell ref="GK30:GL30"/>
    <mergeCell ref="A31:B31"/>
    <mergeCell ref="Y31:Z31"/>
    <mergeCell ref="AW31:AX31"/>
    <mergeCell ref="BU31:BV31"/>
    <mergeCell ref="CS31:CT31"/>
    <mergeCell ref="DQ31:DR31"/>
    <mergeCell ref="EO31:EP31"/>
    <mergeCell ref="FM31:FN31"/>
    <mergeCell ref="GK31:GL31"/>
    <mergeCell ref="A32:B32"/>
    <mergeCell ref="Y32:Z32"/>
    <mergeCell ref="AW32:AX32"/>
    <mergeCell ref="BU32:BV32"/>
    <mergeCell ref="CS32:CT32"/>
    <mergeCell ref="DQ32:DR32"/>
    <mergeCell ref="EO32:EP32"/>
    <mergeCell ref="FM32:FN32"/>
    <mergeCell ref="GK32:GL32"/>
    <mergeCell ref="A33:B33"/>
    <mergeCell ref="Y33:Z33"/>
    <mergeCell ref="AW33:AX33"/>
    <mergeCell ref="BU33:BV33"/>
    <mergeCell ref="CS33:CT33"/>
    <mergeCell ref="DQ33:DR33"/>
    <mergeCell ref="EO33:EP33"/>
    <mergeCell ref="FM33:FN33"/>
    <mergeCell ref="GK33:GL33"/>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36:B36"/>
    <mergeCell ref="Y36:Z36"/>
    <mergeCell ref="AW36:AX36"/>
    <mergeCell ref="BU36:BV36"/>
    <mergeCell ref="CS36:CT36"/>
    <mergeCell ref="DQ36:DR36"/>
    <mergeCell ref="EO36:EP36"/>
    <mergeCell ref="FM36:FN36"/>
    <mergeCell ref="GK36:GL36"/>
    <mergeCell ref="A37:B37"/>
    <mergeCell ref="Y37:Z37"/>
    <mergeCell ref="AW37:AX37"/>
    <mergeCell ref="BU37:BV37"/>
    <mergeCell ref="CS37:CT37"/>
    <mergeCell ref="DQ37:DR37"/>
    <mergeCell ref="EO37:EP37"/>
    <mergeCell ref="FM37:FN37"/>
    <mergeCell ref="GK37:GL37"/>
    <mergeCell ref="A38:B38"/>
    <mergeCell ref="Y38:Z38"/>
    <mergeCell ref="AW38:AX38"/>
    <mergeCell ref="BU38:BV38"/>
    <mergeCell ref="CS38:CT38"/>
    <mergeCell ref="DQ38:DR38"/>
    <mergeCell ref="EO38:EP38"/>
    <mergeCell ref="FM38:FN38"/>
    <mergeCell ref="GK38:GL38"/>
    <mergeCell ref="A39:B39"/>
    <mergeCell ref="Y39:Z39"/>
    <mergeCell ref="AW39:AX39"/>
    <mergeCell ref="BU39:BV39"/>
    <mergeCell ref="CS39:CT39"/>
    <mergeCell ref="DQ39:DR39"/>
    <mergeCell ref="EO39:EP39"/>
    <mergeCell ref="FM39:FN39"/>
    <mergeCell ref="GK39:GL39"/>
    <mergeCell ref="A40:B40"/>
    <mergeCell ref="Y40:Z40"/>
    <mergeCell ref="AW40:AX40"/>
    <mergeCell ref="BU40:BV40"/>
    <mergeCell ref="CS40:CT40"/>
    <mergeCell ref="DQ40:DR40"/>
    <mergeCell ref="EO40:EP40"/>
    <mergeCell ref="FM40:FN40"/>
    <mergeCell ref="GK40:GL40"/>
    <mergeCell ref="A41:B41"/>
    <mergeCell ref="Y41:Z41"/>
    <mergeCell ref="AW41:AX41"/>
    <mergeCell ref="BU41:BV41"/>
    <mergeCell ref="CS41:CT41"/>
    <mergeCell ref="DQ41:DR41"/>
    <mergeCell ref="EO41:EP41"/>
    <mergeCell ref="FM41:FN41"/>
    <mergeCell ref="GK41:GL41"/>
    <mergeCell ref="A42:B42"/>
    <mergeCell ref="Y42:Z42"/>
    <mergeCell ref="AW42:AX42"/>
    <mergeCell ref="BU42:BV42"/>
    <mergeCell ref="CS42:CT42"/>
    <mergeCell ref="DQ42:DR42"/>
    <mergeCell ref="EO42:EP42"/>
    <mergeCell ref="FM42:FN42"/>
    <mergeCell ref="GK42:GL42"/>
    <mergeCell ref="A43:B43"/>
    <mergeCell ref="Y43:Z43"/>
    <mergeCell ref="AW43:AX43"/>
    <mergeCell ref="BU43:BV43"/>
    <mergeCell ref="CS43:CT43"/>
    <mergeCell ref="DQ43:DR43"/>
    <mergeCell ref="EO43:EP43"/>
    <mergeCell ref="FM43:FN43"/>
    <mergeCell ref="GK43:GL43"/>
    <mergeCell ref="A44:B44"/>
    <mergeCell ref="Y44:Z44"/>
    <mergeCell ref="AW44:AX44"/>
    <mergeCell ref="BU44:BV44"/>
    <mergeCell ref="CS44:CT44"/>
    <mergeCell ref="DQ44:DR44"/>
    <mergeCell ref="EO44:EP44"/>
    <mergeCell ref="FM44:FN44"/>
    <mergeCell ref="GK44:GL44"/>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55"/>
  <sheetViews>
    <sheetView topLeftCell="BS15" workbookViewId="0">
      <selection activeCell="GN1" sqref="GN$1:HF$1048576"/>
    </sheetView>
  </sheetViews>
  <sheetFormatPr defaultColWidth="9" defaultRowHeight="12.75"/>
  <cols>
    <col min="2" max="2" width="44.8571428571429" customWidth="1"/>
    <col min="4" max="22" width="9" hidden="1" customWidth="1"/>
    <col min="28" max="46" width="9" hidden="1" customWidth="1"/>
    <col min="52" max="70" width="9" hidden="1" customWidth="1"/>
    <col min="74" max="74" width="44.8571428571429"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285</v>
      </c>
      <c r="AX5" s="26"/>
      <c r="AY5" s="27"/>
      <c r="AZ5" s="27"/>
      <c r="BA5" s="27"/>
      <c r="BB5" s="27"/>
      <c r="BC5" s="27"/>
      <c r="BD5" s="27"/>
      <c r="BE5" s="27"/>
      <c r="BF5" s="27"/>
      <c r="BG5" s="25"/>
      <c r="BH5" s="27"/>
      <c r="BI5" s="27"/>
      <c r="BJ5" s="27"/>
      <c r="BK5" s="27"/>
      <c r="BL5" s="25"/>
      <c r="BM5" s="27"/>
      <c r="BN5" s="25"/>
      <c r="BO5" s="25"/>
      <c r="BP5" s="27"/>
      <c r="BQ5" s="25"/>
      <c r="BR5" s="25"/>
      <c r="BS5" s="27" t="s">
        <v>286</v>
      </c>
      <c r="BT5" s="44"/>
      <c r="BU5" s="26" t="s">
        <v>285</v>
      </c>
      <c r="BV5" s="26"/>
      <c r="BW5" s="27"/>
      <c r="BX5" s="27"/>
      <c r="BY5" s="27"/>
      <c r="BZ5" s="27"/>
      <c r="CA5" s="27"/>
      <c r="CB5" s="27"/>
      <c r="CC5" s="27"/>
      <c r="CD5" s="27"/>
      <c r="CE5" s="25"/>
      <c r="CF5" s="27"/>
      <c r="CG5" s="27"/>
      <c r="CH5" s="27"/>
      <c r="CI5" s="27"/>
      <c r="CJ5" s="25"/>
      <c r="CK5" s="27"/>
      <c r="CL5" s="25"/>
      <c r="CM5" s="25"/>
      <c r="CN5" s="27"/>
      <c r="CO5" s="25"/>
      <c r="CP5" s="25"/>
      <c r="CQ5" s="27" t="s">
        <v>286</v>
      </c>
      <c r="CR5" s="44"/>
      <c r="CS5" s="26" t="s">
        <v>285</v>
      </c>
      <c r="CT5" s="26"/>
      <c r="CU5" s="27"/>
      <c r="CV5" s="27"/>
      <c r="CW5" s="27"/>
      <c r="CX5" s="27"/>
      <c r="CY5" s="27"/>
      <c r="CZ5" s="27"/>
      <c r="DA5" s="27"/>
      <c r="DB5" s="27"/>
      <c r="DC5" s="25"/>
      <c r="DD5" s="27"/>
      <c r="DE5" s="27"/>
      <c r="DF5" s="27"/>
      <c r="DG5" s="27"/>
      <c r="DH5" s="25"/>
      <c r="DI5" s="27"/>
      <c r="DJ5" s="25"/>
      <c r="DK5" s="25"/>
      <c r="DL5" s="27"/>
      <c r="DM5" s="25"/>
      <c r="DN5" s="25"/>
      <c r="DO5" s="27" t="s">
        <v>286</v>
      </c>
      <c r="DP5" s="44"/>
      <c r="DQ5" s="26" t="s">
        <v>285</v>
      </c>
      <c r="DR5" s="26"/>
      <c r="DS5" s="27"/>
      <c r="DT5" s="27"/>
      <c r="DU5" s="27"/>
      <c r="DV5" s="27"/>
      <c r="DW5" s="27"/>
      <c r="DX5" s="27"/>
      <c r="DY5" s="27"/>
      <c r="DZ5" s="27"/>
      <c r="EA5" s="25"/>
      <c r="EB5" s="27"/>
      <c r="EC5" s="27"/>
      <c r="ED5" s="27"/>
      <c r="EE5" s="27"/>
      <c r="EF5" s="25"/>
      <c r="EG5" s="27"/>
      <c r="EH5" s="25"/>
      <c r="EI5" s="25"/>
      <c r="EJ5" s="27"/>
      <c r="EK5" s="25"/>
      <c r="EL5" s="25"/>
      <c r="EM5" s="27" t="s">
        <v>286</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7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287</v>
      </c>
      <c r="AX7" s="28"/>
      <c r="AY7" s="27"/>
      <c r="AZ7" s="27"/>
      <c r="BA7" s="27"/>
      <c r="BB7" s="27"/>
      <c r="BC7" s="27"/>
      <c r="BD7" s="27"/>
      <c r="BE7" s="27"/>
      <c r="BF7" s="27"/>
      <c r="BG7" s="27"/>
      <c r="BH7" s="27"/>
      <c r="BI7" s="27"/>
      <c r="BJ7" s="27"/>
      <c r="BK7" s="27"/>
      <c r="BL7" s="27"/>
      <c r="BM7" s="27"/>
      <c r="BN7" s="27"/>
      <c r="BO7" s="27"/>
      <c r="BP7" s="27"/>
      <c r="BQ7" s="27"/>
      <c r="BR7" s="27"/>
      <c r="BS7" s="27"/>
      <c r="BT7" s="44"/>
      <c r="BU7" s="28" t="s">
        <v>288</v>
      </c>
      <c r="BV7" s="28"/>
      <c r="BW7" s="27"/>
      <c r="BX7" s="27"/>
      <c r="BY7" s="27"/>
      <c r="BZ7" s="27"/>
      <c r="CA7" s="27"/>
      <c r="CB7" s="27"/>
      <c r="CC7" s="27"/>
      <c r="CD7" s="27"/>
      <c r="CE7" s="27"/>
      <c r="CF7" s="27"/>
      <c r="CG7" s="27"/>
      <c r="CH7" s="27"/>
      <c r="CI7" s="27"/>
      <c r="CJ7" s="27"/>
      <c r="CK7" s="27"/>
      <c r="CL7" s="27"/>
      <c r="CM7" s="27"/>
      <c r="CN7" s="27"/>
      <c r="CO7" s="27"/>
      <c r="CP7" s="27"/>
      <c r="CQ7" s="27"/>
      <c r="CR7" s="44"/>
      <c r="CS7" s="28" t="s">
        <v>289</v>
      </c>
      <c r="CT7" s="28"/>
      <c r="CU7" s="27"/>
      <c r="CV7" s="27"/>
      <c r="CW7" s="27"/>
      <c r="CX7" s="27"/>
      <c r="CY7" s="27"/>
      <c r="CZ7" s="27"/>
      <c r="DA7" s="27"/>
      <c r="DB7" s="27"/>
      <c r="DC7" s="27"/>
      <c r="DD7" s="27"/>
      <c r="DE7" s="27"/>
      <c r="DF7" s="27"/>
      <c r="DG7" s="27"/>
      <c r="DH7" s="27"/>
      <c r="DI7" s="27"/>
      <c r="DJ7" s="27"/>
      <c r="DK7" s="27"/>
      <c r="DL7" s="27"/>
      <c r="DM7" s="27"/>
      <c r="DN7" s="27"/>
      <c r="DO7" s="27"/>
      <c r="DP7" s="44"/>
      <c r="DQ7" s="28" t="s">
        <v>290</v>
      </c>
      <c r="DR7" s="28"/>
      <c r="DS7" s="27"/>
      <c r="DT7" s="27"/>
      <c r="DU7" s="27"/>
      <c r="DV7" s="27"/>
      <c r="DW7" s="27"/>
      <c r="DX7" s="27"/>
      <c r="DY7" s="27"/>
      <c r="DZ7" s="27"/>
      <c r="EA7" s="27"/>
      <c r="EB7" s="27"/>
      <c r="EC7" s="27"/>
      <c r="ED7" s="27"/>
      <c r="EE7" s="27"/>
      <c r="EF7" s="27"/>
      <c r="EG7" s="27"/>
      <c r="EH7" s="27"/>
      <c r="EI7" s="27"/>
      <c r="EJ7" s="27"/>
      <c r="EK7" s="27"/>
      <c r="EL7" s="27"/>
      <c r="EM7" s="27"/>
      <c r="EO7" s="4" t="s">
        <v>188</v>
      </c>
      <c r="EP7" s="4"/>
      <c r="EQ7" s="3"/>
      <c r="ER7" s="3"/>
      <c r="ES7" s="3"/>
      <c r="ET7" s="3"/>
      <c r="EU7" s="3"/>
      <c r="EV7" s="3"/>
      <c r="EW7" s="3"/>
      <c r="EX7" s="3"/>
      <c r="EY7" s="3"/>
      <c r="EZ7" s="3"/>
      <c r="FA7" s="3"/>
      <c r="FB7" s="3"/>
      <c r="FC7" s="3"/>
      <c r="FD7" s="3"/>
      <c r="FE7" s="3"/>
      <c r="FF7" s="3"/>
      <c r="FG7" s="3"/>
      <c r="FH7" s="3"/>
      <c r="FI7" s="3"/>
      <c r="FJ7" s="3"/>
      <c r="FK7" s="3"/>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75" spans="1:215">
      <c r="A8" s="4" t="s">
        <v>533</v>
      </c>
      <c r="B8" s="4"/>
      <c r="C8" s="5"/>
      <c r="D8" s="5"/>
      <c r="E8" s="5"/>
      <c r="F8" s="5"/>
      <c r="G8" s="5"/>
      <c r="H8" s="5"/>
      <c r="I8" s="5"/>
      <c r="J8" s="5"/>
      <c r="K8" s="5"/>
      <c r="L8" s="5"/>
      <c r="M8" s="5"/>
      <c r="N8" s="5"/>
      <c r="O8" s="5"/>
      <c r="P8" s="5"/>
      <c r="Q8" s="5"/>
      <c r="R8" s="5"/>
      <c r="S8" s="5"/>
      <c r="T8" s="5"/>
      <c r="U8" s="5"/>
      <c r="V8" s="5"/>
      <c r="W8" s="5"/>
      <c r="Y8" s="4" t="s">
        <v>533</v>
      </c>
      <c r="Z8" s="4"/>
      <c r="AA8" s="5"/>
      <c r="AB8" s="5"/>
      <c r="AC8" s="5"/>
      <c r="AD8" s="5"/>
      <c r="AE8" s="5"/>
      <c r="AF8" s="5"/>
      <c r="AG8" s="5"/>
      <c r="AH8" s="5"/>
      <c r="AI8" s="5"/>
      <c r="AJ8" s="5"/>
      <c r="AK8" s="5"/>
      <c r="AL8" s="5"/>
      <c r="AM8" s="5"/>
      <c r="AN8" s="5"/>
      <c r="AO8" s="5"/>
      <c r="AP8" s="5"/>
      <c r="AQ8" s="5"/>
      <c r="AR8" s="5"/>
      <c r="AS8" s="5"/>
      <c r="AT8" s="5"/>
      <c r="AU8" s="5"/>
      <c r="AW8" s="28" t="s">
        <v>534</v>
      </c>
      <c r="AX8" s="28"/>
      <c r="AY8" s="29"/>
      <c r="AZ8" s="29"/>
      <c r="BA8" s="29"/>
      <c r="BB8" s="29"/>
      <c r="BC8" s="29"/>
      <c r="BD8" s="29"/>
      <c r="BE8" s="29"/>
      <c r="BF8" s="29"/>
      <c r="BG8" s="29"/>
      <c r="BH8" s="29"/>
      <c r="BI8" s="29"/>
      <c r="BJ8" s="29"/>
      <c r="BK8" s="29"/>
      <c r="BL8" s="29"/>
      <c r="BM8" s="29"/>
      <c r="BN8" s="29"/>
      <c r="BO8" s="29"/>
      <c r="BP8" s="29"/>
      <c r="BQ8" s="29"/>
      <c r="BR8" s="29"/>
      <c r="BS8" s="29"/>
      <c r="BT8" s="44"/>
      <c r="BU8" s="28" t="s">
        <v>534</v>
      </c>
      <c r="BV8" s="28"/>
      <c r="BW8" s="29"/>
      <c r="BX8" s="29"/>
      <c r="BY8" s="29"/>
      <c r="BZ8" s="29"/>
      <c r="CA8" s="29"/>
      <c r="CB8" s="29"/>
      <c r="CC8" s="29"/>
      <c r="CD8" s="29"/>
      <c r="CE8" s="29"/>
      <c r="CF8" s="29"/>
      <c r="CG8" s="29"/>
      <c r="CH8" s="29"/>
      <c r="CI8" s="29"/>
      <c r="CJ8" s="29"/>
      <c r="CK8" s="29"/>
      <c r="CL8" s="29"/>
      <c r="CM8" s="29"/>
      <c r="CN8" s="29"/>
      <c r="CO8" s="29"/>
      <c r="CP8" s="29"/>
      <c r="CQ8" s="29"/>
      <c r="CR8" s="44"/>
      <c r="CS8" s="28" t="s">
        <v>534</v>
      </c>
      <c r="CT8" s="28"/>
      <c r="CU8" s="29"/>
      <c r="CV8" s="29"/>
      <c r="CW8" s="29"/>
      <c r="CX8" s="29"/>
      <c r="CY8" s="29"/>
      <c r="CZ8" s="29"/>
      <c r="DA8" s="29"/>
      <c r="DB8" s="29"/>
      <c r="DC8" s="29"/>
      <c r="DD8" s="29"/>
      <c r="DE8" s="29"/>
      <c r="DF8" s="29"/>
      <c r="DG8" s="29"/>
      <c r="DH8" s="29"/>
      <c r="DI8" s="29"/>
      <c r="DJ8" s="29"/>
      <c r="DK8" s="29"/>
      <c r="DL8" s="29"/>
      <c r="DM8" s="29"/>
      <c r="DN8" s="29"/>
      <c r="DO8" s="29"/>
      <c r="DP8" s="44"/>
      <c r="DQ8" s="28" t="s">
        <v>534</v>
      </c>
      <c r="DR8" s="28"/>
      <c r="DS8" s="29"/>
      <c r="DT8" s="29"/>
      <c r="DU8" s="29"/>
      <c r="DV8" s="29"/>
      <c r="DW8" s="29"/>
      <c r="DX8" s="29"/>
      <c r="DY8" s="29"/>
      <c r="DZ8" s="29"/>
      <c r="EA8" s="29"/>
      <c r="EB8" s="29"/>
      <c r="EC8" s="29"/>
      <c r="ED8" s="29"/>
      <c r="EE8" s="29"/>
      <c r="EF8" s="29"/>
      <c r="EG8" s="29"/>
      <c r="EH8" s="29"/>
      <c r="EI8" s="29"/>
      <c r="EJ8" s="29"/>
      <c r="EK8" s="29"/>
      <c r="EL8" s="29"/>
      <c r="EM8" s="29"/>
      <c r="EO8" s="4" t="s">
        <v>533</v>
      </c>
      <c r="EP8" s="4"/>
      <c r="EQ8" s="5"/>
      <c r="ER8" s="5"/>
      <c r="ES8" s="5"/>
      <c r="ET8" s="5"/>
      <c r="EU8" s="5"/>
      <c r="EV8" s="5"/>
      <c r="EW8" s="5"/>
      <c r="EX8" s="5"/>
      <c r="EY8" s="5"/>
      <c r="EZ8" s="5"/>
      <c r="FA8" s="5"/>
      <c r="FB8" s="5"/>
      <c r="FC8" s="5"/>
      <c r="FD8" s="5"/>
      <c r="FE8" s="5"/>
      <c r="FF8" s="5"/>
      <c r="FG8" s="5"/>
      <c r="FH8" s="5"/>
      <c r="FI8" s="5"/>
      <c r="FJ8" s="5"/>
      <c r="FK8" s="5"/>
      <c r="FM8" s="4" t="s">
        <v>533</v>
      </c>
      <c r="FN8" s="4"/>
      <c r="FO8" s="5"/>
      <c r="FP8" s="5"/>
      <c r="FQ8" s="5"/>
      <c r="FR8" s="5"/>
      <c r="FS8" s="5"/>
      <c r="FT8" s="5"/>
      <c r="FU8" s="5"/>
      <c r="FV8" s="5"/>
      <c r="FW8" s="5"/>
      <c r="FX8" s="5"/>
      <c r="FY8" s="5"/>
      <c r="FZ8" s="5"/>
      <c r="GA8" s="5"/>
      <c r="GB8" s="5"/>
      <c r="GC8" s="5"/>
      <c r="GD8" s="5"/>
      <c r="GE8" s="5"/>
      <c r="GF8" s="5"/>
      <c r="GG8" s="5"/>
      <c r="GH8" s="5"/>
      <c r="GI8" s="5"/>
      <c r="GK8" s="4" t="s">
        <v>533</v>
      </c>
      <c r="GL8" s="4"/>
      <c r="GM8" s="5"/>
      <c r="GN8" s="5"/>
      <c r="GO8" s="5"/>
      <c r="GP8" s="5"/>
      <c r="GQ8" s="5"/>
      <c r="GR8" s="5"/>
      <c r="GS8" s="5"/>
      <c r="GT8" s="5"/>
      <c r="GU8" s="5"/>
      <c r="GV8" s="5"/>
      <c r="GW8" s="5"/>
      <c r="GX8" s="5"/>
      <c r="GY8" s="5"/>
      <c r="GZ8" s="5"/>
      <c r="HA8" s="5"/>
      <c r="HB8" s="5"/>
      <c r="HC8" s="5"/>
      <c r="HD8" s="5"/>
      <c r="HE8" s="5"/>
      <c r="HF8" s="5"/>
      <c r="HG8" s="5"/>
    </row>
    <row r="9" ht="1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5" spans="1:215">
      <c r="A13" s="13"/>
      <c r="B13" s="13" t="s">
        <v>535</v>
      </c>
      <c r="C13" s="13">
        <v>2.1</v>
      </c>
      <c r="D13" s="13">
        <v>2.2</v>
      </c>
      <c r="E13" s="13">
        <v>2.5</v>
      </c>
      <c r="F13" s="13">
        <v>2.6</v>
      </c>
      <c r="G13" s="13">
        <v>2.7</v>
      </c>
      <c r="H13" s="13">
        <v>2.8</v>
      </c>
      <c r="I13" s="13">
        <v>2.7</v>
      </c>
      <c r="J13" s="13">
        <v>2.7</v>
      </c>
      <c r="K13" s="13">
        <v>2.8</v>
      </c>
      <c r="L13" s="13">
        <v>2.6</v>
      </c>
      <c r="M13" s="13">
        <v>2.8</v>
      </c>
      <c r="N13" s="13">
        <v>3.1</v>
      </c>
      <c r="O13" s="13">
        <v>3.1</v>
      </c>
      <c r="P13" s="13">
        <v>2.7</v>
      </c>
      <c r="Q13" s="13">
        <v>2.7</v>
      </c>
      <c r="R13" s="13">
        <v>2.8</v>
      </c>
      <c r="S13" s="13">
        <v>3.1</v>
      </c>
      <c r="T13" s="13">
        <v>3.4</v>
      </c>
      <c r="U13" s="13">
        <v>3.2</v>
      </c>
      <c r="V13" s="13">
        <v>3.3</v>
      </c>
      <c r="W13" s="13">
        <v>3.1</v>
      </c>
      <c r="Y13" s="13"/>
      <c r="Z13" s="13" t="s">
        <v>535</v>
      </c>
      <c r="AA13" s="13">
        <v>14</v>
      </c>
      <c r="AB13" s="13">
        <v>13</v>
      </c>
      <c r="AC13" s="13">
        <v>13.7</v>
      </c>
      <c r="AD13" s="13">
        <v>14.3</v>
      </c>
      <c r="AE13" s="13">
        <v>14.6</v>
      </c>
      <c r="AF13" s="13">
        <v>14.4</v>
      </c>
      <c r="AG13" s="13">
        <v>14.5</v>
      </c>
      <c r="AH13" s="13">
        <v>13.8</v>
      </c>
      <c r="AI13" s="13">
        <v>14.5</v>
      </c>
      <c r="AJ13" s="13">
        <v>13.1</v>
      </c>
      <c r="AK13" s="13">
        <v>13.9</v>
      </c>
      <c r="AL13" s="13">
        <v>15.9</v>
      </c>
      <c r="AM13" s="13">
        <v>16.3</v>
      </c>
      <c r="AN13" s="13">
        <v>14.2</v>
      </c>
      <c r="AO13" s="13">
        <v>13.1</v>
      </c>
      <c r="AP13" s="13">
        <v>17</v>
      </c>
      <c r="AQ13" s="13">
        <v>18.1</v>
      </c>
      <c r="AR13" s="13">
        <v>19.3</v>
      </c>
      <c r="AS13" s="13">
        <v>20.3</v>
      </c>
      <c r="AT13" s="13">
        <v>20.4</v>
      </c>
      <c r="AU13" s="13">
        <v>18</v>
      </c>
      <c r="AW13" s="33"/>
      <c r="AX13" s="33" t="s">
        <v>536</v>
      </c>
      <c r="AY13" s="33">
        <v>11.5</v>
      </c>
      <c r="AZ13" s="33">
        <v>11.2</v>
      </c>
      <c r="BA13" s="33">
        <v>11.8</v>
      </c>
      <c r="BB13" s="33">
        <v>12.2</v>
      </c>
      <c r="BC13" s="33">
        <v>12.3</v>
      </c>
      <c r="BD13" s="33">
        <v>12.4</v>
      </c>
      <c r="BE13" s="33">
        <v>12.1</v>
      </c>
      <c r="BF13" s="33">
        <v>12.3</v>
      </c>
      <c r="BG13" s="33">
        <v>12.6</v>
      </c>
      <c r="BH13" s="33">
        <v>11.5</v>
      </c>
      <c r="BI13" s="33">
        <v>12.6</v>
      </c>
      <c r="BJ13" s="33">
        <v>15.7</v>
      </c>
      <c r="BK13" s="33">
        <v>15.6</v>
      </c>
      <c r="BL13" s="33">
        <v>12.8</v>
      </c>
      <c r="BM13" s="33">
        <v>11.5</v>
      </c>
      <c r="BN13" s="33">
        <v>14.5</v>
      </c>
      <c r="BO13" s="33">
        <v>17.3</v>
      </c>
      <c r="BP13" s="33">
        <v>15.6</v>
      </c>
      <c r="BQ13" s="33">
        <v>15.8</v>
      </c>
      <c r="BR13" s="33">
        <v>15.7</v>
      </c>
      <c r="BS13" s="33">
        <v>13.9</v>
      </c>
      <c r="BT13" s="44"/>
      <c r="BU13" s="33"/>
      <c r="BV13" s="33" t="s">
        <v>536</v>
      </c>
      <c r="BW13" s="33">
        <v>63.5</v>
      </c>
      <c r="BX13" s="33">
        <v>64.8</v>
      </c>
      <c r="BY13" s="33">
        <v>67.2</v>
      </c>
      <c r="BZ13" s="33">
        <v>71.1</v>
      </c>
      <c r="CA13" s="33">
        <v>71.8</v>
      </c>
      <c r="CB13" s="33">
        <v>73.1</v>
      </c>
      <c r="CC13" s="33">
        <v>72.8</v>
      </c>
      <c r="CD13" s="33">
        <v>77.5</v>
      </c>
      <c r="CE13" s="33">
        <v>74.1</v>
      </c>
      <c r="CF13" s="33">
        <v>77.4</v>
      </c>
      <c r="CG13" s="33">
        <v>79.1</v>
      </c>
      <c r="CH13" s="33">
        <v>85.1</v>
      </c>
      <c r="CI13" s="33">
        <v>84.7</v>
      </c>
      <c r="CJ13" s="33">
        <v>86.1</v>
      </c>
      <c r="CK13" s="33">
        <v>83.7</v>
      </c>
      <c r="CL13" s="33">
        <v>88.5</v>
      </c>
      <c r="CM13" s="33">
        <v>94.4</v>
      </c>
      <c r="CN13" s="33">
        <v>102.3</v>
      </c>
      <c r="CO13" s="33">
        <v>105.7</v>
      </c>
      <c r="CP13" s="33">
        <v>110.5</v>
      </c>
      <c r="CQ13" s="33">
        <v>95.9</v>
      </c>
      <c r="CR13" s="44"/>
      <c r="CS13" s="33"/>
      <c r="CT13" s="33" t="s">
        <v>536</v>
      </c>
      <c r="CU13" s="33">
        <v>131.7</v>
      </c>
      <c r="CV13" s="33">
        <v>132.6</v>
      </c>
      <c r="CW13" s="33">
        <v>141.3</v>
      </c>
      <c r="CX13" s="33">
        <v>146.2</v>
      </c>
      <c r="CY13" s="33">
        <v>154.5</v>
      </c>
      <c r="CZ13" s="33">
        <v>163</v>
      </c>
      <c r="DA13" s="33">
        <v>161.8</v>
      </c>
      <c r="DB13" s="33">
        <v>167</v>
      </c>
      <c r="DC13" s="33">
        <v>168</v>
      </c>
      <c r="DD13" s="33">
        <v>177.5</v>
      </c>
      <c r="DE13" s="33">
        <v>185.4</v>
      </c>
      <c r="DF13" s="33">
        <v>188.5</v>
      </c>
      <c r="DG13" s="33">
        <v>178.9</v>
      </c>
      <c r="DH13" s="33">
        <v>194.6</v>
      </c>
      <c r="DI13" s="33">
        <v>193.3</v>
      </c>
      <c r="DJ13" s="33">
        <v>201.1</v>
      </c>
      <c r="DK13" s="33">
        <v>212.8</v>
      </c>
      <c r="DL13" s="33">
        <v>217.6</v>
      </c>
      <c r="DM13" s="33">
        <v>230.3</v>
      </c>
      <c r="DN13" s="33">
        <v>240.9</v>
      </c>
      <c r="DO13" s="33">
        <v>196.4</v>
      </c>
      <c r="DP13" s="44"/>
      <c r="DQ13" s="33"/>
      <c r="DR13" s="33" t="s">
        <v>536</v>
      </c>
      <c r="DS13" s="33">
        <v>14.3</v>
      </c>
      <c r="DT13" s="33">
        <v>13.9</v>
      </c>
      <c r="DU13" s="33">
        <v>14.9</v>
      </c>
      <c r="DV13" s="33">
        <v>15.4</v>
      </c>
      <c r="DW13" s="33">
        <v>16</v>
      </c>
      <c r="DX13" s="33">
        <v>15.4</v>
      </c>
      <c r="DY13" s="33">
        <v>16.6</v>
      </c>
      <c r="DZ13" s="33">
        <v>16.8</v>
      </c>
      <c r="EA13" s="33">
        <v>16</v>
      </c>
      <c r="EB13" s="33">
        <v>16.7</v>
      </c>
      <c r="EC13" s="33">
        <v>19</v>
      </c>
      <c r="ED13" s="33">
        <v>18.6</v>
      </c>
      <c r="EE13" s="33">
        <v>23.8</v>
      </c>
      <c r="EF13" s="33">
        <v>24.7</v>
      </c>
      <c r="EG13" s="33">
        <v>25.4</v>
      </c>
      <c r="EH13" s="33">
        <v>25</v>
      </c>
      <c r="EI13" s="33">
        <v>26.3</v>
      </c>
      <c r="EJ13" s="33">
        <v>26.5</v>
      </c>
      <c r="EK13" s="33">
        <v>29.6</v>
      </c>
      <c r="EL13" s="33">
        <v>30.1</v>
      </c>
      <c r="EM13" s="33">
        <v>27.5</v>
      </c>
      <c r="EO13" s="13"/>
      <c r="EP13" s="13" t="s">
        <v>535</v>
      </c>
      <c r="EQ13" s="13">
        <v>15</v>
      </c>
      <c r="ER13" s="13">
        <v>14.7</v>
      </c>
      <c r="ES13" s="13">
        <v>16.5</v>
      </c>
      <c r="ET13" s="13">
        <v>17.4</v>
      </c>
      <c r="EU13" s="13">
        <v>16.9</v>
      </c>
      <c r="EV13" s="13">
        <v>16.7</v>
      </c>
      <c r="EW13" s="13">
        <v>17.1</v>
      </c>
      <c r="EX13" s="13">
        <v>19.3</v>
      </c>
      <c r="EY13" s="13">
        <v>21.4</v>
      </c>
      <c r="EZ13" s="13">
        <v>22.8</v>
      </c>
      <c r="FA13" s="13">
        <v>24.1</v>
      </c>
      <c r="FB13" s="13">
        <v>20.8</v>
      </c>
      <c r="FC13" s="13">
        <v>24.7</v>
      </c>
      <c r="FD13" s="13">
        <v>26.5</v>
      </c>
      <c r="FE13" s="13">
        <v>25.3</v>
      </c>
      <c r="FF13" s="13">
        <v>27.7</v>
      </c>
      <c r="FG13" s="13">
        <v>29.1</v>
      </c>
      <c r="FH13" s="13">
        <v>29.8</v>
      </c>
      <c r="FI13" s="13">
        <v>29.5</v>
      </c>
      <c r="FJ13" s="13">
        <v>29.8</v>
      </c>
      <c r="FK13" s="13">
        <v>27.3</v>
      </c>
      <c r="FM13" s="13"/>
      <c r="FN13" s="13" t="s">
        <v>535</v>
      </c>
      <c r="FO13" s="13">
        <v>51.3</v>
      </c>
      <c r="FP13" s="13">
        <v>53.9</v>
      </c>
      <c r="FQ13" s="13">
        <v>55.9</v>
      </c>
      <c r="FR13" s="13">
        <v>53</v>
      </c>
      <c r="FS13" s="13">
        <v>51.8</v>
      </c>
      <c r="FT13" s="13">
        <v>54.9</v>
      </c>
      <c r="FU13" s="13">
        <v>53</v>
      </c>
      <c r="FV13" s="13">
        <v>57.8</v>
      </c>
      <c r="FW13" s="13">
        <v>56.5</v>
      </c>
      <c r="FX13" s="13">
        <v>55.4</v>
      </c>
      <c r="FY13" s="13">
        <v>55.5</v>
      </c>
      <c r="FZ13" s="13">
        <v>52.4</v>
      </c>
      <c r="GA13" s="13">
        <v>57.9</v>
      </c>
      <c r="GB13" s="13">
        <v>63.4</v>
      </c>
      <c r="GC13" s="13">
        <v>67.7</v>
      </c>
      <c r="GD13" s="13">
        <v>66.2</v>
      </c>
      <c r="GE13" s="13">
        <v>71.3</v>
      </c>
      <c r="GF13" s="13">
        <v>74.4</v>
      </c>
      <c r="GG13" s="13">
        <v>77.4</v>
      </c>
      <c r="GH13" s="13">
        <v>81.7</v>
      </c>
      <c r="GI13" s="13">
        <v>69.4</v>
      </c>
      <c r="GK13" s="13"/>
      <c r="GL13" s="13" t="s">
        <v>535</v>
      </c>
      <c r="GM13" s="13">
        <v>52.1</v>
      </c>
      <c r="GN13" s="13">
        <v>51.1</v>
      </c>
      <c r="GO13" s="13">
        <v>52.4</v>
      </c>
      <c r="GP13" s="13">
        <v>52.5</v>
      </c>
      <c r="GQ13" s="13">
        <v>55.1</v>
      </c>
      <c r="GR13" s="13">
        <v>52.9</v>
      </c>
      <c r="GS13" s="13">
        <v>47.9</v>
      </c>
      <c r="GT13" s="13">
        <v>51.3</v>
      </c>
      <c r="GU13" s="13">
        <v>49.7</v>
      </c>
      <c r="GV13" s="13">
        <v>50.4</v>
      </c>
      <c r="GW13" s="13">
        <v>52.1</v>
      </c>
      <c r="GX13" s="13">
        <v>49.7</v>
      </c>
      <c r="GY13" s="13">
        <v>51.5</v>
      </c>
      <c r="GZ13" s="13">
        <v>53.8</v>
      </c>
      <c r="HA13" s="13">
        <v>56.4</v>
      </c>
      <c r="HB13" s="13">
        <v>59.6</v>
      </c>
      <c r="HC13" s="13">
        <v>67.4</v>
      </c>
      <c r="HD13" s="13">
        <v>69.6</v>
      </c>
      <c r="HE13" s="13">
        <v>72.2</v>
      </c>
      <c r="HF13" s="13">
        <v>72.7</v>
      </c>
      <c r="HG13" s="13">
        <v>67.4</v>
      </c>
    </row>
    <row r="14" ht="15" spans="1:215">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25"/>
      <c r="AX14" s="34" t="s">
        <v>297</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297</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297</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297</v>
      </c>
      <c r="DS14" s="25"/>
      <c r="DT14" s="25"/>
      <c r="DU14" s="25"/>
      <c r="DV14" s="25"/>
      <c r="DW14" s="25"/>
      <c r="DX14" s="25"/>
      <c r="DY14" s="25"/>
      <c r="DZ14" s="25"/>
      <c r="EA14" s="25"/>
      <c r="EB14" s="25"/>
      <c r="EC14" s="25"/>
      <c r="ED14" s="25"/>
      <c r="EE14" s="25"/>
      <c r="EF14" s="25"/>
      <c r="EG14" s="25"/>
      <c r="EH14" s="25"/>
      <c r="EI14" s="25"/>
      <c r="EJ14" s="25"/>
      <c r="EK14" s="25"/>
      <c r="EL14" s="25"/>
      <c r="EM14" s="25"/>
      <c r="EO14" s="1"/>
      <c r="EP14" s="21" t="s">
        <v>296</v>
      </c>
      <c r="EQ14" s="1"/>
      <c r="ER14" s="1"/>
      <c r="ES14" s="1"/>
      <c r="ET14" s="1"/>
      <c r="EU14" s="1"/>
      <c r="EV14" s="1"/>
      <c r="EW14" s="1"/>
      <c r="EX14" s="1"/>
      <c r="EY14" s="1"/>
      <c r="EZ14" s="1"/>
      <c r="FA14" s="1"/>
      <c r="FB14" s="1"/>
      <c r="FC14" s="1"/>
      <c r="FD14" s="1"/>
      <c r="FE14" s="1"/>
      <c r="FF14" s="1"/>
      <c r="FG14" s="1"/>
      <c r="FH14" s="1"/>
      <c r="FI14" s="1"/>
      <c r="FJ14" s="1"/>
      <c r="FK14" s="1"/>
      <c r="FM14" s="1"/>
      <c r="FN14" s="21" t="s">
        <v>296</v>
      </c>
      <c r="FO14" s="1"/>
      <c r="FP14" s="1"/>
      <c r="FQ14" s="1"/>
      <c r="FR14" s="1"/>
      <c r="FS14" s="1"/>
      <c r="FT14" s="1"/>
      <c r="FU14" s="1"/>
      <c r="FV14" s="1"/>
      <c r="FW14" s="1"/>
      <c r="FX14" s="1"/>
      <c r="FY14" s="1"/>
      <c r="FZ14" s="1"/>
      <c r="GA14" s="1"/>
      <c r="GB14" s="1"/>
      <c r="GC14" s="1"/>
      <c r="GD14" s="1"/>
      <c r="GE14" s="1"/>
      <c r="GF14" s="1"/>
      <c r="GG14" s="1"/>
      <c r="GH14" s="1"/>
      <c r="GI14" s="1"/>
      <c r="GK14" s="1"/>
      <c r="GL14" s="21" t="s">
        <v>296</v>
      </c>
      <c r="GM14" s="1"/>
      <c r="GN14" s="1"/>
      <c r="GO14" s="1"/>
      <c r="GP14" s="1"/>
      <c r="GQ14" s="1"/>
      <c r="GR14" s="1"/>
      <c r="GS14" s="1"/>
      <c r="GT14" s="1"/>
      <c r="GU14" s="1"/>
      <c r="GV14" s="1"/>
      <c r="GW14" s="1"/>
      <c r="GX14" s="1"/>
      <c r="GY14" s="1"/>
      <c r="GZ14" s="1"/>
      <c r="HA14" s="1"/>
      <c r="HB14" s="1"/>
      <c r="HC14" s="1"/>
      <c r="HD14" s="1"/>
      <c r="HE14" s="1"/>
      <c r="HF14" s="1"/>
      <c r="HG14" s="1"/>
    </row>
    <row r="15" ht="15" spans="1:215">
      <c r="A15" s="1"/>
      <c r="B15" s="9" t="s">
        <v>298</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298</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25"/>
      <c r="AX15" s="45" t="s">
        <v>299</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44"/>
      <c r="BU15" s="25"/>
      <c r="BV15" s="45" t="s">
        <v>299</v>
      </c>
      <c r="BW15" s="25">
        <v>0</v>
      </c>
      <c r="BX15" s="25">
        <v>0</v>
      </c>
      <c r="BY15" s="25">
        <v>0</v>
      </c>
      <c r="BZ15" s="25">
        <v>0</v>
      </c>
      <c r="CA15" s="25">
        <v>0</v>
      </c>
      <c r="CB15" s="25">
        <v>0</v>
      </c>
      <c r="CC15" s="25">
        <v>0</v>
      </c>
      <c r="CD15" s="25">
        <v>0</v>
      </c>
      <c r="CE15" s="25">
        <v>0</v>
      </c>
      <c r="CF15" s="25">
        <v>0</v>
      </c>
      <c r="CG15" s="25">
        <v>0</v>
      </c>
      <c r="CH15" s="25">
        <v>0</v>
      </c>
      <c r="CI15" s="25">
        <v>0</v>
      </c>
      <c r="CJ15" s="25">
        <v>0</v>
      </c>
      <c r="CK15" s="25">
        <v>0</v>
      </c>
      <c r="CL15" s="25">
        <v>0</v>
      </c>
      <c r="CM15" s="25">
        <v>0</v>
      </c>
      <c r="CN15" s="25">
        <v>0</v>
      </c>
      <c r="CO15" s="25">
        <v>0</v>
      </c>
      <c r="CP15" s="25">
        <v>0</v>
      </c>
      <c r="CQ15" s="25">
        <v>0</v>
      </c>
      <c r="CR15" s="44"/>
      <c r="CS15" s="25"/>
      <c r="CT15" s="45" t="s">
        <v>299</v>
      </c>
      <c r="CU15" s="25">
        <v>0</v>
      </c>
      <c r="CV15" s="25">
        <v>0</v>
      </c>
      <c r="CW15" s="25">
        <v>0</v>
      </c>
      <c r="CX15" s="25">
        <v>0</v>
      </c>
      <c r="CY15" s="25">
        <v>0</v>
      </c>
      <c r="CZ15" s="25">
        <v>0</v>
      </c>
      <c r="DA15" s="25">
        <v>0</v>
      </c>
      <c r="DB15" s="25">
        <v>0</v>
      </c>
      <c r="DC15" s="25">
        <v>0</v>
      </c>
      <c r="DD15" s="25">
        <v>0</v>
      </c>
      <c r="DE15" s="25">
        <v>0</v>
      </c>
      <c r="DF15" s="25">
        <v>0</v>
      </c>
      <c r="DG15" s="25">
        <v>0</v>
      </c>
      <c r="DH15" s="25">
        <v>0</v>
      </c>
      <c r="DI15" s="25">
        <v>0</v>
      </c>
      <c r="DJ15" s="25">
        <v>0</v>
      </c>
      <c r="DK15" s="25">
        <v>0</v>
      </c>
      <c r="DL15" s="25">
        <v>0</v>
      </c>
      <c r="DM15" s="25">
        <v>0</v>
      </c>
      <c r="DN15" s="25">
        <v>0</v>
      </c>
      <c r="DO15" s="25">
        <v>0</v>
      </c>
      <c r="DP15" s="44"/>
      <c r="DQ15" s="25"/>
      <c r="DR15" s="45" t="s">
        <v>299</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O15" s="1"/>
      <c r="EP15" s="9" t="s">
        <v>298</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c r="FM15" s="1"/>
      <c r="FN15" s="9" t="s">
        <v>298</v>
      </c>
      <c r="FO15" s="1">
        <v>0</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v>
      </c>
      <c r="GG15" s="1">
        <v>0</v>
      </c>
      <c r="GH15" s="1">
        <v>0</v>
      </c>
      <c r="GI15" s="1">
        <v>0</v>
      </c>
      <c r="GK15" s="1"/>
      <c r="GL15" s="9" t="s">
        <v>298</v>
      </c>
      <c r="GM15" s="1">
        <v>0</v>
      </c>
      <c r="GN15" s="1">
        <v>0</v>
      </c>
      <c r="GO15" s="1">
        <v>0</v>
      </c>
      <c r="GP15" s="1">
        <v>0</v>
      </c>
      <c r="GQ15" s="1">
        <v>0</v>
      </c>
      <c r="GR15" s="1">
        <v>0</v>
      </c>
      <c r="GS15" s="1">
        <v>0</v>
      </c>
      <c r="GT15" s="1">
        <v>0</v>
      </c>
      <c r="GU15" s="1">
        <v>0</v>
      </c>
      <c r="GV15" s="1">
        <v>0</v>
      </c>
      <c r="GW15" s="1">
        <v>0</v>
      </c>
      <c r="GX15" s="1">
        <v>0</v>
      </c>
      <c r="GY15" s="1">
        <v>0</v>
      </c>
      <c r="GZ15" s="1">
        <v>0</v>
      </c>
      <c r="HA15" s="1">
        <v>0</v>
      </c>
      <c r="HB15" s="1">
        <v>0</v>
      </c>
      <c r="HC15" s="1">
        <v>0</v>
      </c>
      <c r="HD15" s="1">
        <v>0</v>
      </c>
      <c r="HE15" s="1">
        <v>0</v>
      </c>
      <c r="HF15" s="1">
        <v>0</v>
      </c>
      <c r="HG15" s="1">
        <v>0</v>
      </c>
    </row>
    <row r="16" ht="15" spans="1:215">
      <c r="A16" s="1"/>
      <c r="B16" s="22" t="s">
        <v>300</v>
      </c>
      <c r="C16" s="1">
        <v>2.1</v>
      </c>
      <c r="D16" s="1">
        <v>2.1</v>
      </c>
      <c r="E16" s="1">
        <v>2.4</v>
      </c>
      <c r="F16" s="1">
        <v>2.5</v>
      </c>
      <c r="G16" s="1">
        <v>2.7</v>
      </c>
      <c r="H16" s="1">
        <v>2.7</v>
      </c>
      <c r="I16" s="1">
        <v>2.7</v>
      </c>
      <c r="J16" s="1">
        <v>2.7</v>
      </c>
      <c r="K16" s="1">
        <v>2.8</v>
      </c>
      <c r="L16" s="1">
        <v>2.6</v>
      </c>
      <c r="M16" s="1">
        <v>2.7</v>
      </c>
      <c r="N16" s="1">
        <v>3</v>
      </c>
      <c r="O16" s="1">
        <v>3</v>
      </c>
      <c r="P16" s="1">
        <v>2.7</v>
      </c>
      <c r="Q16" s="1">
        <v>2.3</v>
      </c>
      <c r="R16" s="1">
        <v>2.7</v>
      </c>
      <c r="S16" s="1">
        <v>3.1</v>
      </c>
      <c r="T16" s="1">
        <v>3.3</v>
      </c>
      <c r="U16" s="1">
        <v>3.2</v>
      </c>
      <c r="V16" s="1">
        <v>3.3</v>
      </c>
      <c r="W16" s="1">
        <v>3.1</v>
      </c>
      <c r="Y16" s="1"/>
      <c r="Z16" s="22" t="s">
        <v>300</v>
      </c>
      <c r="AA16" s="1">
        <v>13.8</v>
      </c>
      <c r="AB16" s="1">
        <v>12.7</v>
      </c>
      <c r="AC16" s="1">
        <v>13.4</v>
      </c>
      <c r="AD16" s="1">
        <v>14</v>
      </c>
      <c r="AE16" s="1">
        <v>14.2</v>
      </c>
      <c r="AF16" s="1">
        <v>14.2</v>
      </c>
      <c r="AG16" s="1">
        <v>14.4</v>
      </c>
      <c r="AH16" s="1">
        <v>13.8</v>
      </c>
      <c r="AI16" s="1">
        <v>14.4</v>
      </c>
      <c r="AJ16" s="1">
        <v>13.1</v>
      </c>
      <c r="AK16" s="1">
        <v>13.8</v>
      </c>
      <c r="AL16" s="1">
        <v>15.2</v>
      </c>
      <c r="AM16" s="1">
        <v>15.7</v>
      </c>
      <c r="AN16" s="1">
        <v>14</v>
      </c>
      <c r="AO16" s="1">
        <v>13</v>
      </c>
      <c r="AP16" s="1">
        <v>16.9</v>
      </c>
      <c r="AQ16" s="1">
        <v>18</v>
      </c>
      <c r="AR16" s="1">
        <v>19.2</v>
      </c>
      <c r="AS16" s="1">
        <v>20.2</v>
      </c>
      <c r="AT16" s="1">
        <v>20.2</v>
      </c>
      <c r="AU16" s="1">
        <v>17.9</v>
      </c>
      <c r="AW16" s="25"/>
      <c r="AX16" s="35" t="s">
        <v>301</v>
      </c>
      <c r="AY16" s="25">
        <v>11.1</v>
      </c>
      <c r="AZ16" s="25">
        <v>10.8</v>
      </c>
      <c r="BA16" s="25">
        <v>11.4</v>
      </c>
      <c r="BB16" s="25">
        <v>11.8</v>
      </c>
      <c r="BC16" s="25">
        <v>11.9</v>
      </c>
      <c r="BD16" s="25">
        <v>12</v>
      </c>
      <c r="BE16" s="25">
        <v>11.9</v>
      </c>
      <c r="BF16" s="25">
        <v>12.2</v>
      </c>
      <c r="BG16" s="25">
        <v>12.6</v>
      </c>
      <c r="BH16" s="25">
        <v>11.4</v>
      </c>
      <c r="BI16" s="25">
        <v>12.5</v>
      </c>
      <c r="BJ16" s="25">
        <v>15</v>
      </c>
      <c r="BK16" s="25">
        <v>15</v>
      </c>
      <c r="BL16" s="25">
        <v>12.5</v>
      </c>
      <c r="BM16" s="25">
        <v>11.4</v>
      </c>
      <c r="BN16" s="25">
        <v>14.4</v>
      </c>
      <c r="BO16" s="25">
        <v>17.2</v>
      </c>
      <c r="BP16" s="25">
        <v>15.5</v>
      </c>
      <c r="BQ16" s="25">
        <v>15.7</v>
      </c>
      <c r="BR16" s="25">
        <v>15.6</v>
      </c>
      <c r="BS16" s="25">
        <v>13.8</v>
      </c>
      <c r="BT16" s="44"/>
      <c r="BU16" s="25"/>
      <c r="BV16" s="35" t="s">
        <v>301</v>
      </c>
      <c r="BW16" s="25">
        <v>62.4</v>
      </c>
      <c r="BX16" s="25">
        <v>63.8</v>
      </c>
      <c r="BY16" s="25">
        <v>66.3</v>
      </c>
      <c r="BZ16" s="25">
        <v>70.1</v>
      </c>
      <c r="CA16" s="25">
        <v>71</v>
      </c>
      <c r="CB16" s="25">
        <v>72.2</v>
      </c>
      <c r="CC16" s="25">
        <v>72.2</v>
      </c>
      <c r="CD16" s="25">
        <v>77</v>
      </c>
      <c r="CE16" s="25">
        <v>73.6</v>
      </c>
      <c r="CF16" s="25">
        <v>76.8</v>
      </c>
      <c r="CG16" s="25">
        <v>78.5</v>
      </c>
      <c r="CH16" s="25">
        <v>81.4</v>
      </c>
      <c r="CI16" s="25">
        <v>81.2</v>
      </c>
      <c r="CJ16" s="25">
        <v>82.5</v>
      </c>
      <c r="CK16" s="25">
        <v>80</v>
      </c>
      <c r="CL16" s="25">
        <v>87.5</v>
      </c>
      <c r="CM16" s="25">
        <v>93.2</v>
      </c>
      <c r="CN16" s="25">
        <v>101</v>
      </c>
      <c r="CO16" s="25">
        <v>104.3</v>
      </c>
      <c r="CP16" s="25">
        <v>109.2</v>
      </c>
      <c r="CQ16" s="25">
        <v>94.6</v>
      </c>
      <c r="CR16" s="44"/>
      <c r="CS16" s="25"/>
      <c r="CT16" s="35" t="s">
        <v>301</v>
      </c>
      <c r="CU16" s="25">
        <v>129.9</v>
      </c>
      <c r="CV16" s="25">
        <v>130.8</v>
      </c>
      <c r="CW16" s="25">
        <v>139.7</v>
      </c>
      <c r="CX16" s="25">
        <v>144.5</v>
      </c>
      <c r="CY16" s="25">
        <v>152.7</v>
      </c>
      <c r="CZ16" s="25">
        <v>161</v>
      </c>
      <c r="DA16" s="25">
        <v>160.8</v>
      </c>
      <c r="DB16" s="25">
        <v>160</v>
      </c>
      <c r="DC16" s="25">
        <v>159.5</v>
      </c>
      <c r="DD16" s="25">
        <v>168.8</v>
      </c>
      <c r="DE16" s="25">
        <v>175.7</v>
      </c>
      <c r="DF16" s="25">
        <v>177</v>
      </c>
      <c r="DG16" s="25">
        <v>167</v>
      </c>
      <c r="DH16" s="25">
        <v>182.4</v>
      </c>
      <c r="DI16" s="25">
        <v>180.2</v>
      </c>
      <c r="DJ16" s="25">
        <v>198.5</v>
      </c>
      <c r="DK16" s="25">
        <v>209.8</v>
      </c>
      <c r="DL16" s="25">
        <v>214.4</v>
      </c>
      <c r="DM16" s="25">
        <v>226.7</v>
      </c>
      <c r="DN16" s="25">
        <v>237.3</v>
      </c>
      <c r="DO16" s="25">
        <v>192.9</v>
      </c>
      <c r="DP16" s="44"/>
      <c r="DQ16" s="25"/>
      <c r="DR16" s="35" t="s">
        <v>301</v>
      </c>
      <c r="DS16" s="25">
        <v>14</v>
      </c>
      <c r="DT16" s="25">
        <v>13.6</v>
      </c>
      <c r="DU16" s="25">
        <v>14.6</v>
      </c>
      <c r="DV16" s="25">
        <v>15.1</v>
      </c>
      <c r="DW16" s="25">
        <v>15.8</v>
      </c>
      <c r="DX16" s="25">
        <v>15.1</v>
      </c>
      <c r="DY16" s="25">
        <v>16.4</v>
      </c>
      <c r="DZ16" s="25">
        <v>16.7</v>
      </c>
      <c r="EA16" s="25">
        <v>14.6</v>
      </c>
      <c r="EB16" s="25">
        <v>15.3</v>
      </c>
      <c r="EC16" s="25">
        <v>17.5</v>
      </c>
      <c r="ED16" s="25">
        <v>17</v>
      </c>
      <c r="EE16" s="25">
        <v>22.2</v>
      </c>
      <c r="EF16" s="25">
        <v>23.2</v>
      </c>
      <c r="EG16" s="25">
        <v>23.8</v>
      </c>
      <c r="EH16" s="25">
        <v>24.9</v>
      </c>
      <c r="EI16" s="25">
        <v>26.3</v>
      </c>
      <c r="EJ16" s="25">
        <v>26.4</v>
      </c>
      <c r="EK16" s="25">
        <v>29.5</v>
      </c>
      <c r="EL16" s="25">
        <v>30</v>
      </c>
      <c r="EM16" s="25">
        <v>27.4</v>
      </c>
      <c r="EO16" s="1"/>
      <c r="EP16" s="12" t="s">
        <v>300</v>
      </c>
      <c r="EQ16" s="1">
        <v>14.1</v>
      </c>
      <c r="ER16" s="1">
        <v>13.9</v>
      </c>
      <c r="ES16" s="1">
        <v>15.5</v>
      </c>
      <c r="ET16" s="1">
        <v>16.2</v>
      </c>
      <c r="EU16" s="1">
        <v>15.9</v>
      </c>
      <c r="EV16" s="1">
        <v>15.6</v>
      </c>
      <c r="EW16" s="1">
        <v>16.6</v>
      </c>
      <c r="EX16" s="1">
        <v>18.8</v>
      </c>
      <c r="EY16" s="1">
        <v>20.9</v>
      </c>
      <c r="EZ16" s="1">
        <v>22.2</v>
      </c>
      <c r="FA16" s="1">
        <v>23.6</v>
      </c>
      <c r="FB16" s="1">
        <v>19</v>
      </c>
      <c r="FC16" s="1">
        <v>22.8</v>
      </c>
      <c r="FD16" s="1">
        <v>24.5</v>
      </c>
      <c r="FE16" s="1">
        <v>23.2</v>
      </c>
      <c r="FF16" s="1">
        <v>27.3</v>
      </c>
      <c r="FG16" s="1">
        <v>28.8</v>
      </c>
      <c r="FH16" s="1">
        <v>29.5</v>
      </c>
      <c r="FI16" s="1">
        <v>29.2</v>
      </c>
      <c r="FJ16" s="1">
        <v>29.4</v>
      </c>
      <c r="FK16" s="1">
        <v>27</v>
      </c>
      <c r="FM16" s="1"/>
      <c r="FN16" s="12" t="s">
        <v>300</v>
      </c>
      <c r="FO16" s="1">
        <v>48.5</v>
      </c>
      <c r="FP16" s="1">
        <v>50.7</v>
      </c>
      <c r="FQ16" s="1">
        <v>52.4</v>
      </c>
      <c r="FR16" s="1">
        <v>50.2</v>
      </c>
      <c r="FS16" s="1">
        <v>49.5</v>
      </c>
      <c r="FT16" s="1">
        <v>52.4</v>
      </c>
      <c r="FU16" s="1">
        <v>52.2</v>
      </c>
      <c r="FV16" s="1">
        <v>57.1</v>
      </c>
      <c r="FW16" s="1">
        <v>55.8</v>
      </c>
      <c r="FX16" s="1">
        <v>54.6</v>
      </c>
      <c r="FY16" s="1">
        <v>54.7</v>
      </c>
      <c r="FZ16" s="1">
        <v>49.6</v>
      </c>
      <c r="GA16" s="1">
        <v>54.1</v>
      </c>
      <c r="GB16" s="1">
        <v>60.2</v>
      </c>
      <c r="GC16" s="1">
        <v>64</v>
      </c>
      <c r="GD16" s="1">
        <v>65.2</v>
      </c>
      <c r="GE16" s="1">
        <v>70.3</v>
      </c>
      <c r="GF16" s="1">
        <v>73.5</v>
      </c>
      <c r="GG16" s="1">
        <v>76.3</v>
      </c>
      <c r="GH16" s="1">
        <v>80.6</v>
      </c>
      <c r="GI16" s="1">
        <v>68.1</v>
      </c>
      <c r="GK16" s="1"/>
      <c r="GL16" s="12" t="s">
        <v>300</v>
      </c>
      <c r="GM16" s="1">
        <v>49</v>
      </c>
      <c r="GN16" s="1">
        <v>47.5</v>
      </c>
      <c r="GO16" s="1">
        <v>48.7</v>
      </c>
      <c r="GP16" s="1">
        <v>49.1</v>
      </c>
      <c r="GQ16" s="1">
        <v>52.2</v>
      </c>
      <c r="GR16" s="1">
        <v>50.2</v>
      </c>
      <c r="GS16" s="1">
        <v>47</v>
      </c>
      <c r="GT16" s="1">
        <v>50.2</v>
      </c>
      <c r="GU16" s="1">
        <v>48.3</v>
      </c>
      <c r="GV16" s="1">
        <v>49.4</v>
      </c>
      <c r="GW16" s="1">
        <v>49.3</v>
      </c>
      <c r="GX16" s="1">
        <v>46.7</v>
      </c>
      <c r="GY16" s="1">
        <v>48.5</v>
      </c>
      <c r="GZ16" s="1">
        <v>50.9</v>
      </c>
      <c r="HA16" s="1">
        <v>53.3</v>
      </c>
      <c r="HB16" s="1">
        <v>58.3</v>
      </c>
      <c r="HC16" s="1">
        <v>65.9</v>
      </c>
      <c r="HD16" s="1">
        <v>67.8</v>
      </c>
      <c r="HE16" s="1">
        <v>70.1</v>
      </c>
      <c r="HF16" s="1">
        <v>70.4</v>
      </c>
      <c r="HG16" s="1">
        <v>65.1</v>
      </c>
    </row>
    <row r="17" ht="15" spans="1:215">
      <c r="A17" s="1"/>
      <c r="B17" s="22" t="s">
        <v>302</v>
      </c>
      <c r="C17" s="1">
        <v>0.1</v>
      </c>
      <c r="D17" s="1">
        <v>0.1</v>
      </c>
      <c r="E17" s="1">
        <v>0.1</v>
      </c>
      <c r="F17" s="1">
        <v>0.1</v>
      </c>
      <c r="G17" s="1">
        <v>0</v>
      </c>
      <c r="H17" s="1">
        <v>0.1</v>
      </c>
      <c r="I17" s="1">
        <v>0</v>
      </c>
      <c r="J17" s="1">
        <v>0</v>
      </c>
      <c r="K17" s="1">
        <v>0</v>
      </c>
      <c r="L17" s="1">
        <v>0</v>
      </c>
      <c r="M17" s="1">
        <v>0</v>
      </c>
      <c r="N17" s="1">
        <v>0</v>
      </c>
      <c r="O17" s="1">
        <v>0</v>
      </c>
      <c r="P17" s="1">
        <v>0</v>
      </c>
      <c r="Q17" s="1">
        <v>0</v>
      </c>
      <c r="R17" s="1">
        <v>0</v>
      </c>
      <c r="S17" s="1">
        <v>0</v>
      </c>
      <c r="T17" s="1">
        <v>0</v>
      </c>
      <c r="U17" s="1">
        <v>0</v>
      </c>
      <c r="V17" s="1">
        <v>0</v>
      </c>
      <c r="W17" s="1">
        <v>0</v>
      </c>
      <c r="Y17" s="1"/>
      <c r="Z17" s="22" t="s">
        <v>302</v>
      </c>
      <c r="AA17" s="1">
        <v>0.3</v>
      </c>
      <c r="AB17" s="1">
        <v>0.2</v>
      </c>
      <c r="AC17" s="1">
        <v>0.3</v>
      </c>
      <c r="AD17" s="1">
        <v>0.3</v>
      </c>
      <c r="AE17" s="1">
        <v>0.3</v>
      </c>
      <c r="AF17" s="1">
        <v>0.3</v>
      </c>
      <c r="AG17" s="1">
        <v>0.1</v>
      </c>
      <c r="AH17" s="1">
        <v>0.1</v>
      </c>
      <c r="AI17" s="1">
        <v>0.1</v>
      </c>
      <c r="AJ17" s="1">
        <v>0.1</v>
      </c>
      <c r="AK17" s="1">
        <v>0.1</v>
      </c>
      <c r="AL17" s="1">
        <v>0.1</v>
      </c>
      <c r="AM17" s="1">
        <v>0.1</v>
      </c>
      <c r="AN17" s="1">
        <v>0.1</v>
      </c>
      <c r="AO17" s="1">
        <v>0.1</v>
      </c>
      <c r="AP17" s="1">
        <v>0.1</v>
      </c>
      <c r="AQ17" s="1">
        <v>0.1</v>
      </c>
      <c r="AR17" s="1">
        <v>0.1</v>
      </c>
      <c r="AS17" s="1">
        <v>0.1</v>
      </c>
      <c r="AT17" s="1">
        <v>0.1</v>
      </c>
      <c r="AU17" s="1">
        <v>0.1</v>
      </c>
      <c r="AW17" s="25"/>
      <c r="AX17" s="35" t="s">
        <v>303</v>
      </c>
      <c r="AY17" s="25">
        <v>0.4</v>
      </c>
      <c r="AZ17" s="25">
        <v>0.4</v>
      </c>
      <c r="BA17" s="25">
        <v>0.4</v>
      </c>
      <c r="BB17" s="25">
        <v>0.5</v>
      </c>
      <c r="BC17" s="25">
        <v>0.3</v>
      </c>
      <c r="BD17" s="25">
        <v>0.4</v>
      </c>
      <c r="BE17" s="25">
        <v>0.1</v>
      </c>
      <c r="BF17" s="25">
        <v>0.1</v>
      </c>
      <c r="BG17" s="25">
        <v>0.1</v>
      </c>
      <c r="BH17" s="25">
        <v>0.1</v>
      </c>
      <c r="BI17" s="25">
        <v>0.1</v>
      </c>
      <c r="BJ17" s="25">
        <v>0.1</v>
      </c>
      <c r="BK17" s="25">
        <v>0.1</v>
      </c>
      <c r="BL17" s="25">
        <v>0.1</v>
      </c>
      <c r="BM17" s="25">
        <v>0.1</v>
      </c>
      <c r="BN17" s="25">
        <v>0.1</v>
      </c>
      <c r="BO17" s="25">
        <v>0.1</v>
      </c>
      <c r="BP17" s="25">
        <v>0.1</v>
      </c>
      <c r="BQ17" s="25">
        <v>0.1</v>
      </c>
      <c r="BR17" s="25">
        <v>0.1</v>
      </c>
      <c r="BS17" s="25">
        <v>0.1</v>
      </c>
      <c r="BT17" s="44"/>
      <c r="BU17" s="25"/>
      <c r="BV17" s="35" t="s">
        <v>303</v>
      </c>
      <c r="BW17" s="25">
        <v>1</v>
      </c>
      <c r="BX17" s="25">
        <v>0.9</v>
      </c>
      <c r="BY17" s="25">
        <v>0.8</v>
      </c>
      <c r="BZ17" s="25">
        <v>0.9</v>
      </c>
      <c r="CA17" s="25">
        <v>0.8</v>
      </c>
      <c r="CB17" s="25">
        <v>0.9</v>
      </c>
      <c r="CC17" s="25">
        <v>0.5</v>
      </c>
      <c r="CD17" s="25">
        <v>0.4</v>
      </c>
      <c r="CE17" s="25">
        <v>0.5</v>
      </c>
      <c r="CF17" s="25">
        <v>0.5</v>
      </c>
      <c r="CG17" s="25">
        <v>0.6</v>
      </c>
      <c r="CH17" s="25">
        <v>0.6</v>
      </c>
      <c r="CI17" s="25">
        <v>0.6</v>
      </c>
      <c r="CJ17" s="25">
        <v>0.6</v>
      </c>
      <c r="CK17" s="25">
        <v>0.6</v>
      </c>
      <c r="CL17" s="25">
        <v>0.9</v>
      </c>
      <c r="CM17" s="25">
        <v>1.2</v>
      </c>
      <c r="CN17" s="25">
        <v>1.2</v>
      </c>
      <c r="CO17" s="25">
        <v>1.3</v>
      </c>
      <c r="CP17" s="25">
        <v>1.3</v>
      </c>
      <c r="CQ17" s="25">
        <v>1.3</v>
      </c>
      <c r="CR17" s="44"/>
      <c r="CS17" s="25"/>
      <c r="CT17" s="35" t="s">
        <v>303</v>
      </c>
      <c r="CU17" s="25">
        <v>1.4</v>
      </c>
      <c r="CV17" s="25">
        <v>1.4</v>
      </c>
      <c r="CW17" s="25">
        <v>1.4</v>
      </c>
      <c r="CX17" s="25">
        <v>1.4</v>
      </c>
      <c r="CY17" s="25">
        <v>1.5</v>
      </c>
      <c r="CZ17" s="25">
        <v>1.8</v>
      </c>
      <c r="DA17" s="25">
        <v>0.4</v>
      </c>
      <c r="DB17" s="25">
        <v>0.4</v>
      </c>
      <c r="DC17" s="25">
        <v>0.5</v>
      </c>
      <c r="DD17" s="25">
        <v>0.7</v>
      </c>
      <c r="DE17" s="25">
        <v>0.8</v>
      </c>
      <c r="DF17" s="25">
        <v>1</v>
      </c>
      <c r="DG17" s="25">
        <v>1.1</v>
      </c>
      <c r="DH17" s="25">
        <v>1.3</v>
      </c>
      <c r="DI17" s="25">
        <v>1.6</v>
      </c>
      <c r="DJ17" s="25">
        <v>2.1</v>
      </c>
      <c r="DK17" s="25">
        <v>2.4</v>
      </c>
      <c r="DL17" s="25">
        <v>2.6</v>
      </c>
      <c r="DM17" s="25">
        <v>3.1</v>
      </c>
      <c r="DN17" s="25">
        <v>3.1</v>
      </c>
      <c r="DO17" s="25">
        <v>2.9</v>
      </c>
      <c r="DP17" s="44"/>
      <c r="DQ17" s="25"/>
      <c r="DR17" s="35" t="s">
        <v>303</v>
      </c>
      <c r="DS17" s="25">
        <v>0.2</v>
      </c>
      <c r="DT17" s="25">
        <v>0.2</v>
      </c>
      <c r="DU17" s="25">
        <v>0.2</v>
      </c>
      <c r="DV17" s="25">
        <v>0.3</v>
      </c>
      <c r="DW17" s="25">
        <v>0.2</v>
      </c>
      <c r="DX17" s="25">
        <v>0.3</v>
      </c>
      <c r="DY17" s="25">
        <v>0.1</v>
      </c>
      <c r="DZ17" s="25">
        <v>0.1</v>
      </c>
      <c r="EA17" s="25">
        <v>0.1</v>
      </c>
      <c r="EB17" s="25">
        <v>0.1</v>
      </c>
      <c r="EC17" s="25">
        <v>0.1</v>
      </c>
      <c r="ED17" s="25">
        <v>0.1</v>
      </c>
      <c r="EE17" s="25">
        <v>0.1</v>
      </c>
      <c r="EF17" s="25">
        <v>0.1</v>
      </c>
      <c r="EG17" s="25">
        <v>0.1</v>
      </c>
      <c r="EH17" s="25">
        <v>0.1</v>
      </c>
      <c r="EI17" s="25">
        <v>0.1</v>
      </c>
      <c r="EJ17" s="25">
        <v>0.1</v>
      </c>
      <c r="EK17" s="25">
        <v>0.1</v>
      </c>
      <c r="EL17" s="25">
        <v>0.1</v>
      </c>
      <c r="EM17" s="25">
        <v>0.1</v>
      </c>
      <c r="EO17" s="1"/>
      <c r="EP17" s="12" t="s">
        <v>302</v>
      </c>
      <c r="EQ17" s="1">
        <v>0.9</v>
      </c>
      <c r="ER17" s="1">
        <v>0.7</v>
      </c>
      <c r="ES17" s="1">
        <v>0.9</v>
      </c>
      <c r="ET17" s="1">
        <v>1.1</v>
      </c>
      <c r="EU17" s="1">
        <v>1</v>
      </c>
      <c r="EV17" s="1">
        <v>1.1</v>
      </c>
      <c r="EW17" s="1">
        <v>0.5</v>
      </c>
      <c r="EX17" s="1">
        <v>0.5</v>
      </c>
      <c r="EY17" s="1">
        <v>0.5</v>
      </c>
      <c r="EZ17" s="1">
        <v>0.5</v>
      </c>
      <c r="FA17" s="1">
        <v>0.4</v>
      </c>
      <c r="FB17" s="1">
        <v>0.4</v>
      </c>
      <c r="FC17" s="1">
        <v>0.3</v>
      </c>
      <c r="FD17" s="1">
        <v>0.3</v>
      </c>
      <c r="FE17" s="1">
        <v>0.3</v>
      </c>
      <c r="FF17" s="1">
        <v>0.3</v>
      </c>
      <c r="FG17" s="1">
        <v>0.3</v>
      </c>
      <c r="FH17" s="1">
        <v>0.3</v>
      </c>
      <c r="FI17" s="1">
        <v>0.4</v>
      </c>
      <c r="FJ17" s="1">
        <v>0.3</v>
      </c>
      <c r="FK17" s="1">
        <v>0.4</v>
      </c>
      <c r="FM17" s="1"/>
      <c r="FN17" s="12" t="s">
        <v>302</v>
      </c>
      <c r="FO17" s="1">
        <v>2.2</v>
      </c>
      <c r="FP17" s="1">
        <v>2.7</v>
      </c>
      <c r="FQ17" s="1">
        <v>3.2</v>
      </c>
      <c r="FR17" s="1">
        <v>2.4</v>
      </c>
      <c r="FS17" s="1">
        <v>2</v>
      </c>
      <c r="FT17" s="1">
        <v>2.4</v>
      </c>
      <c r="FU17" s="1">
        <v>0.4</v>
      </c>
      <c r="FV17" s="1">
        <v>0.5</v>
      </c>
      <c r="FW17" s="1">
        <v>0.5</v>
      </c>
      <c r="FX17" s="1">
        <v>0.6</v>
      </c>
      <c r="FY17" s="1">
        <v>0.7</v>
      </c>
      <c r="FZ17" s="1">
        <v>0.6</v>
      </c>
      <c r="GA17" s="1">
        <v>0.6</v>
      </c>
      <c r="GB17" s="1">
        <v>0.6</v>
      </c>
      <c r="GC17" s="1">
        <v>0.7</v>
      </c>
      <c r="GD17" s="1">
        <v>0.8</v>
      </c>
      <c r="GE17" s="1">
        <v>0.8</v>
      </c>
      <c r="GF17" s="1">
        <v>0.8</v>
      </c>
      <c r="GG17" s="1">
        <v>1</v>
      </c>
      <c r="GH17" s="1">
        <v>1</v>
      </c>
      <c r="GI17" s="1">
        <v>1.1</v>
      </c>
      <c r="GK17" s="1"/>
      <c r="GL17" s="12" t="s">
        <v>302</v>
      </c>
      <c r="GM17" s="1">
        <v>2.5</v>
      </c>
      <c r="GN17" s="1">
        <v>3</v>
      </c>
      <c r="GO17" s="1">
        <v>3.1</v>
      </c>
      <c r="GP17" s="1">
        <v>3</v>
      </c>
      <c r="GQ17" s="1">
        <v>2.5</v>
      </c>
      <c r="GR17" s="1">
        <v>2.3</v>
      </c>
      <c r="GS17" s="1">
        <v>0.5</v>
      </c>
      <c r="GT17" s="1">
        <v>0.5</v>
      </c>
      <c r="GU17" s="1">
        <v>0.6</v>
      </c>
      <c r="GV17" s="1">
        <v>0.6</v>
      </c>
      <c r="GW17" s="1">
        <v>0.6</v>
      </c>
      <c r="GX17" s="1">
        <v>0.6</v>
      </c>
      <c r="GY17" s="1">
        <v>0.6</v>
      </c>
      <c r="GZ17" s="1">
        <v>0.8</v>
      </c>
      <c r="HA17" s="1">
        <v>0.9</v>
      </c>
      <c r="HB17" s="1">
        <v>1.1</v>
      </c>
      <c r="HC17" s="1">
        <v>1.3</v>
      </c>
      <c r="HD17" s="1">
        <v>1.5</v>
      </c>
      <c r="HE17" s="1">
        <v>1.7</v>
      </c>
      <c r="HF17" s="1">
        <v>1.8</v>
      </c>
      <c r="HG17" s="1">
        <v>2</v>
      </c>
    </row>
    <row r="18" ht="15" spans="1:215">
      <c r="A18" s="1"/>
      <c r="B18" s="22" t="s">
        <v>304</v>
      </c>
      <c r="C18" s="3" t="s">
        <v>305</v>
      </c>
      <c r="D18" s="3" t="s">
        <v>305</v>
      </c>
      <c r="E18" s="3" t="s">
        <v>305</v>
      </c>
      <c r="F18" s="3" t="s">
        <v>305</v>
      </c>
      <c r="G18" s="3" t="s">
        <v>305</v>
      </c>
      <c r="H18" s="3" t="s">
        <v>305</v>
      </c>
      <c r="I18" s="3" t="s">
        <v>305</v>
      </c>
      <c r="J18" s="3" t="s">
        <v>305</v>
      </c>
      <c r="K18" s="3" t="s">
        <v>305</v>
      </c>
      <c r="L18" s="3" t="s">
        <v>305</v>
      </c>
      <c r="M18" s="3" t="s">
        <v>305</v>
      </c>
      <c r="N18" s="3">
        <v>0.1</v>
      </c>
      <c r="O18" s="3">
        <v>0.1</v>
      </c>
      <c r="P18" s="3">
        <v>0</v>
      </c>
      <c r="Q18" s="3">
        <v>0.3</v>
      </c>
      <c r="R18" s="3" t="s">
        <v>305</v>
      </c>
      <c r="S18" s="3" t="s">
        <v>305</v>
      </c>
      <c r="T18" s="3" t="s">
        <v>305</v>
      </c>
      <c r="U18" s="3" t="s">
        <v>305</v>
      </c>
      <c r="V18" s="3" t="s">
        <v>305</v>
      </c>
      <c r="W18" s="3" t="s">
        <v>305</v>
      </c>
      <c r="Y18" s="1"/>
      <c r="Z18" s="22" t="s">
        <v>304</v>
      </c>
      <c r="AA18" s="3" t="s">
        <v>305</v>
      </c>
      <c r="AB18" s="3" t="s">
        <v>305</v>
      </c>
      <c r="AC18" s="3" t="s">
        <v>305</v>
      </c>
      <c r="AD18" s="3" t="s">
        <v>305</v>
      </c>
      <c r="AE18" s="3" t="s">
        <v>305</v>
      </c>
      <c r="AF18" s="3" t="s">
        <v>305</v>
      </c>
      <c r="AG18" s="3" t="s">
        <v>305</v>
      </c>
      <c r="AH18" s="3" t="s">
        <v>305</v>
      </c>
      <c r="AI18" s="3" t="s">
        <v>305</v>
      </c>
      <c r="AJ18" s="3" t="s">
        <v>305</v>
      </c>
      <c r="AK18" s="3" t="s">
        <v>305</v>
      </c>
      <c r="AL18" s="3">
        <v>0.6</v>
      </c>
      <c r="AM18" s="3">
        <v>0.6</v>
      </c>
      <c r="AN18" s="3">
        <v>0.2</v>
      </c>
      <c r="AO18" s="3">
        <v>0</v>
      </c>
      <c r="AP18" s="3" t="s">
        <v>305</v>
      </c>
      <c r="AQ18" s="3" t="s">
        <v>305</v>
      </c>
      <c r="AR18" s="3" t="s">
        <v>305</v>
      </c>
      <c r="AS18" s="3" t="s">
        <v>305</v>
      </c>
      <c r="AT18" s="3" t="s">
        <v>305</v>
      </c>
      <c r="AU18" s="3" t="s">
        <v>305</v>
      </c>
      <c r="AW18" s="25"/>
      <c r="AX18" s="35" t="s">
        <v>306</v>
      </c>
      <c r="AY18" s="27" t="s">
        <v>307</v>
      </c>
      <c r="AZ18" s="27" t="s">
        <v>307</v>
      </c>
      <c r="BA18" s="27" t="s">
        <v>307</v>
      </c>
      <c r="BB18" s="27" t="s">
        <v>307</v>
      </c>
      <c r="BC18" s="27" t="s">
        <v>307</v>
      </c>
      <c r="BD18" s="27" t="s">
        <v>307</v>
      </c>
      <c r="BE18" s="27" t="s">
        <v>307</v>
      </c>
      <c r="BF18" s="27" t="s">
        <v>307</v>
      </c>
      <c r="BG18" s="27" t="s">
        <v>307</v>
      </c>
      <c r="BH18" s="27" t="s">
        <v>307</v>
      </c>
      <c r="BI18" s="27" t="s">
        <v>307</v>
      </c>
      <c r="BJ18" s="27">
        <v>0.6</v>
      </c>
      <c r="BK18" s="27">
        <v>0.5</v>
      </c>
      <c r="BL18" s="27">
        <v>0.2</v>
      </c>
      <c r="BM18" s="27">
        <v>0.1</v>
      </c>
      <c r="BN18" s="27" t="s">
        <v>307</v>
      </c>
      <c r="BO18" s="27" t="s">
        <v>307</v>
      </c>
      <c r="BP18" s="27" t="s">
        <v>307</v>
      </c>
      <c r="BQ18" s="27" t="s">
        <v>307</v>
      </c>
      <c r="BR18" s="27" t="s">
        <v>307</v>
      </c>
      <c r="BS18" s="27" t="s">
        <v>307</v>
      </c>
      <c r="BT18" s="44"/>
      <c r="BU18" s="25"/>
      <c r="BV18" s="35" t="s">
        <v>306</v>
      </c>
      <c r="BW18" s="27" t="s">
        <v>307</v>
      </c>
      <c r="BX18" s="27" t="s">
        <v>307</v>
      </c>
      <c r="BY18" s="27" t="s">
        <v>307</v>
      </c>
      <c r="BZ18" s="27" t="s">
        <v>307</v>
      </c>
      <c r="CA18" s="27" t="s">
        <v>307</v>
      </c>
      <c r="CB18" s="27" t="s">
        <v>307</v>
      </c>
      <c r="CC18" s="27" t="s">
        <v>307</v>
      </c>
      <c r="CD18" s="27" t="s">
        <v>307</v>
      </c>
      <c r="CE18" s="27" t="s">
        <v>307</v>
      </c>
      <c r="CF18" s="27" t="s">
        <v>307</v>
      </c>
      <c r="CG18" s="27" t="s">
        <v>307</v>
      </c>
      <c r="CH18" s="27">
        <v>3</v>
      </c>
      <c r="CI18" s="27">
        <v>2.9</v>
      </c>
      <c r="CJ18" s="27">
        <v>2.9</v>
      </c>
      <c r="CK18" s="27">
        <v>3</v>
      </c>
      <c r="CL18" s="27" t="s">
        <v>307</v>
      </c>
      <c r="CM18" s="27" t="s">
        <v>307</v>
      </c>
      <c r="CN18" s="27" t="s">
        <v>307</v>
      </c>
      <c r="CO18" s="27" t="s">
        <v>307</v>
      </c>
      <c r="CP18" s="27" t="s">
        <v>307</v>
      </c>
      <c r="CQ18" s="27" t="s">
        <v>307</v>
      </c>
      <c r="CR18" s="44"/>
      <c r="CS18" s="25"/>
      <c r="CT18" s="35" t="s">
        <v>306</v>
      </c>
      <c r="CU18" s="27" t="s">
        <v>307</v>
      </c>
      <c r="CV18" s="27" t="s">
        <v>307</v>
      </c>
      <c r="CW18" s="27" t="s">
        <v>307</v>
      </c>
      <c r="CX18" s="27" t="s">
        <v>307</v>
      </c>
      <c r="CY18" s="27" t="s">
        <v>307</v>
      </c>
      <c r="CZ18" s="27" t="s">
        <v>307</v>
      </c>
      <c r="DA18" s="27" t="s">
        <v>307</v>
      </c>
      <c r="DB18" s="27">
        <v>6</v>
      </c>
      <c r="DC18" s="27">
        <v>7.4</v>
      </c>
      <c r="DD18" s="27">
        <v>7.6</v>
      </c>
      <c r="DE18" s="27">
        <v>8.4</v>
      </c>
      <c r="DF18" s="27">
        <v>9.8</v>
      </c>
      <c r="DG18" s="27">
        <v>10</v>
      </c>
      <c r="DH18" s="27">
        <v>10.4</v>
      </c>
      <c r="DI18" s="27">
        <v>11</v>
      </c>
      <c r="DJ18" s="27" t="s">
        <v>307</v>
      </c>
      <c r="DK18" s="27" t="s">
        <v>307</v>
      </c>
      <c r="DL18" s="27" t="s">
        <v>307</v>
      </c>
      <c r="DM18" s="27" t="s">
        <v>307</v>
      </c>
      <c r="DN18" s="27" t="s">
        <v>307</v>
      </c>
      <c r="DO18" s="27" t="s">
        <v>307</v>
      </c>
      <c r="DP18" s="44"/>
      <c r="DQ18" s="25"/>
      <c r="DR18" s="35" t="s">
        <v>306</v>
      </c>
      <c r="DS18" s="27" t="s">
        <v>307</v>
      </c>
      <c r="DT18" s="27" t="s">
        <v>307</v>
      </c>
      <c r="DU18" s="27" t="s">
        <v>307</v>
      </c>
      <c r="DV18" s="27" t="s">
        <v>307</v>
      </c>
      <c r="DW18" s="27" t="s">
        <v>307</v>
      </c>
      <c r="DX18" s="27" t="s">
        <v>307</v>
      </c>
      <c r="DY18" s="27" t="s">
        <v>307</v>
      </c>
      <c r="DZ18" s="27" t="s">
        <v>307</v>
      </c>
      <c r="EA18" s="27">
        <v>1.2</v>
      </c>
      <c r="EB18" s="27">
        <v>1.3</v>
      </c>
      <c r="EC18" s="27">
        <v>1.4</v>
      </c>
      <c r="ED18" s="27">
        <v>1.5</v>
      </c>
      <c r="EE18" s="27">
        <v>1.5</v>
      </c>
      <c r="EF18" s="27">
        <v>1.5</v>
      </c>
      <c r="EG18" s="27">
        <v>1.5</v>
      </c>
      <c r="EH18" s="27" t="s">
        <v>307</v>
      </c>
      <c r="EI18" s="27" t="s">
        <v>307</v>
      </c>
      <c r="EJ18" s="27" t="s">
        <v>307</v>
      </c>
      <c r="EK18" s="27" t="s">
        <v>307</v>
      </c>
      <c r="EL18" s="27" t="s">
        <v>307</v>
      </c>
      <c r="EM18" s="27" t="s">
        <v>307</v>
      </c>
      <c r="EO18" s="1"/>
      <c r="EP18" s="12" t="s">
        <v>304</v>
      </c>
      <c r="EQ18" s="3" t="s">
        <v>305</v>
      </c>
      <c r="ER18" s="3" t="s">
        <v>305</v>
      </c>
      <c r="ES18" s="3" t="s">
        <v>305</v>
      </c>
      <c r="ET18" s="3" t="s">
        <v>305</v>
      </c>
      <c r="EU18" s="3" t="s">
        <v>305</v>
      </c>
      <c r="EV18" s="3" t="s">
        <v>305</v>
      </c>
      <c r="EW18" s="3" t="s">
        <v>305</v>
      </c>
      <c r="EX18" s="3" t="s">
        <v>305</v>
      </c>
      <c r="EY18" s="3" t="s">
        <v>305</v>
      </c>
      <c r="EZ18" s="3" t="s">
        <v>305</v>
      </c>
      <c r="FA18" s="3" t="s">
        <v>305</v>
      </c>
      <c r="FB18" s="3">
        <v>1.4</v>
      </c>
      <c r="FC18" s="3">
        <v>1.5</v>
      </c>
      <c r="FD18" s="3">
        <v>1.6</v>
      </c>
      <c r="FE18" s="3">
        <v>1.7</v>
      </c>
      <c r="FF18" s="3" t="s">
        <v>305</v>
      </c>
      <c r="FG18" s="3" t="s">
        <v>305</v>
      </c>
      <c r="FH18" s="3" t="s">
        <v>305</v>
      </c>
      <c r="FI18" s="3" t="s">
        <v>305</v>
      </c>
      <c r="FJ18" s="3" t="s">
        <v>305</v>
      </c>
      <c r="FK18" s="3" t="s">
        <v>305</v>
      </c>
      <c r="FM18" s="1"/>
      <c r="FN18" s="12" t="s">
        <v>304</v>
      </c>
      <c r="FO18" s="3" t="s">
        <v>305</v>
      </c>
      <c r="FP18" s="3" t="s">
        <v>305</v>
      </c>
      <c r="FQ18" s="3" t="s">
        <v>305</v>
      </c>
      <c r="FR18" s="3" t="s">
        <v>305</v>
      </c>
      <c r="FS18" s="3" t="s">
        <v>305</v>
      </c>
      <c r="FT18" s="3" t="s">
        <v>305</v>
      </c>
      <c r="FU18" s="3" t="s">
        <v>305</v>
      </c>
      <c r="FV18" s="3" t="s">
        <v>305</v>
      </c>
      <c r="FW18" s="3" t="s">
        <v>305</v>
      </c>
      <c r="FX18" s="3" t="s">
        <v>305</v>
      </c>
      <c r="FY18" s="3" t="s">
        <v>305</v>
      </c>
      <c r="FZ18" s="3">
        <v>2</v>
      </c>
      <c r="GA18" s="3">
        <v>3</v>
      </c>
      <c r="GB18" s="3">
        <v>2.3</v>
      </c>
      <c r="GC18" s="3">
        <v>2.9</v>
      </c>
      <c r="GD18" s="3" t="s">
        <v>305</v>
      </c>
      <c r="GE18" s="3" t="s">
        <v>305</v>
      </c>
      <c r="GF18" s="3" t="s">
        <v>305</v>
      </c>
      <c r="GG18" s="3" t="s">
        <v>305</v>
      </c>
      <c r="GH18" s="3" t="s">
        <v>305</v>
      </c>
      <c r="GI18" s="3" t="s">
        <v>305</v>
      </c>
      <c r="GK18" s="1"/>
      <c r="GL18" s="12" t="s">
        <v>304</v>
      </c>
      <c r="GM18" s="3" t="s">
        <v>305</v>
      </c>
      <c r="GN18" s="3" t="s">
        <v>305</v>
      </c>
      <c r="GO18" s="3" t="s">
        <v>305</v>
      </c>
      <c r="GP18" s="3" t="s">
        <v>305</v>
      </c>
      <c r="GQ18" s="3" t="s">
        <v>305</v>
      </c>
      <c r="GR18" s="3" t="s">
        <v>305</v>
      </c>
      <c r="GS18" s="3" t="s">
        <v>305</v>
      </c>
      <c r="GT18" s="3" t="s">
        <v>305</v>
      </c>
      <c r="GU18" s="3" t="s">
        <v>305</v>
      </c>
      <c r="GV18" s="3" t="s">
        <v>305</v>
      </c>
      <c r="GW18" s="3">
        <v>1.8</v>
      </c>
      <c r="GX18" s="3">
        <v>2</v>
      </c>
      <c r="GY18" s="3">
        <v>1.9</v>
      </c>
      <c r="GZ18" s="3">
        <v>1.8</v>
      </c>
      <c r="HA18" s="3">
        <v>1.9</v>
      </c>
      <c r="HB18" s="3" t="s">
        <v>305</v>
      </c>
      <c r="HC18" s="3" t="s">
        <v>305</v>
      </c>
      <c r="HD18" s="3" t="s">
        <v>305</v>
      </c>
      <c r="HE18" s="3" t="s">
        <v>305</v>
      </c>
      <c r="HF18" s="3" t="s">
        <v>305</v>
      </c>
      <c r="HG18" s="3" t="s">
        <v>305</v>
      </c>
    </row>
    <row r="19" ht="15" spans="1:215">
      <c r="A19" s="1"/>
      <c r="B19" s="22" t="s">
        <v>308</v>
      </c>
      <c r="C19" s="1">
        <v>0</v>
      </c>
      <c r="D19" s="3" t="s">
        <v>305</v>
      </c>
      <c r="E19" s="3" t="s">
        <v>305</v>
      </c>
      <c r="F19" s="3" t="s">
        <v>305</v>
      </c>
      <c r="G19" s="3" t="s">
        <v>305</v>
      </c>
      <c r="H19" s="3" t="s">
        <v>305</v>
      </c>
      <c r="I19" s="3" t="s">
        <v>305</v>
      </c>
      <c r="J19" s="3" t="s">
        <v>305</v>
      </c>
      <c r="K19" s="3" t="s">
        <v>305</v>
      </c>
      <c r="L19" s="3" t="s">
        <v>305</v>
      </c>
      <c r="M19" s="3" t="s">
        <v>305</v>
      </c>
      <c r="N19" s="3" t="s">
        <v>305</v>
      </c>
      <c r="O19" s="3" t="s">
        <v>305</v>
      </c>
      <c r="P19" s="3" t="s">
        <v>305</v>
      </c>
      <c r="Q19" s="3" t="s">
        <v>305</v>
      </c>
      <c r="R19" s="3" t="s">
        <v>305</v>
      </c>
      <c r="S19" s="3" t="s">
        <v>305</v>
      </c>
      <c r="T19" s="3" t="s">
        <v>305</v>
      </c>
      <c r="U19" s="3" t="s">
        <v>305</v>
      </c>
      <c r="V19" s="3" t="s">
        <v>305</v>
      </c>
      <c r="W19" s="3" t="s">
        <v>305</v>
      </c>
      <c r="Y19" s="1"/>
      <c r="Z19" s="22" t="s">
        <v>308</v>
      </c>
      <c r="AA19" s="1">
        <v>0</v>
      </c>
      <c r="AB19" s="3" t="s">
        <v>305</v>
      </c>
      <c r="AC19" s="3" t="s">
        <v>305</v>
      </c>
      <c r="AD19" s="3" t="s">
        <v>305</v>
      </c>
      <c r="AE19" s="3" t="s">
        <v>305</v>
      </c>
      <c r="AF19" s="3" t="s">
        <v>305</v>
      </c>
      <c r="AG19" s="3" t="s">
        <v>305</v>
      </c>
      <c r="AH19" s="3" t="s">
        <v>305</v>
      </c>
      <c r="AI19" s="3" t="s">
        <v>305</v>
      </c>
      <c r="AJ19" s="3" t="s">
        <v>305</v>
      </c>
      <c r="AK19" s="3" t="s">
        <v>305</v>
      </c>
      <c r="AL19" s="3" t="s">
        <v>305</v>
      </c>
      <c r="AM19" s="3" t="s">
        <v>305</v>
      </c>
      <c r="AN19" s="3" t="s">
        <v>305</v>
      </c>
      <c r="AO19" s="3" t="s">
        <v>305</v>
      </c>
      <c r="AP19" s="3" t="s">
        <v>305</v>
      </c>
      <c r="AQ19" s="3" t="s">
        <v>305</v>
      </c>
      <c r="AR19" s="3" t="s">
        <v>305</v>
      </c>
      <c r="AS19" s="3" t="s">
        <v>305</v>
      </c>
      <c r="AT19" s="3" t="s">
        <v>305</v>
      </c>
      <c r="AU19" s="3" t="s">
        <v>305</v>
      </c>
      <c r="AW19" s="25"/>
      <c r="AX19" s="35" t="s">
        <v>309</v>
      </c>
      <c r="AY19" s="25">
        <v>0</v>
      </c>
      <c r="AZ19" s="27" t="s">
        <v>307</v>
      </c>
      <c r="BA19" s="27" t="s">
        <v>307</v>
      </c>
      <c r="BB19" s="27" t="s">
        <v>307</v>
      </c>
      <c r="BC19" s="27" t="s">
        <v>307</v>
      </c>
      <c r="BD19" s="27" t="s">
        <v>307</v>
      </c>
      <c r="BE19" s="27" t="s">
        <v>307</v>
      </c>
      <c r="BF19" s="27" t="s">
        <v>307</v>
      </c>
      <c r="BG19" s="27" t="s">
        <v>307</v>
      </c>
      <c r="BH19" s="27" t="s">
        <v>307</v>
      </c>
      <c r="BI19" s="27" t="s">
        <v>307</v>
      </c>
      <c r="BJ19" s="27" t="s">
        <v>307</v>
      </c>
      <c r="BK19" s="27" t="s">
        <v>307</v>
      </c>
      <c r="BL19" s="27" t="s">
        <v>307</v>
      </c>
      <c r="BM19" s="27" t="s">
        <v>307</v>
      </c>
      <c r="BN19" s="27" t="s">
        <v>307</v>
      </c>
      <c r="BO19" s="27" t="s">
        <v>307</v>
      </c>
      <c r="BP19" s="27" t="s">
        <v>307</v>
      </c>
      <c r="BQ19" s="27" t="s">
        <v>307</v>
      </c>
      <c r="BR19" s="27" t="s">
        <v>307</v>
      </c>
      <c r="BS19" s="27" t="s">
        <v>307</v>
      </c>
      <c r="BT19" s="44"/>
      <c r="BU19" s="25"/>
      <c r="BV19" s="35" t="s">
        <v>309</v>
      </c>
      <c r="BW19" s="25">
        <v>0</v>
      </c>
      <c r="BX19" s="27" t="s">
        <v>307</v>
      </c>
      <c r="BY19" s="27" t="s">
        <v>307</v>
      </c>
      <c r="BZ19" s="27" t="s">
        <v>307</v>
      </c>
      <c r="CA19" s="27" t="s">
        <v>307</v>
      </c>
      <c r="CB19" s="27" t="s">
        <v>307</v>
      </c>
      <c r="CC19" s="27" t="s">
        <v>307</v>
      </c>
      <c r="CD19" s="27" t="s">
        <v>307</v>
      </c>
      <c r="CE19" s="27" t="s">
        <v>307</v>
      </c>
      <c r="CF19" s="27" t="s">
        <v>307</v>
      </c>
      <c r="CG19" s="27" t="s">
        <v>307</v>
      </c>
      <c r="CH19" s="27" t="s">
        <v>307</v>
      </c>
      <c r="CI19" s="27" t="s">
        <v>307</v>
      </c>
      <c r="CJ19" s="27" t="s">
        <v>307</v>
      </c>
      <c r="CK19" s="27" t="s">
        <v>307</v>
      </c>
      <c r="CL19" s="27" t="s">
        <v>307</v>
      </c>
      <c r="CM19" s="27" t="s">
        <v>307</v>
      </c>
      <c r="CN19" s="27" t="s">
        <v>307</v>
      </c>
      <c r="CO19" s="27" t="s">
        <v>307</v>
      </c>
      <c r="CP19" s="27" t="s">
        <v>307</v>
      </c>
      <c r="CQ19" s="27" t="s">
        <v>307</v>
      </c>
      <c r="CR19" s="44"/>
      <c r="CS19" s="25"/>
      <c r="CT19" s="35" t="s">
        <v>309</v>
      </c>
      <c r="CU19" s="25">
        <v>0</v>
      </c>
      <c r="CV19" s="27" t="s">
        <v>307</v>
      </c>
      <c r="CW19" s="27" t="s">
        <v>307</v>
      </c>
      <c r="CX19" s="27" t="s">
        <v>307</v>
      </c>
      <c r="CY19" s="27" t="s">
        <v>307</v>
      </c>
      <c r="CZ19" s="27" t="s">
        <v>307</v>
      </c>
      <c r="DA19" s="27" t="s">
        <v>307</v>
      </c>
      <c r="DB19" s="27" t="s">
        <v>307</v>
      </c>
      <c r="DC19" s="27" t="s">
        <v>307</v>
      </c>
      <c r="DD19" s="27" t="s">
        <v>307</v>
      </c>
      <c r="DE19" s="27" t="s">
        <v>307</v>
      </c>
      <c r="DF19" s="27" t="s">
        <v>307</v>
      </c>
      <c r="DG19" s="27" t="s">
        <v>307</v>
      </c>
      <c r="DH19" s="27" t="s">
        <v>307</v>
      </c>
      <c r="DI19" s="27" t="s">
        <v>307</v>
      </c>
      <c r="DJ19" s="27" t="s">
        <v>307</v>
      </c>
      <c r="DK19" s="27" t="s">
        <v>307</v>
      </c>
      <c r="DL19" s="27" t="s">
        <v>307</v>
      </c>
      <c r="DM19" s="27" t="s">
        <v>307</v>
      </c>
      <c r="DN19" s="27" t="s">
        <v>307</v>
      </c>
      <c r="DO19" s="27" t="s">
        <v>307</v>
      </c>
      <c r="DP19" s="44"/>
      <c r="DQ19" s="25"/>
      <c r="DR19" s="35" t="s">
        <v>309</v>
      </c>
      <c r="DS19" s="25">
        <v>0</v>
      </c>
      <c r="DT19" s="27" t="s">
        <v>307</v>
      </c>
      <c r="DU19" s="27" t="s">
        <v>307</v>
      </c>
      <c r="DV19" s="27" t="s">
        <v>307</v>
      </c>
      <c r="DW19" s="27" t="s">
        <v>307</v>
      </c>
      <c r="DX19" s="27" t="s">
        <v>307</v>
      </c>
      <c r="DY19" s="27" t="s">
        <v>307</v>
      </c>
      <c r="DZ19" s="27" t="s">
        <v>307</v>
      </c>
      <c r="EA19" s="27" t="s">
        <v>307</v>
      </c>
      <c r="EB19" s="27" t="s">
        <v>307</v>
      </c>
      <c r="EC19" s="27" t="s">
        <v>307</v>
      </c>
      <c r="ED19" s="27" t="s">
        <v>307</v>
      </c>
      <c r="EE19" s="27" t="s">
        <v>307</v>
      </c>
      <c r="EF19" s="27" t="s">
        <v>307</v>
      </c>
      <c r="EG19" s="27" t="s">
        <v>307</v>
      </c>
      <c r="EH19" s="27" t="s">
        <v>307</v>
      </c>
      <c r="EI19" s="27" t="s">
        <v>307</v>
      </c>
      <c r="EJ19" s="27" t="s">
        <v>307</v>
      </c>
      <c r="EK19" s="27" t="s">
        <v>307</v>
      </c>
      <c r="EL19" s="27" t="s">
        <v>307</v>
      </c>
      <c r="EM19" s="27" t="s">
        <v>307</v>
      </c>
      <c r="EO19" s="1"/>
      <c r="EP19" s="12" t="s">
        <v>308</v>
      </c>
      <c r="EQ19" s="1">
        <v>0</v>
      </c>
      <c r="ER19" s="3" t="s">
        <v>305</v>
      </c>
      <c r="ES19" s="3" t="s">
        <v>305</v>
      </c>
      <c r="ET19" s="3" t="s">
        <v>305</v>
      </c>
      <c r="EU19" s="3" t="s">
        <v>305</v>
      </c>
      <c r="EV19" s="3" t="s">
        <v>305</v>
      </c>
      <c r="EW19" s="3" t="s">
        <v>305</v>
      </c>
      <c r="EX19" s="3" t="s">
        <v>305</v>
      </c>
      <c r="EY19" s="3" t="s">
        <v>305</v>
      </c>
      <c r="EZ19" s="3" t="s">
        <v>305</v>
      </c>
      <c r="FA19" s="3" t="s">
        <v>305</v>
      </c>
      <c r="FB19" s="3" t="s">
        <v>305</v>
      </c>
      <c r="FC19" s="3" t="s">
        <v>305</v>
      </c>
      <c r="FD19" s="3" t="s">
        <v>305</v>
      </c>
      <c r="FE19" s="3" t="s">
        <v>305</v>
      </c>
      <c r="FF19" s="3" t="s">
        <v>305</v>
      </c>
      <c r="FG19" s="3" t="s">
        <v>305</v>
      </c>
      <c r="FH19" s="3" t="s">
        <v>305</v>
      </c>
      <c r="FI19" s="3" t="s">
        <v>305</v>
      </c>
      <c r="FJ19" s="3" t="s">
        <v>305</v>
      </c>
      <c r="FK19" s="3" t="s">
        <v>305</v>
      </c>
      <c r="FM19" s="1"/>
      <c r="FN19" s="12" t="s">
        <v>308</v>
      </c>
      <c r="FO19" s="1">
        <v>0</v>
      </c>
      <c r="FP19" s="3" t="s">
        <v>305</v>
      </c>
      <c r="FQ19" s="3" t="s">
        <v>305</v>
      </c>
      <c r="FR19" s="3" t="s">
        <v>305</v>
      </c>
      <c r="FS19" s="3" t="s">
        <v>305</v>
      </c>
      <c r="FT19" s="3" t="s">
        <v>305</v>
      </c>
      <c r="FU19" s="3" t="s">
        <v>305</v>
      </c>
      <c r="FV19" s="3" t="s">
        <v>305</v>
      </c>
      <c r="FW19" s="3" t="s">
        <v>305</v>
      </c>
      <c r="FX19" s="3" t="s">
        <v>305</v>
      </c>
      <c r="FY19" s="3" t="s">
        <v>305</v>
      </c>
      <c r="FZ19" s="3" t="s">
        <v>305</v>
      </c>
      <c r="GA19" s="3" t="s">
        <v>305</v>
      </c>
      <c r="GB19" s="3" t="s">
        <v>305</v>
      </c>
      <c r="GC19" s="3" t="s">
        <v>305</v>
      </c>
      <c r="GD19" s="3" t="s">
        <v>305</v>
      </c>
      <c r="GE19" s="3" t="s">
        <v>305</v>
      </c>
      <c r="GF19" s="3" t="s">
        <v>305</v>
      </c>
      <c r="GG19" s="3" t="s">
        <v>305</v>
      </c>
      <c r="GH19" s="3" t="s">
        <v>305</v>
      </c>
      <c r="GI19" s="3" t="s">
        <v>305</v>
      </c>
      <c r="GK19" s="1"/>
      <c r="GL19" s="12" t="s">
        <v>308</v>
      </c>
      <c r="GM19" s="1">
        <v>0</v>
      </c>
      <c r="GN19" s="3" t="s">
        <v>305</v>
      </c>
      <c r="GO19" s="3" t="s">
        <v>305</v>
      </c>
      <c r="GP19" s="3" t="s">
        <v>305</v>
      </c>
      <c r="GQ19" s="3" t="s">
        <v>305</v>
      </c>
      <c r="GR19" s="3" t="s">
        <v>305</v>
      </c>
      <c r="GS19" s="3" t="s">
        <v>305</v>
      </c>
      <c r="GT19" s="3" t="s">
        <v>305</v>
      </c>
      <c r="GU19" s="3" t="s">
        <v>305</v>
      </c>
      <c r="GV19" s="3" t="s">
        <v>305</v>
      </c>
      <c r="GW19" s="3" t="s">
        <v>305</v>
      </c>
      <c r="GX19" s="3" t="s">
        <v>305</v>
      </c>
      <c r="GY19" s="3" t="s">
        <v>305</v>
      </c>
      <c r="GZ19" s="3" t="s">
        <v>305</v>
      </c>
      <c r="HA19" s="3" t="s">
        <v>305</v>
      </c>
      <c r="HB19" s="3" t="s">
        <v>305</v>
      </c>
      <c r="HC19" s="3" t="s">
        <v>305</v>
      </c>
      <c r="HD19" s="3" t="s">
        <v>305</v>
      </c>
      <c r="HE19" s="3" t="s">
        <v>305</v>
      </c>
      <c r="HF19" s="3" t="s">
        <v>305</v>
      </c>
      <c r="HG19" s="3" t="s">
        <v>305</v>
      </c>
    </row>
    <row r="20" ht="15" spans="1:215">
      <c r="A20" s="1"/>
      <c r="B20" s="22" t="s">
        <v>310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22" t="s">
        <v>310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25"/>
      <c r="AX20" s="35" t="s">
        <v>311</v>
      </c>
      <c r="AY20" s="25">
        <v>0</v>
      </c>
      <c r="AZ20" s="25">
        <v>0</v>
      </c>
      <c r="BA20" s="25">
        <v>0</v>
      </c>
      <c r="BB20" s="25">
        <v>0</v>
      </c>
      <c r="BC20" s="25">
        <v>0</v>
      </c>
      <c r="BD20" s="25">
        <v>0</v>
      </c>
      <c r="BE20" s="25">
        <v>0</v>
      </c>
      <c r="BF20" s="25">
        <v>0</v>
      </c>
      <c r="BG20" s="25">
        <v>0</v>
      </c>
      <c r="BH20" s="25">
        <v>0</v>
      </c>
      <c r="BI20" s="25">
        <v>0</v>
      </c>
      <c r="BJ20" s="25">
        <v>0</v>
      </c>
      <c r="BK20" s="25">
        <v>0</v>
      </c>
      <c r="BL20" s="25">
        <v>0</v>
      </c>
      <c r="BM20" s="25">
        <v>0</v>
      </c>
      <c r="BN20" s="25">
        <v>0</v>
      </c>
      <c r="BO20" s="25">
        <v>0</v>
      </c>
      <c r="BP20" s="25">
        <v>0</v>
      </c>
      <c r="BQ20" s="25">
        <v>0</v>
      </c>
      <c r="BR20" s="25">
        <v>0</v>
      </c>
      <c r="BS20" s="25">
        <v>0</v>
      </c>
      <c r="BT20" s="44"/>
      <c r="BU20" s="25"/>
      <c r="BV20" s="35" t="s">
        <v>311</v>
      </c>
      <c r="BW20" s="25">
        <v>0</v>
      </c>
      <c r="BX20" s="25">
        <v>0.1</v>
      </c>
      <c r="BY20" s="25">
        <v>0</v>
      </c>
      <c r="BZ20" s="25">
        <v>0</v>
      </c>
      <c r="CA20" s="25">
        <v>0</v>
      </c>
      <c r="CB20" s="25">
        <v>0</v>
      </c>
      <c r="CC20" s="25">
        <v>0.1</v>
      </c>
      <c r="CD20" s="25">
        <v>0.1</v>
      </c>
      <c r="CE20" s="25">
        <v>0.1</v>
      </c>
      <c r="CF20" s="25">
        <v>0</v>
      </c>
      <c r="CG20" s="25">
        <v>0</v>
      </c>
      <c r="CH20" s="25">
        <v>0</v>
      </c>
      <c r="CI20" s="25">
        <v>0.1</v>
      </c>
      <c r="CJ20" s="25">
        <v>0.1</v>
      </c>
      <c r="CK20" s="25">
        <v>0.1</v>
      </c>
      <c r="CL20" s="25">
        <v>0.1</v>
      </c>
      <c r="CM20" s="25">
        <v>0.1</v>
      </c>
      <c r="CN20" s="25">
        <v>0.1</v>
      </c>
      <c r="CO20" s="25">
        <v>0.1</v>
      </c>
      <c r="CP20" s="25">
        <v>0.1</v>
      </c>
      <c r="CQ20" s="25">
        <v>0</v>
      </c>
      <c r="CR20" s="44"/>
      <c r="CS20" s="25"/>
      <c r="CT20" s="35" t="s">
        <v>311</v>
      </c>
      <c r="CU20" s="25">
        <v>0.4</v>
      </c>
      <c r="CV20" s="25">
        <v>0.5</v>
      </c>
      <c r="CW20" s="25">
        <v>0.3</v>
      </c>
      <c r="CX20" s="25">
        <v>0.3</v>
      </c>
      <c r="CY20" s="25">
        <v>0.3</v>
      </c>
      <c r="CZ20" s="25">
        <v>0.3</v>
      </c>
      <c r="DA20" s="25">
        <v>0.5</v>
      </c>
      <c r="DB20" s="25">
        <v>0.6</v>
      </c>
      <c r="DC20" s="25">
        <v>0.6</v>
      </c>
      <c r="DD20" s="25">
        <v>0.5</v>
      </c>
      <c r="DE20" s="25">
        <v>0.6</v>
      </c>
      <c r="DF20" s="25">
        <v>0.7</v>
      </c>
      <c r="DG20" s="25">
        <v>0.8</v>
      </c>
      <c r="DH20" s="25">
        <v>0.6</v>
      </c>
      <c r="DI20" s="25">
        <v>0.5</v>
      </c>
      <c r="DJ20" s="25">
        <v>0.5</v>
      </c>
      <c r="DK20" s="25">
        <v>0.7</v>
      </c>
      <c r="DL20" s="25">
        <v>0.7</v>
      </c>
      <c r="DM20" s="25">
        <v>0.5</v>
      </c>
      <c r="DN20" s="25">
        <v>0.5</v>
      </c>
      <c r="DO20" s="25">
        <v>0.5</v>
      </c>
      <c r="DP20" s="44"/>
      <c r="DQ20" s="25"/>
      <c r="DR20" s="35" t="s">
        <v>311</v>
      </c>
      <c r="DS20" s="25">
        <v>0.1</v>
      </c>
      <c r="DT20" s="25">
        <v>0.1</v>
      </c>
      <c r="DU20" s="25">
        <v>0</v>
      </c>
      <c r="DV20" s="25">
        <v>0</v>
      </c>
      <c r="DW20" s="25">
        <v>0</v>
      </c>
      <c r="DX20" s="25">
        <v>0</v>
      </c>
      <c r="DY20" s="25">
        <v>0</v>
      </c>
      <c r="DZ20" s="25">
        <v>0</v>
      </c>
      <c r="EA20" s="25">
        <v>0</v>
      </c>
      <c r="EB20" s="25">
        <v>0</v>
      </c>
      <c r="EC20" s="25">
        <v>0</v>
      </c>
      <c r="ED20" s="25">
        <v>0</v>
      </c>
      <c r="EE20" s="25">
        <v>0</v>
      </c>
      <c r="EF20" s="25">
        <v>0</v>
      </c>
      <c r="EG20" s="25">
        <v>0</v>
      </c>
      <c r="EH20" s="25">
        <v>0</v>
      </c>
      <c r="EI20" s="25">
        <v>0</v>
      </c>
      <c r="EJ20" s="25">
        <v>0</v>
      </c>
      <c r="EK20" s="25">
        <v>0</v>
      </c>
      <c r="EL20" s="25">
        <v>0</v>
      </c>
      <c r="EM20" s="25">
        <v>0</v>
      </c>
      <c r="EO20" s="1"/>
      <c r="EP20" s="12" t="s">
        <v>310</v>
      </c>
      <c r="EQ20" s="1">
        <v>0.1</v>
      </c>
      <c r="ER20" s="1">
        <v>0.1</v>
      </c>
      <c r="ES20" s="1">
        <v>0</v>
      </c>
      <c r="ET20" s="1">
        <v>0</v>
      </c>
      <c r="EU20" s="1">
        <v>0</v>
      </c>
      <c r="EV20" s="1">
        <v>0</v>
      </c>
      <c r="EW20" s="1">
        <v>0</v>
      </c>
      <c r="EX20" s="1">
        <v>0</v>
      </c>
      <c r="EY20" s="1">
        <v>0</v>
      </c>
      <c r="EZ20" s="1">
        <v>0</v>
      </c>
      <c r="FA20" s="1">
        <v>0</v>
      </c>
      <c r="FB20" s="1">
        <v>0</v>
      </c>
      <c r="FC20" s="1">
        <v>0</v>
      </c>
      <c r="FD20" s="1">
        <v>0</v>
      </c>
      <c r="FE20" s="1">
        <v>0</v>
      </c>
      <c r="FF20" s="1">
        <v>0</v>
      </c>
      <c r="FG20" s="1">
        <v>0</v>
      </c>
      <c r="FH20" s="1">
        <v>0</v>
      </c>
      <c r="FI20" s="1">
        <v>0</v>
      </c>
      <c r="FJ20" s="1">
        <v>0</v>
      </c>
      <c r="FK20" s="1">
        <v>0</v>
      </c>
      <c r="FM20" s="1"/>
      <c r="FN20" s="12" t="s">
        <v>310</v>
      </c>
      <c r="FO20" s="1">
        <v>0.5</v>
      </c>
      <c r="FP20" s="1">
        <v>0.5</v>
      </c>
      <c r="FQ20" s="1">
        <v>0.4</v>
      </c>
      <c r="FR20" s="1">
        <v>0.3</v>
      </c>
      <c r="FS20" s="1">
        <v>0.3</v>
      </c>
      <c r="FT20" s="1">
        <v>0.2</v>
      </c>
      <c r="FU20" s="1">
        <v>0.3</v>
      </c>
      <c r="FV20" s="1">
        <v>0.3</v>
      </c>
      <c r="FW20" s="1">
        <v>0.2</v>
      </c>
      <c r="FX20" s="1">
        <v>0.2</v>
      </c>
      <c r="FY20" s="1">
        <v>0.1</v>
      </c>
      <c r="FZ20" s="1">
        <v>0.2</v>
      </c>
      <c r="GA20" s="1">
        <v>0.1</v>
      </c>
      <c r="GB20" s="1">
        <v>0.2</v>
      </c>
      <c r="GC20" s="1">
        <v>0.1</v>
      </c>
      <c r="GD20" s="1">
        <v>0.2</v>
      </c>
      <c r="GE20" s="1">
        <v>0.1</v>
      </c>
      <c r="GF20" s="1">
        <v>0.1</v>
      </c>
      <c r="GG20" s="1">
        <v>0.1</v>
      </c>
      <c r="GH20" s="1">
        <v>0.1</v>
      </c>
      <c r="GI20" s="1">
        <v>0.1</v>
      </c>
      <c r="GK20" s="1"/>
      <c r="GL20" s="12" t="s">
        <v>310</v>
      </c>
      <c r="GM20" s="1">
        <v>0.6</v>
      </c>
      <c r="GN20" s="1">
        <v>0.6</v>
      </c>
      <c r="GO20" s="1">
        <v>0.5</v>
      </c>
      <c r="GP20" s="1">
        <v>0.4</v>
      </c>
      <c r="GQ20" s="1">
        <v>0.4</v>
      </c>
      <c r="GR20" s="1">
        <v>0.3</v>
      </c>
      <c r="GS20" s="1">
        <v>0.4</v>
      </c>
      <c r="GT20" s="1">
        <v>0.6</v>
      </c>
      <c r="GU20" s="1">
        <v>0.7</v>
      </c>
      <c r="GV20" s="1">
        <v>0.5</v>
      </c>
      <c r="GW20" s="1">
        <v>0.5</v>
      </c>
      <c r="GX20" s="1">
        <v>0.4</v>
      </c>
      <c r="GY20" s="1">
        <v>0.4</v>
      </c>
      <c r="GZ20" s="1">
        <v>0.4</v>
      </c>
      <c r="HA20" s="1">
        <v>0.3</v>
      </c>
      <c r="HB20" s="1">
        <v>0.3</v>
      </c>
      <c r="HC20" s="1">
        <v>0.3</v>
      </c>
      <c r="HD20" s="1">
        <v>0.3</v>
      </c>
      <c r="HE20" s="1">
        <v>0.5</v>
      </c>
      <c r="HF20" s="1">
        <v>0.4</v>
      </c>
      <c r="HG20" s="1">
        <v>0.3</v>
      </c>
    </row>
    <row r="21" ht="1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44"/>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44"/>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44"/>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O21" s="1"/>
      <c r="EP21" s="1"/>
      <c r="EQ21" s="1"/>
      <c r="ER21" s="1"/>
      <c r="ES21" s="1"/>
      <c r="ET21" s="1"/>
      <c r="EU21" s="1"/>
      <c r="EV21" s="1"/>
      <c r="EW21" s="1"/>
      <c r="EX21" s="1"/>
      <c r="EY21" s="1"/>
      <c r="EZ21" s="1"/>
      <c r="FA21" s="1"/>
      <c r="FB21" s="1"/>
      <c r="FC21" s="1"/>
      <c r="FD21" s="1"/>
      <c r="FE21" s="1"/>
      <c r="FF21" s="1"/>
      <c r="FG21" s="1"/>
      <c r="FH21" s="1"/>
      <c r="FI21" s="1"/>
      <c r="FJ21" s="1"/>
      <c r="FK21" s="1"/>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5" spans="1:215">
      <c r="A22" s="1"/>
      <c r="B22" s="21" t="s">
        <v>197</v>
      </c>
      <c r="C22" s="1"/>
      <c r="D22" s="1"/>
      <c r="E22" s="1"/>
      <c r="F22" s="1"/>
      <c r="G22" s="1"/>
      <c r="H22" s="1"/>
      <c r="I22" s="1"/>
      <c r="J22" s="1"/>
      <c r="K22" s="1"/>
      <c r="L22" s="1"/>
      <c r="M22" s="1"/>
      <c r="N22" s="1"/>
      <c r="O22" s="1"/>
      <c r="P22" s="1"/>
      <c r="Q22" s="1"/>
      <c r="R22" s="1"/>
      <c r="S22" s="1"/>
      <c r="T22" s="1"/>
      <c r="U22" s="1"/>
      <c r="V22" s="1"/>
      <c r="W22" s="1"/>
      <c r="Y22" s="1"/>
      <c r="Z22" s="21" t="s">
        <v>197</v>
      </c>
      <c r="AA22" s="1"/>
      <c r="AB22" s="1"/>
      <c r="AC22" s="1"/>
      <c r="AD22" s="1"/>
      <c r="AE22" s="1"/>
      <c r="AF22" s="1"/>
      <c r="AG22" s="1"/>
      <c r="AH22" s="1"/>
      <c r="AI22" s="1"/>
      <c r="AJ22" s="1"/>
      <c r="AK22" s="1"/>
      <c r="AL22" s="1"/>
      <c r="AM22" s="1"/>
      <c r="AN22" s="1"/>
      <c r="AO22" s="1"/>
      <c r="AP22" s="1"/>
      <c r="AQ22" s="1"/>
      <c r="AR22" s="1"/>
      <c r="AS22" s="1"/>
      <c r="AT22" s="1"/>
      <c r="AU22" s="1"/>
      <c r="AW22" s="25"/>
      <c r="AX22" s="34" t="s">
        <v>312</v>
      </c>
      <c r="AY22" s="25"/>
      <c r="AZ22" s="25"/>
      <c r="BA22" s="25"/>
      <c r="BB22" s="25"/>
      <c r="BC22" s="25"/>
      <c r="BD22" s="25"/>
      <c r="BE22" s="25"/>
      <c r="BF22" s="25"/>
      <c r="BG22" s="25"/>
      <c r="BH22" s="25"/>
      <c r="BI22" s="25"/>
      <c r="BJ22" s="25"/>
      <c r="BK22" s="25"/>
      <c r="BL22" s="25"/>
      <c r="BM22" s="25"/>
      <c r="BN22" s="25"/>
      <c r="BO22" s="25"/>
      <c r="BP22" s="25"/>
      <c r="BQ22" s="25"/>
      <c r="BR22" s="25"/>
      <c r="BS22" s="25"/>
      <c r="BT22" s="44"/>
      <c r="BU22" s="25"/>
      <c r="BV22" s="34" t="s">
        <v>312</v>
      </c>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34" t="s">
        <v>312</v>
      </c>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34" t="s">
        <v>312</v>
      </c>
      <c r="DS22" s="25"/>
      <c r="DT22" s="25"/>
      <c r="DU22" s="25"/>
      <c r="DV22" s="25"/>
      <c r="DW22" s="25"/>
      <c r="DX22" s="25"/>
      <c r="DY22" s="25"/>
      <c r="DZ22" s="25"/>
      <c r="EA22" s="25"/>
      <c r="EB22" s="25"/>
      <c r="EC22" s="25"/>
      <c r="ED22" s="25"/>
      <c r="EE22" s="25"/>
      <c r="EF22" s="25"/>
      <c r="EG22" s="25"/>
      <c r="EH22" s="25"/>
      <c r="EI22" s="25"/>
      <c r="EJ22" s="25"/>
      <c r="EK22" s="25"/>
      <c r="EL22" s="25"/>
      <c r="EM22" s="25"/>
      <c r="EO22" s="1"/>
      <c r="EP22" s="21" t="s">
        <v>197</v>
      </c>
      <c r="EQ22" s="1"/>
      <c r="ER22" s="1"/>
      <c r="ES22" s="1"/>
      <c r="ET22" s="1"/>
      <c r="EU22" s="1"/>
      <c r="EV22" s="1"/>
      <c r="EW22" s="1"/>
      <c r="EX22" s="1"/>
      <c r="EY22" s="1"/>
      <c r="EZ22" s="1"/>
      <c r="FA22" s="1"/>
      <c r="FB22" s="1"/>
      <c r="FC22" s="1"/>
      <c r="FD22" s="1"/>
      <c r="FE22" s="1"/>
      <c r="FF22" s="1"/>
      <c r="FG22" s="1"/>
      <c r="FH22" s="1"/>
      <c r="FI22" s="1"/>
      <c r="FJ22" s="1"/>
      <c r="FK22" s="1"/>
      <c r="FM22" s="1"/>
      <c r="FN22" s="21" t="s">
        <v>197</v>
      </c>
      <c r="FO22" s="1"/>
      <c r="FP22" s="1"/>
      <c r="FQ22" s="1"/>
      <c r="FR22" s="1"/>
      <c r="FS22" s="1"/>
      <c r="FT22" s="1"/>
      <c r="FU22" s="1"/>
      <c r="FV22" s="1"/>
      <c r="FW22" s="1"/>
      <c r="FX22" s="1"/>
      <c r="FY22" s="1"/>
      <c r="FZ22" s="1"/>
      <c r="GA22" s="1"/>
      <c r="GB22" s="1"/>
      <c r="GC22" s="1"/>
      <c r="GD22" s="1"/>
      <c r="GE22" s="1"/>
      <c r="GF22" s="1"/>
      <c r="GG22" s="1"/>
      <c r="GH22" s="1"/>
      <c r="GI22" s="1"/>
      <c r="GK22" s="1"/>
      <c r="GL22" s="21" t="s">
        <v>197</v>
      </c>
      <c r="GM22" s="1"/>
      <c r="GN22" s="1"/>
      <c r="GO22" s="1"/>
      <c r="GP22" s="1"/>
      <c r="GQ22" s="1"/>
      <c r="GR22" s="1"/>
      <c r="GS22" s="1"/>
      <c r="GT22" s="1"/>
      <c r="GU22" s="1"/>
      <c r="GV22" s="1"/>
      <c r="GW22" s="1"/>
      <c r="GX22" s="1"/>
      <c r="GY22" s="1"/>
      <c r="GZ22" s="1"/>
      <c r="HA22" s="1"/>
      <c r="HB22" s="1"/>
      <c r="HC22" s="1"/>
      <c r="HD22" s="1"/>
      <c r="HE22" s="1"/>
      <c r="HF22" s="1"/>
      <c r="HG22" s="1"/>
    </row>
    <row r="23" ht="15" spans="1:215">
      <c r="A23" s="1"/>
      <c r="B23" s="9" t="s">
        <v>298</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298</v>
      </c>
      <c r="AA23" s="1">
        <v>0</v>
      </c>
      <c r="AB23" s="1">
        <v>0</v>
      </c>
      <c r="AC23" s="1">
        <v>0</v>
      </c>
      <c r="AD23" s="1">
        <v>0</v>
      </c>
      <c r="AE23" s="1">
        <v>0</v>
      </c>
      <c r="AF23" s="1">
        <v>0</v>
      </c>
      <c r="AG23" s="1">
        <v>0</v>
      </c>
      <c r="AH23" s="1">
        <v>0</v>
      </c>
      <c r="AI23" s="1">
        <v>0</v>
      </c>
      <c r="AJ23" s="1">
        <v>0</v>
      </c>
      <c r="AK23" s="1">
        <v>0</v>
      </c>
      <c r="AL23" s="1">
        <v>0</v>
      </c>
      <c r="AM23" s="1">
        <v>0</v>
      </c>
      <c r="AN23" s="1">
        <v>0</v>
      </c>
      <c r="AO23" s="1">
        <v>0</v>
      </c>
      <c r="AP23" s="1">
        <v>0</v>
      </c>
      <c r="AQ23" s="1">
        <v>0</v>
      </c>
      <c r="AR23" s="1">
        <v>0</v>
      </c>
      <c r="AS23" s="1">
        <v>0</v>
      </c>
      <c r="AT23" s="1">
        <v>0</v>
      </c>
      <c r="AU23" s="1">
        <v>0</v>
      </c>
      <c r="AW23" s="25"/>
      <c r="AX23" s="45" t="s">
        <v>299</v>
      </c>
      <c r="AY23" s="25">
        <v>0</v>
      </c>
      <c r="AZ23" s="25">
        <v>0</v>
      </c>
      <c r="BA23" s="25">
        <v>0</v>
      </c>
      <c r="BB23" s="25">
        <v>0</v>
      </c>
      <c r="BC23" s="25">
        <v>0</v>
      </c>
      <c r="BD23" s="25">
        <v>0</v>
      </c>
      <c r="BE23" s="25">
        <v>0</v>
      </c>
      <c r="BF23" s="25">
        <v>0</v>
      </c>
      <c r="BG23" s="25">
        <v>0</v>
      </c>
      <c r="BH23" s="25">
        <v>0</v>
      </c>
      <c r="BI23" s="25">
        <v>0</v>
      </c>
      <c r="BJ23" s="25">
        <v>0</v>
      </c>
      <c r="BK23" s="25">
        <v>0</v>
      </c>
      <c r="BL23" s="25">
        <v>0</v>
      </c>
      <c r="BM23" s="25">
        <v>0</v>
      </c>
      <c r="BN23" s="25">
        <v>0</v>
      </c>
      <c r="BO23" s="25">
        <v>0</v>
      </c>
      <c r="BP23" s="25">
        <v>0</v>
      </c>
      <c r="BQ23" s="25">
        <v>0</v>
      </c>
      <c r="BR23" s="25">
        <v>0</v>
      </c>
      <c r="BS23" s="25">
        <v>0</v>
      </c>
      <c r="BT23" s="44"/>
      <c r="BU23" s="25"/>
      <c r="BV23" s="45" t="s">
        <v>299</v>
      </c>
      <c r="BW23" s="25">
        <v>0</v>
      </c>
      <c r="BX23" s="25">
        <v>0</v>
      </c>
      <c r="BY23" s="25">
        <v>0</v>
      </c>
      <c r="BZ23" s="25">
        <v>0</v>
      </c>
      <c r="CA23" s="25">
        <v>0</v>
      </c>
      <c r="CB23" s="25">
        <v>0</v>
      </c>
      <c r="CC23" s="25">
        <v>0</v>
      </c>
      <c r="CD23" s="25">
        <v>0</v>
      </c>
      <c r="CE23" s="25">
        <v>0</v>
      </c>
      <c r="CF23" s="25">
        <v>0</v>
      </c>
      <c r="CG23" s="25">
        <v>0</v>
      </c>
      <c r="CH23" s="25">
        <v>0</v>
      </c>
      <c r="CI23" s="25">
        <v>0</v>
      </c>
      <c r="CJ23" s="25">
        <v>0</v>
      </c>
      <c r="CK23" s="25">
        <v>0</v>
      </c>
      <c r="CL23" s="25">
        <v>0</v>
      </c>
      <c r="CM23" s="25">
        <v>0</v>
      </c>
      <c r="CN23" s="25">
        <v>0</v>
      </c>
      <c r="CO23" s="25">
        <v>0</v>
      </c>
      <c r="CP23" s="25">
        <v>0</v>
      </c>
      <c r="CQ23" s="25">
        <v>0</v>
      </c>
      <c r="CR23" s="44"/>
      <c r="CS23" s="25"/>
      <c r="CT23" s="45" t="s">
        <v>299</v>
      </c>
      <c r="CU23" s="25">
        <v>0</v>
      </c>
      <c r="CV23" s="25">
        <v>0</v>
      </c>
      <c r="CW23" s="25">
        <v>0</v>
      </c>
      <c r="CX23" s="25">
        <v>0</v>
      </c>
      <c r="CY23" s="25">
        <v>0</v>
      </c>
      <c r="CZ23" s="25">
        <v>0</v>
      </c>
      <c r="DA23" s="25">
        <v>0</v>
      </c>
      <c r="DB23" s="25">
        <v>0</v>
      </c>
      <c r="DC23" s="25">
        <v>0</v>
      </c>
      <c r="DD23" s="25">
        <v>0</v>
      </c>
      <c r="DE23" s="25">
        <v>0</v>
      </c>
      <c r="DF23" s="25">
        <v>0</v>
      </c>
      <c r="DG23" s="25">
        <v>0</v>
      </c>
      <c r="DH23" s="25">
        <v>0</v>
      </c>
      <c r="DI23" s="25">
        <v>0</v>
      </c>
      <c r="DJ23" s="25">
        <v>0</v>
      </c>
      <c r="DK23" s="25">
        <v>0</v>
      </c>
      <c r="DL23" s="25">
        <v>0</v>
      </c>
      <c r="DM23" s="25">
        <v>0</v>
      </c>
      <c r="DN23" s="25">
        <v>0</v>
      </c>
      <c r="DO23" s="25">
        <v>0</v>
      </c>
      <c r="DP23" s="44"/>
      <c r="DQ23" s="25"/>
      <c r="DR23" s="45" t="s">
        <v>299</v>
      </c>
      <c r="DS23" s="25">
        <v>0</v>
      </c>
      <c r="DT23" s="25">
        <v>0</v>
      </c>
      <c r="DU23" s="25">
        <v>0</v>
      </c>
      <c r="DV23" s="25">
        <v>0</v>
      </c>
      <c r="DW23" s="25">
        <v>0</v>
      </c>
      <c r="DX23" s="25">
        <v>0</v>
      </c>
      <c r="DY23" s="25">
        <v>0</v>
      </c>
      <c r="DZ23" s="25">
        <v>0</v>
      </c>
      <c r="EA23" s="25">
        <v>0</v>
      </c>
      <c r="EB23" s="25">
        <v>0</v>
      </c>
      <c r="EC23" s="25">
        <v>0</v>
      </c>
      <c r="ED23" s="25">
        <v>0</v>
      </c>
      <c r="EE23" s="25">
        <v>0</v>
      </c>
      <c r="EF23" s="25">
        <v>0</v>
      </c>
      <c r="EG23" s="25">
        <v>0</v>
      </c>
      <c r="EH23" s="25">
        <v>0</v>
      </c>
      <c r="EI23" s="25">
        <v>0</v>
      </c>
      <c r="EJ23" s="25">
        <v>0</v>
      </c>
      <c r="EK23" s="25">
        <v>0</v>
      </c>
      <c r="EL23" s="25">
        <v>0</v>
      </c>
      <c r="EM23" s="25">
        <v>0</v>
      </c>
      <c r="EO23" s="1"/>
      <c r="EP23" s="9" t="s">
        <v>298</v>
      </c>
      <c r="EQ23" s="1">
        <v>0</v>
      </c>
      <c r="ER23" s="1">
        <v>0</v>
      </c>
      <c r="ES23" s="1">
        <v>0</v>
      </c>
      <c r="ET23" s="1">
        <v>0</v>
      </c>
      <c r="EU23" s="1">
        <v>0</v>
      </c>
      <c r="EV23" s="1">
        <v>0</v>
      </c>
      <c r="EW23" s="1">
        <v>0</v>
      </c>
      <c r="EX23" s="1">
        <v>0</v>
      </c>
      <c r="EY23" s="1">
        <v>0</v>
      </c>
      <c r="EZ23" s="1">
        <v>0</v>
      </c>
      <c r="FA23" s="1">
        <v>0</v>
      </c>
      <c r="FB23" s="1">
        <v>0</v>
      </c>
      <c r="FC23" s="1">
        <v>0</v>
      </c>
      <c r="FD23" s="1">
        <v>0</v>
      </c>
      <c r="FE23" s="1">
        <v>0</v>
      </c>
      <c r="FF23" s="1">
        <v>0</v>
      </c>
      <c r="FG23" s="1">
        <v>0</v>
      </c>
      <c r="FH23" s="1">
        <v>0</v>
      </c>
      <c r="FI23" s="1">
        <v>0</v>
      </c>
      <c r="FJ23" s="1">
        <v>0</v>
      </c>
      <c r="FK23" s="1">
        <v>0</v>
      </c>
      <c r="FM23" s="1"/>
      <c r="FN23" s="9" t="s">
        <v>298</v>
      </c>
      <c r="FO23" s="1">
        <v>0</v>
      </c>
      <c r="FP23" s="1">
        <v>0</v>
      </c>
      <c r="FQ23" s="1">
        <v>0</v>
      </c>
      <c r="FR23" s="1">
        <v>0</v>
      </c>
      <c r="FS23" s="1">
        <v>0</v>
      </c>
      <c r="FT23" s="1">
        <v>0</v>
      </c>
      <c r="FU23" s="1">
        <v>0</v>
      </c>
      <c r="FV23" s="1">
        <v>0</v>
      </c>
      <c r="FW23" s="1">
        <v>0</v>
      </c>
      <c r="FX23" s="1">
        <v>0</v>
      </c>
      <c r="FY23" s="1">
        <v>0</v>
      </c>
      <c r="FZ23" s="1">
        <v>0</v>
      </c>
      <c r="GA23" s="1">
        <v>0</v>
      </c>
      <c r="GB23" s="1">
        <v>0</v>
      </c>
      <c r="GC23" s="1">
        <v>0</v>
      </c>
      <c r="GD23" s="1">
        <v>0</v>
      </c>
      <c r="GE23" s="1">
        <v>0</v>
      </c>
      <c r="GF23" s="1">
        <v>0</v>
      </c>
      <c r="GG23" s="1">
        <v>0</v>
      </c>
      <c r="GH23" s="1">
        <v>0</v>
      </c>
      <c r="GI23" s="1">
        <v>0</v>
      </c>
      <c r="GK23" s="1"/>
      <c r="GL23" s="9" t="s">
        <v>298</v>
      </c>
      <c r="GM23" s="1">
        <v>0</v>
      </c>
      <c r="GN23" s="1">
        <v>0</v>
      </c>
      <c r="GO23" s="1">
        <v>0</v>
      </c>
      <c r="GP23" s="1">
        <v>0</v>
      </c>
      <c r="GQ23" s="1">
        <v>0</v>
      </c>
      <c r="GR23" s="1">
        <v>0</v>
      </c>
      <c r="GS23" s="1">
        <v>0</v>
      </c>
      <c r="GT23" s="1">
        <v>0</v>
      </c>
      <c r="GU23" s="1">
        <v>0</v>
      </c>
      <c r="GV23" s="1">
        <v>0</v>
      </c>
      <c r="GW23" s="1">
        <v>0</v>
      </c>
      <c r="GX23" s="1">
        <v>0</v>
      </c>
      <c r="GY23" s="1">
        <v>0</v>
      </c>
      <c r="GZ23" s="1">
        <v>0</v>
      </c>
      <c r="HA23" s="1">
        <v>0</v>
      </c>
      <c r="HB23" s="1">
        <v>0</v>
      </c>
      <c r="HC23" s="1">
        <v>0</v>
      </c>
      <c r="HD23" s="1">
        <v>0</v>
      </c>
      <c r="HE23" s="1">
        <v>0</v>
      </c>
      <c r="HF23" s="1">
        <v>0</v>
      </c>
      <c r="HG23" s="1">
        <v>0</v>
      </c>
    </row>
    <row r="24" ht="15" spans="1:215">
      <c r="A24" s="1"/>
      <c r="B24" s="22" t="s">
        <v>300</v>
      </c>
      <c r="C24" s="1">
        <v>97.5</v>
      </c>
      <c r="D24" s="1">
        <v>97.2</v>
      </c>
      <c r="E24" s="1">
        <v>97.1</v>
      </c>
      <c r="F24" s="1">
        <v>97.2</v>
      </c>
      <c r="G24" s="1">
        <v>98.3</v>
      </c>
      <c r="H24" s="1">
        <v>98.1</v>
      </c>
      <c r="I24" s="1">
        <v>99.5</v>
      </c>
      <c r="J24" s="1">
        <v>99.7</v>
      </c>
      <c r="K24" s="1">
        <v>99.7</v>
      </c>
      <c r="L24" s="1">
        <v>99.6</v>
      </c>
      <c r="M24" s="1">
        <v>99.7</v>
      </c>
      <c r="N24" s="1">
        <v>96.1</v>
      </c>
      <c r="O24" s="1">
        <v>96.2</v>
      </c>
      <c r="P24" s="1">
        <v>98.9</v>
      </c>
      <c r="Q24" s="1">
        <v>86.6</v>
      </c>
      <c r="R24" s="1">
        <v>99.3</v>
      </c>
      <c r="S24" s="1">
        <v>99.2</v>
      </c>
      <c r="T24" s="1">
        <v>99.2</v>
      </c>
      <c r="U24" s="1">
        <v>99.1</v>
      </c>
      <c r="V24" s="1">
        <v>99.2</v>
      </c>
      <c r="W24" s="1">
        <v>99.1</v>
      </c>
      <c r="Y24" s="1"/>
      <c r="Z24" s="22" t="s">
        <v>300</v>
      </c>
      <c r="AA24" s="1">
        <v>98.2</v>
      </c>
      <c r="AB24" s="1">
        <v>98.1</v>
      </c>
      <c r="AC24" s="1">
        <v>97.9</v>
      </c>
      <c r="AD24" s="1">
        <v>97.5</v>
      </c>
      <c r="AE24" s="1">
        <v>97.6</v>
      </c>
      <c r="AF24" s="1">
        <v>98.2</v>
      </c>
      <c r="AG24" s="1">
        <v>99.5</v>
      </c>
      <c r="AH24" s="1">
        <v>99.5</v>
      </c>
      <c r="AI24" s="1">
        <v>99.5</v>
      </c>
      <c r="AJ24" s="1">
        <v>99.4</v>
      </c>
      <c r="AK24" s="1">
        <v>99.5</v>
      </c>
      <c r="AL24" s="1">
        <v>96</v>
      </c>
      <c r="AM24" s="1">
        <v>96.1</v>
      </c>
      <c r="AN24" s="1">
        <v>98.4</v>
      </c>
      <c r="AO24" s="1">
        <v>99.2</v>
      </c>
      <c r="AP24" s="1">
        <v>99.4</v>
      </c>
      <c r="AQ24" s="1">
        <v>99.4</v>
      </c>
      <c r="AR24" s="1">
        <v>99.4</v>
      </c>
      <c r="AS24" s="1">
        <v>99.3</v>
      </c>
      <c r="AT24" s="1">
        <v>99.3</v>
      </c>
      <c r="AU24" s="1">
        <v>99.2</v>
      </c>
      <c r="AW24" s="25"/>
      <c r="AX24" s="35" t="s">
        <v>301</v>
      </c>
      <c r="AY24" s="25">
        <v>96.2</v>
      </c>
      <c r="AZ24" s="25">
        <v>96.5</v>
      </c>
      <c r="BA24" s="25">
        <v>96.7</v>
      </c>
      <c r="BB24" s="25">
        <v>96.2</v>
      </c>
      <c r="BC24" s="25">
        <v>97.1</v>
      </c>
      <c r="BD24" s="25">
        <v>96.6</v>
      </c>
      <c r="BE24" s="25">
        <v>99</v>
      </c>
      <c r="BF24" s="25">
        <v>99.2</v>
      </c>
      <c r="BG24" s="25">
        <v>99.4</v>
      </c>
      <c r="BH24" s="25">
        <v>99.2</v>
      </c>
      <c r="BI24" s="25">
        <v>99.3</v>
      </c>
      <c r="BJ24" s="25">
        <v>95.7</v>
      </c>
      <c r="BK24" s="25">
        <v>96</v>
      </c>
      <c r="BL24" s="25">
        <v>97.8</v>
      </c>
      <c r="BM24" s="25">
        <v>98.6</v>
      </c>
      <c r="BN24" s="25">
        <v>99.5</v>
      </c>
      <c r="BO24" s="25">
        <v>99.4</v>
      </c>
      <c r="BP24" s="25">
        <v>99.5</v>
      </c>
      <c r="BQ24" s="25">
        <v>99.4</v>
      </c>
      <c r="BR24" s="25">
        <v>99.5</v>
      </c>
      <c r="BS24" s="25">
        <v>99.4</v>
      </c>
      <c r="BT24" s="44"/>
      <c r="BU24" s="25"/>
      <c r="BV24" s="35" t="s">
        <v>301</v>
      </c>
      <c r="BW24" s="25">
        <v>98.3</v>
      </c>
      <c r="BX24" s="25">
        <v>98.5</v>
      </c>
      <c r="BY24" s="25">
        <v>98.8</v>
      </c>
      <c r="BZ24" s="25">
        <v>98.7</v>
      </c>
      <c r="CA24" s="25">
        <v>98.8</v>
      </c>
      <c r="CB24" s="25">
        <v>98.7</v>
      </c>
      <c r="CC24" s="25">
        <v>99.3</v>
      </c>
      <c r="CD24" s="25">
        <v>99.3</v>
      </c>
      <c r="CE24" s="25">
        <v>99.2</v>
      </c>
      <c r="CF24" s="25">
        <v>99.3</v>
      </c>
      <c r="CG24" s="25">
        <v>99.2</v>
      </c>
      <c r="CH24" s="25">
        <v>95.7</v>
      </c>
      <c r="CI24" s="25">
        <v>95.9</v>
      </c>
      <c r="CJ24" s="25">
        <v>95.8</v>
      </c>
      <c r="CK24" s="25">
        <v>95.5</v>
      </c>
      <c r="CL24" s="25">
        <v>98.9</v>
      </c>
      <c r="CM24" s="25">
        <v>98.7</v>
      </c>
      <c r="CN24" s="25">
        <v>98.7</v>
      </c>
      <c r="CO24" s="25">
        <v>98.7</v>
      </c>
      <c r="CP24" s="25">
        <v>98.8</v>
      </c>
      <c r="CQ24" s="25">
        <v>98.6</v>
      </c>
      <c r="CR24" s="44"/>
      <c r="CS24" s="25"/>
      <c r="CT24" s="35" t="s">
        <v>301</v>
      </c>
      <c r="CU24" s="25">
        <v>98.6</v>
      </c>
      <c r="CV24" s="25">
        <v>98.6</v>
      </c>
      <c r="CW24" s="25">
        <v>98.8</v>
      </c>
      <c r="CX24" s="25">
        <v>98.8</v>
      </c>
      <c r="CY24" s="25">
        <v>98.8</v>
      </c>
      <c r="CZ24" s="25">
        <v>98.7</v>
      </c>
      <c r="DA24" s="25">
        <v>99.4</v>
      </c>
      <c r="DB24" s="25">
        <v>95.8</v>
      </c>
      <c r="DC24" s="25">
        <v>94.9</v>
      </c>
      <c r="DD24" s="25">
        <v>95.1</v>
      </c>
      <c r="DE24" s="25">
        <v>94.7</v>
      </c>
      <c r="DF24" s="25">
        <v>93.9</v>
      </c>
      <c r="DG24" s="25">
        <v>93.4</v>
      </c>
      <c r="DH24" s="25">
        <v>93.7</v>
      </c>
      <c r="DI24" s="25">
        <v>93.2</v>
      </c>
      <c r="DJ24" s="25">
        <v>98.7</v>
      </c>
      <c r="DK24" s="25">
        <v>98.6</v>
      </c>
      <c r="DL24" s="25">
        <v>98.5</v>
      </c>
      <c r="DM24" s="25">
        <v>98.4</v>
      </c>
      <c r="DN24" s="25">
        <v>98.5</v>
      </c>
      <c r="DO24" s="25">
        <v>98.2</v>
      </c>
      <c r="DP24" s="44"/>
      <c r="DQ24" s="25"/>
      <c r="DR24" s="35" t="s">
        <v>301</v>
      </c>
      <c r="DS24" s="25">
        <v>97.9</v>
      </c>
      <c r="DT24" s="25">
        <v>98.2</v>
      </c>
      <c r="DU24" s="25">
        <v>98.2</v>
      </c>
      <c r="DV24" s="25">
        <v>98</v>
      </c>
      <c r="DW24" s="25">
        <v>98.3</v>
      </c>
      <c r="DX24" s="25">
        <v>98.2</v>
      </c>
      <c r="DY24" s="25">
        <v>99.2</v>
      </c>
      <c r="DZ24" s="25">
        <v>99.2</v>
      </c>
      <c r="EA24" s="25">
        <v>91.6</v>
      </c>
      <c r="EB24" s="25">
        <v>91.5</v>
      </c>
      <c r="EC24" s="25">
        <v>92.1</v>
      </c>
      <c r="ED24" s="25">
        <v>91.5</v>
      </c>
      <c r="EE24" s="25">
        <v>93.3</v>
      </c>
      <c r="EF24" s="25">
        <v>93.8</v>
      </c>
      <c r="EG24" s="25">
        <v>93.7</v>
      </c>
      <c r="EH24" s="25">
        <v>99.7</v>
      </c>
      <c r="EI24" s="25">
        <v>99.7</v>
      </c>
      <c r="EJ24" s="25">
        <v>99.6</v>
      </c>
      <c r="EK24" s="25">
        <v>99.6</v>
      </c>
      <c r="EL24" s="25">
        <v>99.6</v>
      </c>
      <c r="EM24" s="25">
        <v>99.6</v>
      </c>
      <c r="EO24" s="1"/>
      <c r="EP24" s="12" t="s">
        <v>300</v>
      </c>
      <c r="EQ24" s="1">
        <v>93.9</v>
      </c>
      <c r="ER24" s="1">
        <v>94.6</v>
      </c>
      <c r="ES24" s="1">
        <v>94.1</v>
      </c>
      <c r="ET24" s="1">
        <v>93.4</v>
      </c>
      <c r="EU24" s="1">
        <v>93.9</v>
      </c>
      <c r="EV24" s="1">
        <v>93.2</v>
      </c>
      <c r="EW24" s="1">
        <v>97.1</v>
      </c>
      <c r="EX24" s="1">
        <v>97.5</v>
      </c>
      <c r="EY24" s="1">
        <v>97.8</v>
      </c>
      <c r="EZ24" s="1">
        <v>97.6</v>
      </c>
      <c r="FA24" s="1">
        <v>98.1</v>
      </c>
      <c r="FB24" s="1">
        <v>91.3</v>
      </c>
      <c r="FC24" s="1">
        <v>92.4</v>
      </c>
      <c r="FD24" s="1">
        <v>92.7</v>
      </c>
      <c r="FE24" s="1">
        <v>92</v>
      </c>
      <c r="FF24" s="1">
        <v>98.8</v>
      </c>
      <c r="FG24" s="1">
        <v>98.9</v>
      </c>
      <c r="FH24" s="1">
        <v>98.8</v>
      </c>
      <c r="FI24" s="1">
        <v>98.7</v>
      </c>
      <c r="FJ24" s="1">
        <v>98.8</v>
      </c>
      <c r="FK24" s="1">
        <v>98.6</v>
      </c>
      <c r="FM24" s="1"/>
      <c r="FN24" s="12" t="s">
        <v>300</v>
      </c>
      <c r="FO24" s="1">
        <v>94.7</v>
      </c>
      <c r="FP24" s="1">
        <v>94</v>
      </c>
      <c r="FQ24" s="1">
        <v>93.6</v>
      </c>
      <c r="FR24" s="1">
        <v>94.8</v>
      </c>
      <c r="FS24" s="1">
        <v>95.6</v>
      </c>
      <c r="FT24" s="1">
        <v>95.3</v>
      </c>
      <c r="FU24" s="1">
        <v>98.6</v>
      </c>
      <c r="FV24" s="1">
        <v>98.7</v>
      </c>
      <c r="FW24" s="1">
        <v>98.7</v>
      </c>
      <c r="FX24" s="1">
        <v>98.5</v>
      </c>
      <c r="FY24" s="1">
        <v>98.5</v>
      </c>
      <c r="FZ24" s="1">
        <v>94.7</v>
      </c>
      <c r="GA24" s="1">
        <v>93.6</v>
      </c>
      <c r="GB24" s="1">
        <v>95.1</v>
      </c>
      <c r="GC24" s="1">
        <v>94.5</v>
      </c>
      <c r="GD24" s="1">
        <v>98.6</v>
      </c>
      <c r="GE24" s="1">
        <v>98.7</v>
      </c>
      <c r="GF24" s="1">
        <v>98.7</v>
      </c>
      <c r="GG24" s="1">
        <v>98.6</v>
      </c>
      <c r="GH24" s="1">
        <v>98.6</v>
      </c>
      <c r="GI24" s="1">
        <v>98.2</v>
      </c>
      <c r="GK24" s="1"/>
      <c r="GL24" s="12" t="s">
        <v>300</v>
      </c>
      <c r="GM24" s="1">
        <v>94</v>
      </c>
      <c r="GN24" s="1">
        <v>92.9</v>
      </c>
      <c r="GO24" s="1">
        <v>93.1</v>
      </c>
      <c r="GP24" s="1">
        <v>93.5</v>
      </c>
      <c r="GQ24" s="1">
        <v>94.8</v>
      </c>
      <c r="GR24" s="1">
        <v>94.9</v>
      </c>
      <c r="GS24" s="1">
        <v>98.2</v>
      </c>
      <c r="GT24" s="1">
        <v>97.8</v>
      </c>
      <c r="GU24" s="1">
        <v>97.3</v>
      </c>
      <c r="GV24" s="1">
        <v>98</v>
      </c>
      <c r="GW24" s="1">
        <v>94.6</v>
      </c>
      <c r="GX24" s="1">
        <v>93.9</v>
      </c>
      <c r="GY24" s="1">
        <v>94.3</v>
      </c>
      <c r="GZ24" s="1">
        <v>94.5</v>
      </c>
      <c r="HA24" s="1">
        <v>94.4</v>
      </c>
      <c r="HB24" s="1">
        <v>97.7</v>
      </c>
      <c r="HC24" s="1">
        <v>97.7</v>
      </c>
      <c r="HD24" s="1">
        <v>97.5</v>
      </c>
      <c r="HE24" s="1">
        <v>97</v>
      </c>
      <c r="HF24" s="1">
        <v>96.9</v>
      </c>
      <c r="HG24" s="1">
        <v>96.6</v>
      </c>
    </row>
    <row r="25" ht="15" spans="1:215">
      <c r="A25" s="1"/>
      <c r="B25" s="22" t="s">
        <v>302</v>
      </c>
      <c r="C25" s="1">
        <v>2.5</v>
      </c>
      <c r="D25" s="1">
        <v>2.7</v>
      </c>
      <c r="E25" s="1">
        <v>2.9</v>
      </c>
      <c r="F25" s="1">
        <v>2.8</v>
      </c>
      <c r="G25" s="1">
        <v>1.7</v>
      </c>
      <c r="H25" s="1">
        <v>1.9</v>
      </c>
      <c r="I25" s="1">
        <v>0.5</v>
      </c>
      <c r="J25" s="1">
        <v>0.3</v>
      </c>
      <c r="K25" s="1">
        <v>0.3</v>
      </c>
      <c r="L25" s="1">
        <v>0.4</v>
      </c>
      <c r="M25" s="1">
        <v>0.3</v>
      </c>
      <c r="N25" s="1">
        <v>0.4</v>
      </c>
      <c r="O25" s="1">
        <v>0.3</v>
      </c>
      <c r="P25" s="1">
        <v>0.3</v>
      </c>
      <c r="Q25" s="1">
        <v>0.4</v>
      </c>
      <c r="R25" s="1">
        <v>0.7</v>
      </c>
      <c r="S25" s="1">
        <v>0.8</v>
      </c>
      <c r="T25" s="1">
        <v>0.8</v>
      </c>
      <c r="U25" s="1">
        <v>0.9</v>
      </c>
      <c r="V25" s="1">
        <v>0.8</v>
      </c>
      <c r="W25" s="1">
        <v>0.9</v>
      </c>
      <c r="Y25" s="1"/>
      <c r="Z25" s="22" t="s">
        <v>302</v>
      </c>
      <c r="AA25" s="1">
        <v>1.8</v>
      </c>
      <c r="AB25" s="1">
        <v>1.8</v>
      </c>
      <c r="AC25" s="1">
        <v>2.1</v>
      </c>
      <c r="AD25" s="1">
        <v>2.4</v>
      </c>
      <c r="AE25" s="1">
        <v>2.3</v>
      </c>
      <c r="AF25" s="1">
        <v>1.8</v>
      </c>
      <c r="AG25" s="1">
        <v>0.4</v>
      </c>
      <c r="AH25" s="1">
        <v>0.4</v>
      </c>
      <c r="AI25" s="1">
        <v>0.4</v>
      </c>
      <c r="AJ25" s="1">
        <v>0.5</v>
      </c>
      <c r="AK25" s="1">
        <v>0.4</v>
      </c>
      <c r="AL25" s="1">
        <v>0.5</v>
      </c>
      <c r="AM25" s="1">
        <v>0.4</v>
      </c>
      <c r="AN25" s="1">
        <v>0.4</v>
      </c>
      <c r="AO25" s="1">
        <v>0.5</v>
      </c>
      <c r="AP25" s="1">
        <v>0.5</v>
      </c>
      <c r="AQ25" s="1">
        <v>0.6</v>
      </c>
      <c r="AR25" s="1">
        <v>0.6</v>
      </c>
      <c r="AS25" s="1">
        <v>0.7</v>
      </c>
      <c r="AT25" s="1">
        <v>0.7</v>
      </c>
      <c r="AU25" s="1">
        <v>0.8</v>
      </c>
      <c r="AW25" s="25"/>
      <c r="AX25" s="35" t="s">
        <v>303</v>
      </c>
      <c r="AY25" s="25">
        <v>3.6</v>
      </c>
      <c r="AZ25" s="25">
        <v>3.3</v>
      </c>
      <c r="BA25" s="25">
        <v>3.2</v>
      </c>
      <c r="BB25" s="25">
        <v>3.7</v>
      </c>
      <c r="BC25" s="25">
        <v>2.8</v>
      </c>
      <c r="BD25" s="25">
        <v>3.4</v>
      </c>
      <c r="BE25" s="25">
        <v>1</v>
      </c>
      <c r="BF25" s="25">
        <v>0.7</v>
      </c>
      <c r="BG25" s="25">
        <v>0.6</v>
      </c>
      <c r="BH25" s="25">
        <v>0.8</v>
      </c>
      <c r="BI25" s="25">
        <v>0.7</v>
      </c>
      <c r="BJ25" s="25">
        <v>0.7</v>
      </c>
      <c r="BK25" s="25">
        <v>0.5</v>
      </c>
      <c r="BL25" s="25">
        <v>0.4</v>
      </c>
      <c r="BM25" s="25">
        <v>0.5</v>
      </c>
      <c r="BN25" s="25">
        <v>0.5</v>
      </c>
      <c r="BO25" s="25">
        <v>0.6</v>
      </c>
      <c r="BP25" s="25">
        <v>0.5</v>
      </c>
      <c r="BQ25" s="25">
        <v>0.6</v>
      </c>
      <c r="BR25" s="25">
        <v>0.5</v>
      </c>
      <c r="BS25" s="25">
        <v>0.6</v>
      </c>
      <c r="BT25" s="44"/>
      <c r="BU25" s="25"/>
      <c r="BV25" s="35" t="s">
        <v>303</v>
      </c>
      <c r="BW25" s="25">
        <v>1.6</v>
      </c>
      <c r="BX25" s="25">
        <v>1.4</v>
      </c>
      <c r="BY25" s="25">
        <v>1.2</v>
      </c>
      <c r="BZ25" s="25">
        <v>1.3</v>
      </c>
      <c r="CA25" s="25">
        <v>1.1</v>
      </c>
      <c r="CB25" s="25">
        <v>1.2</v>
      </c>
      <c r="CC25" s="25">
        <v>0.6</v>
      </c>
      <c r="CD25" s="25">
        <v>0.6</v>
      </c>
      <c r="CE25" s="25">
        <v>0.7</v>
      </c>
      <c r="CF25" s="25">
        <v>0.7</v>
      </c>
      <c r="CG25" s="25">
        <v>0.7</v>
      </c>
      <c r="CH25" s="25">
        <v>0.7</v>
      </c>
      <c r="CI25" s="25">
        <v>0.7</v>
      </c>
      <c r="CJ25" s="25">
        <v>0.7</v>
      </c>
      <c r="CK25" s="25">
        <v>0.8</v>
      </c>
      <c r="CL25" s="25">
        <v>1</v>
      </c>
      <c r="CM25" s="25">
        <v>1.2</v>
      </c>
      <c r="CN25" s="25">
        <v>1.2</v>
      </c>
      <c r="CO25" s="25">
        <v>1.2</v>
      </c>
      <c r="CP25" s="25">
        <v>1.2</v>
      </c>
      <c r="CQ25" s="25">
        <v>1.4</v>
      </c>
      <c r="CR25" s="44"/>
      <c r="CS25" s="25"/>
      <c r="CT25" s="35" t="s">
        <v>303</v>
      </c>
      <c r="CU25" s="25">
        <v>1.1</v>
      </c>
      <c r="CV25" s="25">
        <v>1</v>
      </c>
      <c r="CW25" s="25">
        <v>1</v>
      </c>
      <c r="CX25" s="25">
        <v>1</v>
      </c>
      <c r="CY25" s="25">
        <v>1</v>
      </c>
      <c r="CZ25" s="25">
        <v>1.1</v>
      </c>
      <c r="DA25" s="25">
        <v>0.3</v>
      </c>
      <c r="DB25" s="25">
        <v>0.3</v>
      </c>
      <c r="DC25" s="25">
        <v>0.3</v>
      </c>
      <c r="DD25" s="25">
        <v>0.4</v>
      </c>
      <c r="DE25" s="25">
        <v>0.4</v>
      </c>
      <c r="DF25" s="25">
        <v>0.5</v>
      </c>
      <c r="DG25" s="25">
        <v>0.6</v>
      </c>
      <c r="DH25" s="25">
        <v>0.7</v>
      </c>
      <c r="DI25" s="25">
        <v>0.8</v>
      </c>
      <c r="DJ25" s="25">
        <v>1</v>
      </c>
      <c r="DK25" s="25">
        <v>1.1</v>
      </c>
      <c r="DL25" s="25">
        <v>1.2</v>
      </c>
      <c r="DM25" s="25">
        <v>1.3</v>
      </c>
      <c r="DN25" s="25">
        <v>1.3</v>
      </c>
      <c r="DO25" s="25">
        <v>1.5</v>
      </c>
      <c r="DP25" s="44"/>
      <c r="DQ25" s="25"/>
      <c r="DR25" s="35" t="s">
        <v>303</v>
      </c>
      <c r="DS25" s="25">
        <v>1.7</v>
      </c>
      <c r="DT25" s="25">
        <v>1.4</v>
      </c>
      <c r="DU25" s="25">
        <v>1.5</v>
      </c>
      <c r="DV25" s="25">
        <v>1.8</v>
      </c>
      <c r="DW25" s="25">
        <v>1.5</v>
      </c>
      <c r="DX25" s="25">
        <v>1.8</v>
      </c>
      <c r="DY25" s="25">
        <v>0.6</v>
      </c>
      <c r="DZ25" s="25">
        <v>0.6</v>
      </c>
      <c r="EA25" s="25">
        <v>0.7</v>
      </c>
      <c r="EB25" s="25">
        <v>0.7</v>
      </c>
      <c r="EC25" s="25">
        <v>0.5</v>
      </c>
      <c r="ED25" s="25">
        <v>0.5</v>
      </c>
      <c r="EE25" s="25">
        <v>0.4</v>
      </c>
      <c r="EF25" s="25">
        <v>0.3</v>
      </c>
      <c r="EG25" s="25">
        <v>0.2</v>
      </c>
      <c r="EH25" s="25">
        <v>0.2</v>
      </c>
      <c r="EI25" s="25">
        <v>0.3</v>
      </c>
      <c r="EJ25" s="25">
        <v>0.3</v>
      </c>
      <c r="EK25" s="25">
        <v>0.3</v>
      </c>
      <c r="EL25" s="25">
        <v>0.3</v>
      </c>
      <c r="EM25" s="25">
        <v>0.3</v>
      </c>
      <c r="EO25" s="1"/>
      <c r="EP25" s="12" t="s">
        <v>302</v>
      </c>
      <c r="EQ25" s="1">
        <v>5.7</v>
      </c>
      <c r="ER25" s="1">
        <v>5</v>
      </c>
      <c r="ES25" s="1">
        <v>5.7</v>
      </c>
      <c r="ET25" s="1">
        <v>6.5</v>
      </c>
      <c r="EU25" s="1">
        <v>6</v>
      </c>
      <c r="EV25" s="1">
        <v>6.7</v>
      </c>
      <c r="EW25" s="1">
        <v>2.8</v>
      </c>
      <c r="EX25" s="1">
        <v>2.4</v>
      </c>
      <c r="EY25" s="1">
        <v>2.2</v>
      </c>
      <c r="EZ25" s="1">
        <v>2.3</v>
      </c>
      <c r="FA25" s="1">
        <v>1.8</v>
      </c>
      <c r="FB25" s="1">
        <v>1.8</v>
      </c>
      <c r="FC25" s="1">
        <v>1.3</v>
      </c>
      <c r="FD25" s="1">
        <v>1.2</v>
      </c>
      <c r="FE25" s="1">
        <v>1.1</v>
      </c>
      <c r="FF25" s="1">
        <v>1.1</v>
      </c>
      <c r="FG25" s="1">
        <v>1</v>
      </c>
      <c r="FH25" s="1">
        <v>1.1</v>
      </c>
      <c r="FI25" s="1">
        <v>1.2</v>
      </c>
      <c r="FJ25" s="1">
        <v>1.1</v>
      </c>
      <c r="FK25" s="1">
        <v>1.3</v>
      </c>
      <c r="FM25" s="1"/>
      <c r="FN25" s="12" t="s">
        <v>302</v>
      </c>
      <c r="FO25" s="1">
        <v>4.3</v>
      </c>
      <c r="FP25" s="1">
        <v>5.1</v>
      </c>
      <c r="FQ25" s="1">
        <v>5.7</v>
      </c>
      <c r="FR25" s="1">
        <v>4.6</v>
      </c>
      <c r="FS25" s="1">
        <v>3.8</v>
      </c>
      <c r="FT25" s="1">
        <v>4.3</v>
      </c>
      <c r="FU25" s="1">
        <v>0.8</v>
      </c>
      <c r="FV25" s="1">
        <v>0.8</v>
      </c>
      <c r="FW25" s="1">
        <v>0.9</v>
      </c>
      <c r="FX25" s="1">
        <v>1.2</v>
      </c>
      <c r="FY25" s="1">
        <v>1.2</v>
      </c>
      <c r="FZ25" s="1">
        <v>1.2</v>
      </c>
      <c r="GA25" s="1">
        <v>1</v>
      </c>
      <c r="GB25" s="1">
        <v>1</v>
      </c>
      <c r="GC25" s="1">
        <v>1.1</v>
      </c>
      <c r="GD25" s="1">
        <v>1.2</v>
      </c>
      <c r="GE25" s="1">
        <v>1.1</v>
      </c>
      <c r="GF25" s="1">
        <v>1.1</v>
      </c>
      <c r="GG25" s="1">
        <v>1.3</v>
      </c>
      <c r="GH25" s="1">
        <v>1.3</v>
      </c>
      <c r="GI25" s="1">
        <v>1.6</v>
      </c>
      <c r="GK25" s="1"/>
      <c r="GL25" s="12" t="s">
        <v>302</v>
      </c>
      <c r="GM25" s="1">
        <v>4.9</v>
      </c>
      <c r="GN25" s="1">
        <v>5.9</v>
      </c>
      <c r="GO25" s="1">
        <v>5.9</v>
      </c>
      <c r="GP25" s="1">
        <v>5.6</v>
      </c>
      <c r="GQ25" s="1">
        <v>4.5</v>
      </c>
      <c r="GR25" s="1">
        <v>4.4</v>
      </c>
      <c r="GS25" s="1">
        <v>1</v>
      </c>
      <c r="GT25" s="1">
        <v>1</v>
      </c>
      <c r="GU25" s="1">
        <v>1.3</v>
      </c>
      <c r="GV25" s="1">
        <v>1.1</v>
      </c>
      <c r="GW25" s="1">
        <v>1.1</v>
      </c>
      <c r="GX25" s="1">
        <v>1.2</v>
      </c>
      <c r="GY25" s="1">
        <v>1.2</v>
      </c>
      <c r="GZ25" s="1">
        <v>1.4</v>
      </c>
      <c r="HA25" s="1">
        <v>1.6</v>
      </c>
      <c r="HB25" s="1">
        <v>1.8</v>
      </c>
      <c r="HC25" s="1">
        <v>1.9</v>
      </c>
      <c r="HD25" s="1">
        <v>2.1</v>
      </c>
      <c r="HE25" s="1">
        <v>2.4</v>
      </c>
      <c r="HF25" s="1">
        <v>2.5</v>
      </c>
      <c r="HG25" s="1">
        <v>2.9</v>
      </c>
    </row>
    <row r="26" ht="15" spans="1:215">
      <c r="A26" s="1"/>
      <c r="B26" s="22" t="s">
        <v>304</v>
      </c>
      <c r="C26" s="3" t="s">
        <v>305</v>
      </c>
      <c r="D26" s="3" t="s">
        <v>305</v>
      </c>
      <c r="E26" s="3" t="s">
        <v>305</v>
      </c>
      <c r="F26" s="3" t="s">
        <v>305</v>
      </c>
      <c r="G26" s="3" t="s">
        <v>305</v>
      </c>
      <c r="H26" s="3" t="s">
        <v>305</v>
      </c>
      <c r="I26" s="3" t="s">
        <v>305</v>
      </c>
      <c r="J26" s="3" t="s">
        <v>305</v>
      </c>
      <c r="K26" s="3" t="s">
        <v>305</v>
      </c>
      <c r="L26" s="3" t="s">
        <v>305</v>
      </c>
      <c r="M26" s="3" t="s">
        <v>305</v>
      </c>
      <c r="N26" s="3">
        <v>3.5</v>
      </c>
      <c r="O26" s="3">
        <v>3.5</v>
      </c>
      <c r="P26" s="3">
        <v>0.8</v>
      </c>
      <c r="Q26" s="3">
        <v>13</v>
      </c>
      <c r="R26" s="3" t="s">
        <v>305</v>
      </c>
      <c r="S26" s="3" t="s">
        <v>305</v>
      </c>
      <c r="T26" s="3" t="s">
        <v>305</v>
      </c>
      <c r="U26" s="3" t="s">
        <v>305</v>
      </c>
      <c r="V26" s="3" t="s">
        <v>305</v>
      </c>
      <c r="W26" s="3" t="s">
        <v>305</v>
      </c>
      <c r="Y26" s="1"/>
      <c r="Z26" s="22" t="s">
        <v>304</v>
      </c>
      <c r="AA26" s="3" t="s">
        <v>305</v>
      </c>
      <c r="AB26" s="3" t="s">
        <v>305</v>
      </c>
      <c r="AC26" s="3" t="s">
        <v>305</v>
      </c>
      <c r="AD26" s="3" t="s">
        <v>305</v>
      </c>
      <c r="AE26" s="3" t="s">
        <v>305</v>
      </c>
      <c r="AF26" s="3" t="s">
        <v>305</v>
      </c>
      <c r="AG26" s="3" t="s">
        <v>305</v>
      </c>
      <c r="AH26" s="3" t="s">
        <v>305</v>
      </c>
      <c r="AI26" s="3" t="s">
        <v>305</v>
      </c>
      <c r="AJ26" s="3" t="s">
        <v>305</v>
      </c>
      <c r="AK26" s="3" t="s">
        <v>305</v>
      </c>
      <c r="AL26" s="3">
        <v>3.5</v>
      </c>
      <c r="AM26" s="3">
        <v>3.5</v>
      </c>
      <c r="AN26" s="3">
        <v>1.1</v>
      </c>
      <c r="AO26" s="3">
        <v>0.3</v>
      </c>
      <c r="AP26" s="3" t="s">
        <v>305</v>
      </c>
      <c r="AQ26" s="3" t="s">
        <v>305</v>
      </c>
      <c r="AR26" s="3" t="s">
        <v>305</v>
      </c>
      <c r="AS26" s="3" t="s">
        <v>305</v>
      </c>
      <c r="AT26" s="3" t="s">
        <v>305</v>
      </c>
      <c r="AU26" s="3" t="s">
        <v>305</v>
      </c>
      <c r="AW26" s="25"/>
      <c r="AX26" s="35" t="s">
        <v>306</v>
      </c>
      <c r="AY26" s="27" t="s">
        <v>307</v>
      </c>
      <c r="AZ26" s="27" t="s">
        <v>307</v>
      </c>
      <c r="BA26" s="27" t="s">
        <v>307</v>
      </c>
      <c r="BB26" s="27" t="s">
        <v>307</v>
      </c>
      <c r="BC26" s="27" t="s">
        <v>307</v>
      </c>
      <c r="BD26" s="27" t="s">
        <v>307</v>
      </c>
      <c r="BE26" s="27" t="s">
        <v>307</v>
      </c>
      <c r="BF26" s="27" t="s">
        <v>307</v>
      </c>
      <c r="BG26" s="27" t="s">
        <v>307</v>
      </c>
      <c r="BH26" s="27" t="s">
        <v>307</v>
      </c>
      <c r="BI26" s="27" t="s">
        <v>307</v>
      </c>
      <c r="BJ26" s="27">
        <v>3.5</v>
      </c>
      <c r="BK26" s="27">
        <v>3.5</v>
      </c>
      <c r="BL26" s="27">
        <v>1.7</v>
      </c>
      <c r="BM26" s="27">
        <v>1</v>
      </c>
      <c r="BN26" s="27" t="s">
        <v>307</v>
      </c>
      <c r="BO26" s="27" t="s">
        <v>307</v>
      </c>
      <c r="BP26" s="27" t="s">
        <v>307</v>
      </c>
      <c r="BQ26" s="27" t="s">
        <v>307</v>
      </c>
      <c r="BR26" s="27" t="s">
        <v>307</v>
      </c>
      <c r="BS26" s="27" t="s">
        <v>307</v>
      </c>
      <c r="BT26" s="44"/>
      <c r="BU26" s="25"/>
      <c r="BV26" s="35" t="s">
        <v>306</v>
      </c>
      <c r="BW26" s="27" t="s">
        <v>307</v>
      </c>
      <c r="BX26" s="27" t="s">
        <v>307</v>
      </c>
      <c r="BY26" s="27" t="s">
        <v>307</v>
      </c>
      <c r="BZ26" s="27" t="s">
        <v>307</v>
      </c>
      <c r="CA26" s="27" t="s">
        <v>307</v>
      </c>
      <c r="CB26" s="27" t="s">
        <v>307</v>
      </c>
      <c r="CC26" s="27" t="s">
        <v>307</v>
      </c>
      <c r="CD26" s="27" t="s">
        <v>307</v>
      </c>
      <c r="CE26" s="27" t="s">
        <v>307</v>
      </c>
      <c r="CF26" s="27" t="s">
        <v>307</v>
      </c>
      <c r="CG26" s="27" t="s">
        <v>307</v>
      </c>
      <c r="CH26" s="27">
        <v>3.5</v>
      </c>
      <c r="CI26" s="27">
        <v>3.4</v>
      </c>
      <c r="CJ26" s="27">
        <v>3.3</v>
      </c>
      <c r="CK26" s="27">
        <v>3.6</v>
      </c>
      <c r="CL26" s="27" t="s">
        <v>307</v>
      </c>
      <c r="CM26" s="27" t="s">
        <v>307</v>
      </c>
      <c r="CN26" s="27" t="s">
        <v>307</v>
      </c>
      <c r="CO26" s="27" t="s">
        <v>307</v>
      </c>
      <c r="CP26" s="27" t="s">
        <v>307</v>
      </c>
      <c r="CQ26" s="27" t="s">
        <v>307</v>
      </c>
      <c r="CR26" s="44"/>
      <c r="CS26" s="25"/>
      <c r="CT26" s="35" t="s">
        <v>306</v>
      </c>
      <c r="CU26" s="27" t="s">
        <v>307</v>
      </c>
      <c r="CV26" s="27" t="s">
        <v>307</v>
      </c>
      <c r="CW26" s="27" t="s">
        <v>307</v>
      </c>
      <c r="CX26" s="27" t="s">
        <v>307</v>
      </c>
      <c r="CY26" s="27" t="s">
        <v>307</v>
      </c>
      <c r="CZ26" s="27" t="s">
        <v>307</v>
      </c>
      <c r="DA26" s="27" t="s">
        <v>307</v>
      </c>
      <c r="DB26" s="27">
        <v>3.6</v>
      </c>
      <c r="DC26" s="27">
        <v>4.4</v>
      </c>
      <c r="DD26" s="27">
        <v>4.3</v>
      </c>
      <c r="DE26" s="27">
        <v>4.5</v>
      </c>
      <c r="DF26" s="27">
        <v>5.2</v>
      </c>
      <c r="DG26" s="27">
        <v>5.6</v>
      </c>
      <c r="DH26" s="27">
        <v>5.3</v>
      </c>
      <c r="DI26" s="27">
        <v>5.7</v>
      </c>
      <c r="DJ26" s="27" t="s">
        <v>307</v>
      </c>
      <c r="DK26" s="27" t="s">
        <v>307</v>
      </c>
      <c r="DL26" s="27" t="s">
        <v>307</v>
      </c>
      <c r="DM26" s="27" t="s">
        <v>307</v>
      </c>
      <c r="DN26" s="27" t="s">
        <v>307</v>
      </c>
      <c r="DO26" s="27" t="s">
        <v>307</v>
      </c>
      <c r="DP26" s="44"/>
      <c r="DQ26" s="25"/>
      <c r="DR26" s="35" t="s">
        <v>306</v>
      </c>
      <c r="DS26" s="27" t="s">
        <v>307</v>
      </c>
      <c r="DT26" s="27" t="s">
        <v>307</v>
      </c>
      <c r="DU26" s="27" t="s">
        <v>307</v>
      </c>
      <c r="DV26" s="27" t="s">
        <v>307</v>
      </c>
      <c r="DW26" s="27" t="s">
        <v>307</v>
      </c>
      <c r="DX26" s="27" t="s">
        <v>307</v>
      </c>
      <c r="DY26" s="27" t="s">
        <v>307</v>
      </c>
      <c r="DZ26" s="27" t="s">
        <v>307</v>
      </c>
      <c r="EA26" s="27">
        <v>7.5</v>
      </c>
      <c r="EB26" s="27">
        <v>7.6</v>
      </c>
      <c r="EC26" s="27">
        <v>7.3</v>
      </c>
      <c r="ED26" s="27">
        <v>8</v>
      </c>
      <c r="EE26" s="27">
        <v>6.2</v>
      </c>
      <c r="EF26" s="27">
        <v>5.9</v>
      </c>
      <c r="EG26" s="27">
        <v>6</v>
      </c>
      <c r="EH26" s="27" t="s">
        <v>307</v>
      </c>
      <c r="EI26" s="27" t="s">
        <v>307</v>
      </c>
      <c r="EJ26" s="27" t="s">
        <v>307</v>
      </c>
      <c r="EK26" s="27" t="s">
        <v>307</v>
      </c>
      <c r="EL26" s="27" t="s">
        <v>307</v>
      </c>
      <c r="EM26" s="27" t="s">
        <v>307</v>
      </c>
      <c r="EO26" s="1"/>
      <c r="EP26" s="12" t="s">
        <v>304</v>
      </c>
      <c r="EQ26" s="3" t="s">
        <v>305</v>
      </c>
      <c r="ER26" s="3" t="s">
        <v>305</v>
      </c>
      <c r="ES26" s="3" t="s">
        <v>305</v>
      </c>
      <c r="ET26" s="3" t="s">
        <v>305</v>
      </c>
      <c r="EU26" s="3" t="s">
        <v>305</v>
      </c>
      <c r="EV26" s="3" t="s">
        <v>305</v>
      </c>
      <c r="EW26" s="3" t="s">
        <v>305</v>
      </c>
      <c r="EX26" s="3" t="s">
        <v>305</v>
      </c>
      <c r="EY26" s="3" t="s">
        <v>305</v>
      </c>
      <c r="EZ26" s="3" t="s">
        <v>305</v>
      </c>
      <c r="FA26" s="3" t="s">
        <v>305</v>
      </c>
      <c r="FB26" s="3">
        <v>6.8</v>
      </c>
      <c r="FC26" s="3">
        <v>6.2</v>
      </c>
      <c r="FD26" s="3">
        <v>6.1</v>
      </c>
      <c r="FE26" s="3">
        <v>6.8</v>
      </c>
      <c r="FF26" s="3" t="s">
        <v>305</v>
      </c>
      <c r="FG26" s="3" t="s">
        <v>305</v>
      </c>
      <c r="FH26" s="3" t="s">
        <v>305</v>
      </c>
      <c r="FI26" s="3" t="s">
        <v>305</v>
      </c>
      <c r="FJ26" s="3" t="s">
        <v>305</v>
      </c>
      <c r="FK26" s="3" t="s">
        <v>305</v>
      </c>
      <c r="FM26" s="1"/>
      <c r="FN26" s="12" t="s">
        <v>304</v>
      </c>
      <c r="FO26" s="3" t="s">
        <v>305</v>
      </c>
      <c r="FP26" s="3" t="s">
        <v>305</v>
      </c>
      <c r="FQ26" s="3" t="s">
        <v>305</v>
      </c>
      <c r="FR26" s="3" t="s">
        <v>305</v>
      </c>
      <c r="FS26" s="3" t="s">
        <v>305</v>
      </c>
      <c r="FT26" s="3" t="s">
        <v>305</v>
      </c>
      <c r="FU26" s="3" t="s">
        <v>305</v>
      </c>
      <c r="FV26" s="3" t="s">
        <v>305</v>
      </c>
      <c r="FW26" s="3" t="s">
        <v>305</v>
      </c>
      <c r="FX26" s="3" t="s">
        <v>305</v>
      </c>
      <c r="FY26" s="3" t="s">
        <v>305</v>
      </c>
      <c r="FZ26" s="3">
        <v>3.8</v>
      </c>
      <c r="GA26" s="3">
        <v>5.2</v>
      </c>
      <c r="GB26" s="3">
        <v>3.7</v>
      </c>
      <c r="GC26" s="3">
        <v>4.2</v>
      </c>
      <c r="GD26" s="3" t="s">
        <v>305</v>
      </c>
      <c r="GE26" s="3" t="s">
        <v>305</v>
      </c>
      <c r="GF26" s="3" t="s">
        <v>305</v>
      </c>
      <c r="GG26" s="3" t="s">
        <v>305</v>
      </c>
      <c r="GH26" s="3" t="s">
        <v>305</v>
      </c>
      <c r="GI26" s="3" t="s">
        <v>305</v>
      </c>
      <c r="GK26" s="1"/>
      <c r="GL26" s="12" t="s">
        <v>304</v>
      </c>
      <c r="GM26" s="3" t="s">
        <v>305</v>
      </c>
      <c r="GN26" s="3" t="s">
        <v>305</v>
      </c>
      <c r="GO26" s="3" t="s">
        <v>305</v>
      </c>
      <c r="GP26" s="3" t="s">
        <v>305</v>
      </c>
      <c r="GQ26" s="3" t="s">
        <v>305</v>
      </c>
      <c r="GR26" s="3" t="s">
        <v>305</v>
      </c>
      <c r="GS26" s="3" t="s">
        <v>305</v>
      </c>
      <c r="GT26" s="3" t="s">
        <v>305</v>
      </c>
      <c r="GU26" s="3" t="s">
        <v>305</v>
      </c>
      <c r="GV26" s="3" t="s">
        <v>305</v>
      </c>
      <c r="GW26" s="3">
        <v>3.4</v>
      </c>
      <c r="GX26" s="3">
        <v>4</v>
      </c>
      <c r="GY26" s="3">
        <v>3.7</v>
      </c>
      <c r="GZ26" s="3">
        <v>3.4</v>
      </c>
      <c r="HA26" s="3">
        <v>3.5</v>
      </c>
      <c r="HB26" s="3" t="s">
        <v>305</v>
      </c>
      <c r="HC26" s="3" t="s">
        <v>305</v>
      </c>
      <c r="HD26" s="3" t="s">
        <v>305</v>
      </c>
      <c r="HE26" s="3" t="s">
        <v>305</v>
      </c>
      <c r="HF26" s="3" t="s">
        <v>305</v>
      </c>
      <c r="HG26" s="3" t="s">
        <v>305</v>
      </c>
    </row>
    <row r="27" ht="15" spans="1:215">
      <c r="A27" s="1"/>
      <c r="B27" s="22" t="s">
        <v>308</v>
      </c>
      <c r="C27" s="1">
        <v>0</v>
      </c>
      <c r="D27" s="3" t="s">
        <v>305</v>
      </c>
      <c r="E27" s="3" t="s">
        <v>305</v>
      </c>
      <c r="F27" s="3" t="s">
        <v>305</v>
      </c>
      <c r="G27" s="3" t="s">
        <v>305</v>
      </c>
      <c r="H27" s="3" t="s">
        <v>305</v>
      </c>
      <c r="I27" s="3" t="s">
        <v>305</v>
      </c>
      <c r="J27" s="3" t="s">
        <v>305</v>
      </c>
      <c r="K27" s="3" t="s">
        <v>305</v>
      </c>
      <c r="L27" s="3" t="s">
        <v>305</v>
      </c>
      <c r="M27" s="3" t="s">
        <v>305</v>
      </c>
      <c r="N27" s="3" t="s">
        <v>305</v>
      </c>
      <c r="O27" s="3" t="s">
        <v>305</v>
      </c>
      <c r="P27" s="3" t="s">
        <v>305</v>
      </c>
      <c r="Q27" s="3" t="s">
        <v>305</v>
      </c>
      <c r="R27" s="3" t="s">
        <v>305</v>
      </c>
      <c r="S27" s="3" t="s">
        <v>305</v>
      </c>
      <c r="T27" s="3" t="s">
        <v>305</v>
      </c>
      <c r="U27" s="3" t="s">
        <v>305</v>
      </c>
      <c r="V27" s="3" t="s">
        <v>305</v>
      </c>
      <c r="W27" s="3" t="s">
        <v>305</v>
      </c>
      <c r="Y27" s="1"/>
      <c r="Z27" s="22" t="s">
        <v>308</v>
      </c>
      <c r="AA27" s="1">
        <v>0</v>
      </c>
      <c r="AB27" s="3" t="s">
        <v>305</v>
      </c>
      <c r="AC27" s="3" t="s">
        <v>305</v>
      </c>
      <c r="AD27" s="3" t="s">
        <v>305</v>
      </c>
      <c r="AE27" s="3" t="s">
        <v>305</v>
      </c>
      <c r="AF27" s="3" t="s">
        <v>305</v>
      </c>
      <c r="AG27" s="3" t="s">
        <v>305</v>
      </c>
      <c r="AH27" s="3" t="s">
        <v>305</v>
      </c>
      <c r="AI27" s="3" t="s">
        <v>305</v>
      </c>
      <c r="AJ27" s="3" t="s">
        <v>305</v>
      </c>
      <c r="AK27" s="3" t="s">
        <v>305</v>
      </c>
      <c r="AL27" s="3" t="s">
        <v>305</v>
      </c>
      <c r="AM27" s="3" t="s">
        <v>305</v>
      </c>
      <c r="AN27" s="3" t="s">
        <v>305</v>
      </c>
      <c r="AO27" s="3" t="s">
        <v>305</v>
      </c>
      <c r="AP27" s="3" t="s">
        <v>305</v>
      </c>
      <c r="AQ27" s="3" t="s">
        <v>305</v>
      </c>
      <c r="AR27" s="3" t="s">
        <v>305</v>
      </c>
      <c r="AS27" s="3" t="s">
        <v>305</v>
      </c>
      <c r="AT27" s="3" t="s">
        <v>305</v>
      </c>
      <c r="AU27" s="3" t="s">
        <v>305</v>
      </c>
      <c r="AW27" s="25"/>
      <c r="AX27" s="35" t="s">
        <v>309</v>
      </c>
      <c r="AY27" s="25">
        <v>0</v>
      </c>
      <c r="AZ27" s="27" t="s">
        <v>307</v>
      </c>
      <c r="BA27" s="27" t="s">
        <v>307</v>
      </c>
      <c r="BB27" s="27" t="s">
        <v>307</v>
      </c>
      <c r="BC27" s="27" t="s">
        <v>307</v>
      </c>
      <c r="BD27" s="27" t="s">
        <v>307</v>
      </c>
      <c r="BE27" s="27" t="s">
        <v>307</v>
      </c>
      <c r="BF27" s="27" t="s">
        <v>307</v>
      </c>
      <c r="BG27" s="27" t="s">
        <v>307</v>
      </c>
      <c r="BH27" s="27" t="s">
        <v>307</v>
      </c>
      <c r="BI27" s="27" t="s">
        <v>307</v>
      </c>
      <c r="BJ27" s="27" t="s">
        <v>307</v>
      </c>
      <c r="BK27" s="27" t="s">
        <v>307</v>
      </c>
      <c r="BL27" s="27" t="s">
        <v>307</v>
      </c>
      <c r="BM27" s="27" t="s">
        <v>307</v>
      </c>
      <c r="BN27" s="27" t="s">
        <v>307</v>
      </c>
      <c r="BO27" s="27" t="s">
        <v>307</v>
      </c>
      <c r="BP27" s="27" t="s">
        <v>307</v>
      </c>
      <c r="BQ27" s="27" t="s">
        <v>307</v>
      </c>
      <c r="BR27" s="27" t="s">
        <v>307</v>
      </c>
      <c r="BS27" s="27" t="s">
        <v>307</v>
      </c>
      <c r="BT27" s="44"/>
      <c r="BU27" s="25"/>
      <c r="BV27" s="35" t="s">
        <v>309</v>
      </c>
      <c r="BW27" s="25">
        <v>0</v>
      </c>
      <c r="BX27" s="27" t="s">
        <v>307</v>
      </c>
      <c r="BY27" s="27" t="s">
        <v>307</v>
      </c>
      <c r="BZ27" s="27" t="s">
        <v>307</v>
      </c>
      <c r="CA27" s="27" t="s">
        <v>307</v>
      </c>
      <c r="CB27" s="27" t="s">
        <v>307</v>
      </c>
      <c r="CC27" s="27" t="s">
        <v>307</v>
      </c>
      <c r="CD27" s="27" t="s">
        <v>307</v>
      </c>
      <c r="CE27" s="27" t="s">
        <v>307</v>
      </c>
      <c r="CF27" s="27" t="s">
        <v>307</v>
      </c>
      <c r="CG27" s="27" t="s">
        <v>307</v>
      </c>
      <c r="CH27" s="27" t="s">
        <v>307</v>
      </c>
      <c r="CI27" s="27" t="s">
        <v>307</v>
      </c>
      <c r="CJ27" s="27" t="s">
        <v>307</v>
      </c>
      <c r="CK27" s="27" t="s">
        <v>307</v>
      </c>
      <c r="CL27" s="27" t="s">
        <v>307</v>
      </c>
      <c r="CM27" s="27" t="s">
        <v>307</v>
      </c>
      <c r="CN27" s="27" t="s">
        <v>307</v>
      </c>
      <c r="CO27" s="27" t="s">
        <v>307</v>
      </c>
      <c r="CP27" s="27" t="s">
        <v>307</v>
      </c>
      <c r="CQ27" s="27" t="s">
        <v>307</v>
      </c>
      <c r="CR27" s="44"/>
      <c r="CS27" s="25"/>
      <c r="CT27" s="35" t="s">
        <v>309</v>
      </c>
      <c r="CU27" s="25">
        <v>0</v>
      </c>
      <c r="CV27" s="27" t="s">
        <v>307</v>
      </c>
      <c r="CW27" s="27" t="s">
        <v>307</v>
      </c>
      <c r="CX27" s="27" t="s">
        <v>307</v>
      </c>
      <c r="CY27" s="27" t="s">
        <v>307</v>
      </c>
      <c r="CZ27" s="27" t="s">
        <v>307</v>
      </c>
      <c r="DA27" s="27" t="s">
        <v>307</v>
      </c>
      <c r="DB27" s="27" t="s">
        <v>307</v>
      </c>
      <c r="DC27" s="27" t="s">
        <v>307</v>
      </c>
      <c r="DD27" s="27" t="s">
        <v>307</v>
      </c>
      <c r="DE27" s="27" t="s">
        <v>307</v>
      </c>
      <c r="DF27" s="27" t="s">
        <v>307</v>
      </c>
      <c r="DG27" s="27" t="s">
        <v>307</v>
      </c>
      <c r="DH27" s="27" t="s">
        <v>307</v>
      </c>
      <c r="DI27" s="27" t="s">
        <v>307</v>
      </c>
      <c r="DJ27" s="27" t="s">
        <v>307</v>
      </c>
      <c r="DK27" s="27" t="s">
        <v>307</v>
      </c>
      <c r="DL27" s="27" t="s">
        <v>307</v>
      </c>
      <c r="DM27" s="27" t="s">
        <v>307</v>
      </c>
      <c r="DN27" s="27" t="s">
        <v>307</v>
      </c>
      <c r="DO27" s="27" t="s">
        <v>307</v>
      </c>
      <c r="DP27" s="44"/>
      <c r="DQ27" s="25"/>
      <c r="DR27" s="35" t="s">
        <v>309</v>
      </c>
      <c r="DS27" s="25">
        <v>0</v>
      </c>
      <c r="DT27" s="27" t="s">
        <v>307</v>
      </c>
      <c r="DU27" s="27" t="s">
        <v>307</v>
      </c>
      <c r="DV27" s="27" t="s">
        <v>307</v>
      </c>
      <c r="DW27" s="27" t="s">
        <v>307</v>
      </c>
      <c r="DX27" s="27" t="s">
        <v>307</v>
      </c>
      <c r="DY27" s="27" t="s">
        <v>307</v>
      </c>
      <c r="DZ27" s="27" t="s">
        <v>307</v>
      </c>
      <c r="EA27" s="27" t="s">
        <v>307</v>
      </c>
      <c r="EB27" s="27" t="s">
        <v>307</v>
      </c>
      <c r="EC27" s="27" t="s">
        <v>307</v>
      </c>
      <c r="ED27" s="27" t="s">
        <v>307</v>
      </c>
      <c r="EE27" s="27" t="s">
        <v>307</v>
      </c>
      <c r="EF27" s="27" t="s">
        <v>307</v>
      </c>
      <c r="EG27" s="27" t="s">
        <v>307</v>
      </c>
      <c r="EH27" s="27" t="s">
        <v>307</v>
      </c>
      <c r="EI27" s="27" t="s">
        <v>307</v>
      </c>
      <c r="EJ27" s="27" t="s">
        <v>307</v>
      </c>
      <c r="EK27" s="27" t="s">
        <v>307</v>
      </c>
      <c r="EL27" s="27" t="s">
        <v>307</v>
      </c>
      <c r="EM27" s="27" t="s">
        <v>307</v>
      </c>
      <c r="EO27" s="1"/>
      <c r="EP27" s="12" t="s">
        <v>308</v>
      </c>
      <c r="EQ27" s="1">
        <v>0</v>
      </c>
      <c r="ER27" s="3" t="s">
        <v>305</v>
      </c>
      <c r="ES27" s="3" t="s">
        <v>305</v>
      </c>
      <c r="ET27" s="3" t="s">
        <v>305</v>
      </c>
      <c r="EU27" s="3" t="s">
        <v>305</v>
      </c>
      <c r="EV27" s="3" t="s">
        <v>305</v>
      </c>
      <c r="EW27" s="3" t="s">
        <v>305</v>
      </c>
      <c r="EX27" s="3" t="s">
        <v>305</v>
      </c>
      <c r="EY27" s="3" t="s">
        <v>305</v>
      </c>
      <c r="EZ27" s="3" t="s">
        <v>305</v>
      </c>
      <c r="FA27" s="3" t="s">
        <v>305</v>
      </c>
      <c r="FB27" s="3" t="s">
        <v>305</v>
      </c>
      <c r="FC27" s="3" t="s">
        <v>305</v>
      </c>
      <c r="FD27" s="3" t="s">
        <v>305</v>
      </c>
      <c r="FE27" s="3" t="s">
        <v>305</v>
      </c>
      <c r="FF27" s="3" t="s">
        <v>305</v>
      </c>
      <c r="FG27" s="3" t="s">
        <v>305</v>
      </c>
      <c r="FH27" s="3" t="s">
        <v>305</v>
      </c>
      <c r="FI27" s="3" t="s">
        <v>305</v>
      </c>
      <c r="FJ27" s="3" t="s">
        <v>305</v>
      </c>
      <c r="FK27" s="3" t="s">
        <v>305</v>
      </c>
      <c r="FM27" s="1"/>
      <c r="FN27" s="12" t="s">
        <v>308</v>
      </c>
      <c r="FO27" s="1">
        <v>0</v>
      </c>
      <c r="FP27" s="3" t="s">
        <v>305</v>
      </c>
      <c r="FQ27" s="3" t="s">
        <v>305</v>
      </c>
      <c r="FR27" s="3" t="s">
        <v>305</v>
      </c>
      <c r="FS27" s="3" t="s">
        <v>305</v>
      </c>
      <c r="FT27" s="3" t="s">
        <v>305</v>
      </c>
      <c r="FU27" s="3" t="s">
        <v>305</v>
      </c>
      <c r="FV27" s="3" t="s">
        <v>305</v>
      </c>
      <c r="FW27" s="3" t="s">
        <v>305</v>
      </c>
      <c r="FX27" s="3" t="s">
        <v>305</v>
      </c>
      <c r="FY27" s="3" t="s">
        <v>305</v>
      </c>
      <c r="FZ27" s="3" t="s">
        <v>305</v>
      </c>
      <c r="GA27" s="3" t="s">
        <v>305</v>
      </c>
      <c r="GB27" s="3" t="s">
        <v>305</v>
      </c>
      <c r="GC27" s="3" t="s">
        <v>305</v>
      </c>
      <c r="GD27" s="3" t="s">
        <v>305</v>
      </c>
      <c r="GE27" s="3" t="s">
        <v>305</v>
      </c>
      <c r="GF27" s="3" t="s">
        <v>305</v>
      </c>
      <c r="GG27" s="3" t="s">
        <v>305</v>
      </c>
      <c r="GH27" s="3" t="s">
        <v>305</v>
      </c>
      <c r="GI27" s="3" t="s">
        <v>305</v>
      </c>
      <c r="GK27" s="1"/>
      <c r="GL27" s="12" t="s">
        <v>308</v>
      </c>
      <c r="GM27" s="1">
        <v>0</v>
      </c>
      <c r="GN27" s="3" t="s">
        <v>305</v>
      </c>
      <c r="GO27" s="3" t="s">
        <v>305</v>
      </c>
      <c r="GP27" s="3" t="s">
        <v>305</v>
      </c>
      <c r="GQ27" s="3" t="s">
        <v>305</v>
      </c>
      <c r="GR27" s="3" t="s">
        <v>305</v>
      </c>
      <c r="GS27" s="3" t="s">
        <v>305</v>
      </c>
      <c r="GT27" s="3" t="s">
        <v>305</v>
      </c>
      <c r="GU27" s="3" t="s">
        <v>305</v>
      </c>
      <c r="GV27" s="3" t="s">
        <v>305</v>
      </c>
      <c r="GW27" s="3" t="s">
        <v>305</v>
      </c>
      <c r="GX27" s="3" t="s">
        <v>305</v>
      </c>
      <c r="GY27" s="3" t="s">
        <v>305</v>
      </c>
      <c r="GZ27" s="3" t="s">
        <v>305</v>
      </c>
      <c r="HA27" s="3" t="s">
        <v>305</v>
      </c>
      <c r="HB27" s="3" t="s">
        <v>305</v>
      </c>
      <c r="HC27" s="3" t="s">
        <v>305</v>
      </c>
      <c r="HD27" s="3" t="s">
        <v>305</v>
      </c>
      <c r="HE27" s="3" t="s">
        <v>305</v>
      </c>
      <c r="HF27" s="3" t="s">
        <v>305</v>
      </c>
      <c r="HG27" s="3" t="s">
        <v>305</v>
      </c>
    </row>
    <row r="28" ht="15" spans="1:215">
      <c r="A28" s="1"/>
      <c r="B28" s="22" t="s">
        <v>310</v>
      </c>
      <c r="C28" s="1">
        <v>0.1</v>
      </c>
      <c r="D28" s="1">
        <v>0.1</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Y28" s="1"/>
      <c r="Z28" s="22" t="s">
        <v>310</v>
      </c>
      <c r="AA28" s="1">
        <v>0.1</v>
      </c>
      <c r="AB28" s="1">
        <v>0.1</v>
      </c>
      <c r="AC28" s="1">
        <v>0</v>
      </c>
      <c r="AD28" s="1">
        <v>0</v>
      </c>
      <c r="AE28" s="1">
        <v>0</v>
      </c>
      <c r="AF28" s="1">
        <v>0</v>
      </c>
      <c r="AG28" s="1">
        <v>0.1</v>
      </c>
      <c r="AH28" s="1">
        <v>0.1</v>
      </c>
      <c r="AI28" s="1">
        <v>0.1</v>
      </c>
      <c r="AJ28" s="1">
        <v>0.1</v>
      </c>
      <c r="AK28" s="1">
        <v>0.1</v>
      </c>
      <c r="AL28" s="1">
        <v>0</v>
      </c>
      <c r="AM28" s="1">
        <v>0</v>
      </c>
      <c r="AN28" s="1">
        <v>0</v>
      </c>
      <c r="AO28" s="1">
        <v>0</v>
      </c>
      <c r="AP28" s="1">
        <v>0</v>
      </c>
      <c r="AQ28" s="1">
        <v>0</v>
      </c>
      <c r="AR28" s="1">
        <v>0</v>
      </c>
      <c r="AS28" s="1">
        <v>0</v>
      </c>
      <c r="AT28" s="1">
        <v>0</v>
      </c>
      <c r="AU28" s="1">
        <v>0</v>
      </c>
      <c r="AW28" s="25"/>
      <c r="AX28" s="35" t="s">
        <v>311</v>
      </c>
      <c r="AY28" s="25">
        <v>0.1</v>
      </c>
      <c r="AZ28" s="25">
        <v>0.1</v>
      </c>
      <c r="BA28" s="25">
        <v>0</v>
      </c>
      <c r="BB28" s="25">
        <v>0</v>
      </c>
      <c r="BC28" s="25">
        <v>0</v>
      </c>
      <c r="BD28" s="25">
        <v>0</v>
      </c>
      <c r="BE28" s="25">
        <v>0</v>
      </c>
      <c r="BF28" s="25">
        <v>0</v>
      </c>
      <c r="BG28" s="25">
        <v>0</v>
      </c>
      <c r="BH28" s="25">
        <v>0</v>
      </c>
      <c r="BI28" s="25">
        <v>0</v>
      </c>
      <c r="BJ28" s="25">
        <v>0</v>
      </c>
      <c r="BK28" s="25">
        <v>0</v>
      </c>
      <c r="BL28" s="25">
        <v>0</v>
      </c>
      <c r="BM28" s="25">
        <v>0</v>
      </c>
      <c r="BN28" s="25">
        <v>0</v>
      </c>
      <c r="BO28" s="25">
        <v>0</v>
      </c>
      <c r="BP28" s="25">
        <v>0</v>
      </c>
      <c r="BQ28" s="25">
        <v>0</v>
      </c>
      <c r="BR28" s="25">
        <v>0</v>
      </c>
      <c r="BS28" s="25">
        <v>0</v>
      </c>
      <c r="BT28" s="44"/>
      <c r="BU28" s="25"/>
      <c r="BV28" s="35" t="s">
        <v>311</v>
      </c>
      <c r="BW28" s="25">
        <v>0.1</v>
      </c>
      <c r="BX28" s="25">
        <v>0.1</v>
      </c>
      <c r="BY28" s="25">
        <v>0</v>
      </c>
      <c r="BZ28" s="25">
        <v>0</v>
      </c>
      <c r="CA28" s="25">
        <v>0</v>
      </c>
      <c r="CB28" s="25">
        <v>0</v>
      </c>
      <c r="CC28" s="25">
        <v>0.1</v>
      </c>
      <c r="CD28" s="25">
        <v>0.1</v>
      </c>
      <c r="CE28" s="25">
        <v>0.1</v>
      </c>
      <c r="CF28" s="25">
        <v>0</v>
      </c>
      <c r="CG28" s="25">
        <v>0.1</v>
      </c>
      <c r="CH28" s="25">
        <v>0.1</v>
      </c>
      <c r="CI28" s="25">
        <v>0.1</v>
      </c>
      <c r="CJ28" s="25">
        <v>0.1</v>
      </c>
      <c r="CK28" s="25">
        <v>0.1</v>
      </c>
      <c r="CL28" s="25">
        <v>0.1</v>
      </c>
      <c r="CM28" s="25">
        <v>0.1</v>
      </c>
      <c r="CN28" s="25">
        <v>0.1</v>
      </c>
      <c r="CO28" s="25">
        <v>0.1</v>
      </c>
      <c r="CP28" s="25">
        <v>0.1</v>
      </c>
      <c r="CQ28" s="25">
        <v>0.1</v>
      </c>
      <c r="CR28" s="44"/>
      <c r="CS28" s="25"/>
      <c r="CT28" s="35" t="s">
        <v>311</v>
      </c>
      <c r="CU28" s="25">
        <v>0.3</v>
      </c>
      <c r="CV28" s="25">
        <v>0.4</v>
      </c>
      <c r="CW28" s="25">
        <v>0.2</v>
      </c>
      <c r="CX28" s="25">
        <v>0.2</v>
      </c>
      <c r="CY28" s="25">
        <v>0.2</v>
      </c>
      <c r="CZ28" s="25">
        <v>0.2</v>
      </c>
      <c r="DA28" s="25">
        <v>0.3</v>
      </c>
      <c r="DB28" s="25">
        <v>0.4</v>
      </c>
      <c r="DC28" s="25">
        <v>0.4</v>
      </c>
      <c r="DD28" s="25">
        <v>0.3</v>
      </c>
      <c r="DE28" s="25">
        <v>0.3</v>
      </c>
      <c r="DF28" s="25">
        <v>0.4</v>
      </c>
      <c r="DG28" s="25">
        <v>0.4</v>
      </c>
      <c r="DH28" s="25">
        <v>0.3</v>
      </c>
      <c r="DI28" s="25">
        <v>0.3</v>
      </c>
      <c r="DJ28" s="25">
        <v>0.3</v>
      </c>
      <c r="DK28" s="25">
        <v>0.3</v>
      </c>
      <c r="DL28" s="25">
        <v>0.3</v>
      </c>
      <c r="DM28" s="25">
        <v>0.2</v>
      </c>
      <c r="DN28" s="25">
        <v>0.2</v>
      </c>
      <c r="DO28" s="25">
        <v>0.3</v>
      </c>
      <c r="DP28" s="44"/>
      <c r="DQ28" s="25"/>
      <c r="DR28" s="35" t="s">
        <v>311</v>
      </c>
      <c r="DS28" s="25">
        <v>0.5</v>
      </c>
      <c r="DT28" s="25">
        <v>0.4</v>
      </c>
      <c r="DU28" s="25">
        <v>0.2</v>
      </c>
      <c r="DV28" s="25">
        <v>0.2</v>
      </c>
      <c r="DW28" s="25">
        <v>0.2</v>
      </c>
      <c r="DX28" s="25">
        <v>0.1</v>
      </c>
      <c r="DY28" s="25">
        <v>0.1</v>
      </c>
      <c r="DZ28" s="25">
        <v>0.2</v>
      </c>
      <c r="EA28" s="25">
        <v>0.2</v>
      </c>
      <c r="EB28" s="25">
        <v>0.1</v>
      </c>
      <c r="EC28" s="25">
        <v>0.1</v>
      </c>
      <c r="ED28" s="25">
        <v>0.1</v>
      </c>
      <c r="EE28" s="25">
        <v>0.1</v>
      </c>
      <c r="EF28" s="25">
        <v>0.1</v>
      </c>
      <c r="EG28" s="25">
        <v>0.1</v>
      </c>
      <c r="EH28" s="25">
        <v>0.1</v>
      </c>
      <c r="EI28" s="25">
        <v>0.1</v>
      </c>
      <c r="EJ28" s="25">
        <v>0.1</v>
      </c>
      <c r="EK28" s="25">
        <v>0.1</v>
      </c>
      <c r="EL28" s="25">
        <v>0.1</v>
      </c>
      <c r="EM28" s="25">
        <v>0.1</v>
      </c>
      <c r="EO28" s="1"/>
      <c r="EP28" s="12" t="s">
        <v>310</v>
      </c>
      <c r="EQ28" s="1">
        <v>0.3</v>
      </c>
      <c r="ER28" s="1">
        <v>0.4</v>
      </c>
      <c r="ES28" s="1">
        <v>0.2</v>
      </c>
      <c r="ET28" s="1">
        <v>0.1</v>
      </c>
      <c r="EU28" s="1">
        <v>0.1</v>
      </c>
      <c r="EV28" s="1">
        <v>0.1</v>
      </c>
      <c r="EW28" s="1">
        <v>0.1</v>
      </c>
      <c r="EX28" s="1">
        <v>0.1</v>
      </c>
      <c r="EY28" s="1">
        <v>0.1</v>
      </c>
      <c r="EZ28" s="1">
        <v>0.1</v>
      </c>
      <c r="FA28" s="1">
        <v>0.1</v>
      </c>
      <c r="FB28" s="1">
        <v>0.1</v>
      </c>
      <c r="FC28" s="1">
        <v>0.1</v>
      </c>
      <c r="FD28" s="1">
        <v>0.1</v>
      </c>
      <c r="FE28" s="1">
        <v>0.1</v>
      </c>
      <c r="FF28" s="1">
        <v>0.1</v>
      </c>
      <c r="FG28" s="1">
        <v>0.1</v>
      </c>
      <c r="FH28" s="1">
        <v>0.1</v>
      </c>
      <c r="FI28" s="1">
        <v>0.1</v>
      </c>
      <c r="FJ28" s="1">
        <v>0.1</v>
      </c>
      <c r="FK28" s="1">
        <v>0</v>
      </c>
      <c r="FM28" s="1"/>
      <c r="FN28" s="12" t="s">
        <v>310</v>
      </c>
      <c r="FO28" s="1">
        <v>1</v>
      </c>
      <c r="FP28" s="1">
        <v>0.9</v>
      </c>
      <c r="FQ28" s="1">
        <v>0.7</v>
      </c>
      <c r="FR28" s="1">
        <v>0.6</v>
      </c>
      <c r="FS28" s="1">
        <v>0.6</v>
      </c>
      <c r="FT28" s="1">
        <v>0.3</v>
      </c>
      <c r="FU28" s="1">
        <v>0.6</v>
      </c>
      <c r="FV28" s="1">
        <v>0.5</v>
      </c>
      <c r="FW28" s="1">
        <v>0.4</v>
      </c>
      <c r="FX28" s="1">
        <v>0.3</v>
      </c>
      <c r="FY28" s="1">
        <v>0.2</v>
      </c>
      <c r="FZ28" s="1">
        <v>0.3</v>
      </c>
      <c r="GA28" s="1">
        <v>0.3</v>
      </c>
      <c r="GB28" s="1">
        <v>0.3</v>
      </c>
      <c r="GC28" s="1">
        <v>0.2</v>
      </c>
      <c r="GD28" s="1">
        <v>0.2</v>
      </c>
      <c r="GE28" s="1">
        <v>0.2</v>
      </c>
      <c r="GF28" s="1">
        <v>0.2</v>
      </c>
      <c r="GG28" s="1">
        <v>0.2</v>
      </c>
      <c r="GH28" s="1">
        <v>0.1</v>
      </c>
      <c r="GI28" s="1">
        <v>0.2</v>
      </c>
      <c r="GK28" s="1"/>
      <c r="GL28" s="12" t="s">
        <v>310</v>
      </c>
      <c r="GM28" s="1">
        <v>1.1</v>
      </c>
      <c r="GN28" s="1">
        <v>1.1</v>
      </c>
      <c r="GO28" s="1">
        <v>1</v>
      </c>
      <c r="GP28" s="1">
        <v>0.8</v>
      </c>
      <c r="GQ28" s="1">
        <v>0.7</v>
      </c>
      <c r="GR28" s="1">
        <v>0.6</v>
      </c>
      <c r="GS28" s="1">
        <v>0.8</v>
      </c>
      <c r="GT28" s="1">
        <v>1.1</v>
      </c>
      <c r="GU28" s="1">
        <v>1.4</v>
      </c>
      <c r="GV28" s="1">
        <v>0.9</v>
      </c>
      <c r="GW28" s="1">
        <v>0.9</v>
      </c>
      <c r="GX28" s="1">
        <v>0.9</v>
      </c>
      <c r="GY28" s="1">
        <v>0.8</v>
      </c>
      <c r="GZ28" s="1">
        <v>0.7</v>
      </c>
      <c r="HA28" s="1">
        <v>0.5</v>
      </c>
      <c r="HB28" s="1">
        <v>0.5</v>
      </c>
      <c r="HC28" s="1">
        <v>0.4</v>
      </c>
      <c r="HD28" s="1">
        <v>0.4</v>
      </c>
      <c r="HE28" s="1">
        <v>0.6</v>
      </c>
      <c r="HF28" s="1">
        <v>0.6</v>
      </c>
      <c r="HG28" s="1">
        <v>0.5</v>
      </c>
    </row>
    <row r="29" ht="1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44"/>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44"/>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44"/>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5" spans="1:215">
      <c r="A30" s="1"/>
      <c r="B30" s="14" t="s">
        <v>313</v>
      </c>
      <c r="C30" s="1"/>
      <c r="D30" s="1"/>
      <c r="E30" s="1"/>
      <c r="F30" s="1"/>
      <c r="G30" s="1"/>
      <c r="H30" s="1"/>
      <c r="I30" s="1"/>
      <c r="J30" s="1"/>
      <c r="K30" s="1"/>
      <c r="L30" s="1"/>
      <c r="M30" s="1"/>
      <c r="N30" s="1"/>
      <c r="O30" s="1"/>
      <c r="P30" s="1"/>
      <c r="Q30" s="1"/>
      <c r="R30" s="1"/>
      <c r="S30" s="1"/>
      <c r="T30" s="1"/>
      <c r="U30" s="1"/>
      <c r="V30" s="1"/>
      <c r="W30" s="1"/>
      <c r="Y30" s="1"/>
      <c r="Z30" s="14" t="s">
        <v>313</v>
      </c>
      <c r="AA30" s="1"/>
      <c r="AB30" s="1"/>
      <c r="AC30" s="1"/>
      <c r="AD30" s="1"/>
      <c r="AE30" s="1"/>
      <c r="AF30" s="1"/>
      <c r="AG30" s="1"/>
      <c r="AH30" s="1"/>
      <c r="AI30" s="1"/>
      <c r="AJ30" s="1"/>
      <c r="AK30" s="1"/>
      <c r="AL30" s="1"/>
      <c r="AM30" s="1"/>
      <c r="AN30" s="1"/>
      <c r="AO30" s="1"/>
      <c r="AP30" s="1"/>
      <c r="AQ30" s="1"/>
      <c r="AR30" s="1"/>
      <c r="AS30" s="1"/>
      <c r="AT30" s="1"/>
      <c r="AU30" s="1"/>
      <c r="AW30" s="25"/>
      <c r="AX30" s="36" t="s">
        <v>314</v>
      </c>
      <c r="AY30" s="25"/>
      <c r="AZ30" s="25"/>
      <c r="BA30" s="25"/>
      <c r="BB30" s="25"/>
      <c r="BC30" s="25"/>
      <c r="BD30" s="25"/>
      <c r="BE30" s="25"/>
      <c r="BF30" s="25"/>
      <c r="BG30" s="25"/>
      <c r="BH30" s="25"/>
      <c r="BI30" s="25"/>
      <c r="BJ30" s="25"/>
      <c r="BK30" s="25"/>
      <c r="BL30" s="25"/>
      <c r="BM30" s="25"/>
      <c r="BN30" s="25"/>
      <c r="BO30" s="25"/>
      <c r="BP30" s="25"/>
      <c r="BQ30" s="25"/>
      <c r="BR30" s="25"/>
      <c r="BS30" s="25"/>
      <c r="BT30" s="44"/>
      <c r="BU30" s="25"/>
      <c r="BV30" s="36" t="s">
        <v>314</v>
      </c>
      <c r="BW30" s="25"/>
      <c r="BX30" s="25"/>
      <c r="BY30" s="25"/>
      <c r="BZ30" s="25"/>
      <c r="CA30" s="25"/>
      <c r="CB30" s="25"/>
      <c r="CC30" s="25"/>
      <c r="CD30" s="25"/>
      <c r="CE30" s="25"/>
      <c r="CF30" s="25"/>
      <c r="CG30" s="25"/>
      <c r="CH30" s="25"/>
      <c r="CI30" s="25"/>
      <c r="CJ30" s="25"/>
      <c r="CK30" s="25"/>
      <c r="CL30" s="25"/>
      <c r="CM30" s="25"/>
      <c r="CN30" s="25"/>
      <c r="CO30" s="25"/>
      <c r="CP30" s="25"/>
      <c r="CQ30" s="25"/>
      <c r="CR30" s="44"/>
      <c r="CS30" s="25"/>
      <c r="CT30" s="36" t="s">
        <v>314</v>
      </c>
      <c r="CU30" s="25"/>
      <c r="CV30" s="25"/>
      <c r="CW30" s="25"/>
      <c r="CX30" s="25"/>
      <c r="CY30" s="25"/>
      <c r="CZ30" s="25"/>
      <c r="DA30" s="25"/>
      <c r="DB30" s="25"/>
      <c r="DC30" s="25"/>
      <c r="DD30" s="25"/>
      <c r="DE30" s="25"/>
      <c r="DF30" s="25"/>
      <c r="DG30" s="25"/>
      <c r="DH30" s="25"/>
      <c r="DI30" s="25"/>
      <c r="DJ30" s="25"/>
      <c r="DK30" s="25"/>
      <c r="DL30" s="25"/>
      <c r="DM30" s="25"/>
      <c r="DN30" s="25"/>
      <c r="DO30" s="25"/>
      <c r="DP30" s="44"/>
      <c r="DQ30" s="25"/>
      <c r="DR30" s="36" t="s">
        <v>314</v>
      </c>
      <c r="DS30" s="25"/>
      <c r="DT30" s="25"/>
      <c r="DU30" s="25"/>
      <c r="DV30" s="25"/>
      <c r="DW30" s="25"/>
      <c r="DX30" s="25"/>
      <c r="DY30" s="25"/>
      <c r="DZ30" s="25"/>
      <c r="EA30" s="25"/>
      <c r="EB30" s="25"/>
      <c r="EC30" s="25"/>
      <c r="ED30" s="25"/>
      <c r="EE30" s="25"/>
      <c r="EF30" s="25"/>
      <c r="EG30" s="25"/>
      <c r="EH30" s="25"/>
      <c r="EI30" s="25"/>
      <c r="EJ30" s="25"/>
      <c r="EK30" s="25"/>
      <c r="EL30" s="25"/>
      <c r="EM30" s="25"/>
      <c r="EO30" s="1"/>
      <c r="EP30" s="14" t="s">
        <v>313</v>
      </c>
      <c r="EQ30" s="1"/>
      <c r="ER30" s="1"/>
      <c r="ES30" s="1"/>
      <c r="ET30" s="1"/>
      <c r="EU30" s="1"/>
      <c r="EV30" s="1"/>
      <c r="EW30" s="1"/>
      <c r="EX30" s="1"/>
      <c r="EY30" s="1"/>
      <c r="EZ30" s="1"/>
      <c r="FA30" s="1"/>
      <c r="FB30" s="1"/>
      <c r="FC30" s="1"/>
      <c r="FD30" s="1"/>
      <c r="FE30" s="1"/>
      <c r="FF30" s="1"/>
      <c r="FG30" s="1"/>
      <c r="FH30" s="1"/>
      <c r="FI30" s="1"/>
      <c r="FJ30" s="1"/>
      <c r="FK30" s="1"/>
      <c r="FM30" s="1"/>
      <c r="FN30" s="14" t="s">
        <v>313</v>
      </c>
      <c r="FO30" s="1"/>
      <c r="FP30" s="1"/>
      <c r="FQ30" s="1"/>
      <c r="FR30" s="1"/>
      <c r="FS30" s="1"/>
      <c r="FT30" s="1"/>
      <c r="FU30" s="1"/>
      <c r="FV30" s="1"/>
      <c r="FW30" s="1"/>
      <c r="FX30" s="1"/>
      <c r="FY30" s="1"/>
      <c r="FZ30" s="1"/>
      <c r="GA30" s="1"/>
      <c r="GB30" s="1"/>
      <c r="GC30" s="1"/>
      <c r="GD30" s="1"/>
      <c r="GE30" s="1"/>
      <c r="GF30" s="1"/>
      <c r="GG30" s="1"/>
      <c r="GH30" s="1"/>
      <c r="GI30" s="1"/>
      <c r="GK30" s="1"/>
      <c r="GL30" s="14" t="s">
        <v>313</v>
      </c>
      <c r="GM30" s="1"/>
      <c r="GN30" s="1"/>
      <c r="GO30" s="1"/>
      <c r="GP30" s="1"/>
      <c r="GQ30" s="1"/>
      <c r="GR30" s="1"/>
      <c r="GS30" s="1"/>
      <c r="GT30" s="1"/>
      <c r="GU30" s="1"/>
      <c r="GV30" s="1"/>
      <c r="GW30" s="1"/>
      <c r="GX30" s="1"/>
      <c r="GY30" s="1"/>
      <c r="GZ30" s="1"/>
      <c r="HA30" s="1"/>
      <c r="HB30" s="1"/>
      <c r="HC30" s="1"/>
      <c r="HD30" s="1"/>
      <c r="HE30" s="1"/>
      <c r="HF30" s="1"/>
      <c r="HG30" s="1"/>
    </row>
    <row r="31" ht="15" spans="1:215">
      <c r="A31" s="1"/>
      <c r="B31" s="15" t="s">
        <v>315</v>
      </c>
      <c r="C31" s="1">
        <v>811</v>
      </c>
      <c r="D31" s="1">
        <v>786</v>
      </c>
      <c r="E31" s="1">
        <v>896</v>
      </c>
      <c r="F31" s="1">
        <v>939</v>
      </c>
      <c r="G31" s="1">
        <v>981</v>
      </c>
      <c r="H31" s="11">
        <v>1004</v>
      </c>
      <c r="I31" s="1">
        <v>986</v>
      </c>
      <c r="J31" s="11">
        <v>1013</v>
      </c>
      <c r="K31" s="11">
        <v>1059</v>
      </c>
      <c r="L31" s="1">
        <v>989</v>
      </c>
      <c r="M31" s="11">
        <v>1059</v>
      </c>
      <c r="N31" s="11">
        <v>1198</v>
      </c>
      <c r="O31" s="11">
        <v>1216</v>
      </c>
      <c r="P31" s="11">
        <v>1073</v>
      </c>
      <c r="Q31" s="11">
        <v>1078</v>
      </c>
      <c r="R31" s="11">
        <v>1116</v>
      </c>
      <c r="S31" s="11">
        <v>1268</v>
      </c>
      <c r="T31" s="11">
        <v>1400</v>
      </c>
      <c r="U31" s="11">
        <v>1359</v>
      </c>
      <c r="V31" s="11">
        <v>1418</v>
      </c>
      <c r="W31" s="11">
        <v>1339</v>
      </c>
      <c r="Y31" s="1"/>
      <c r="Z31" s="15" t="s">
        <v>315</v>
      </c>
      <c r="AA31" s="11">
        <v>5593</v>
      </c>
      <c r="AB31" s="11">
        <v>5246</v>
      </c>
      <c r="AC31" s="11">
        <v>5560</v>
      </c>
      <c r="AD31" s="11">
        <v>5826</v>
      </c>
      <c r="AE31" s="11">
        <v>5991</v>
      </c>
      <c r="AF31" s="11">
        <v>5961</v>
      </c>
      <c r="AG31" s="11">
        <v>6041</v>
      </c>
      <c r="AH31" s="11">
        <v>5798</v>
      </c>
      <c r="AI31" s="11">
        <v>6163</v>
      </c>
      <c r="AJ31" s="11">
        <v>5641</v>
      </c>
      <c r="AK31" s="11">
        <v>6021</v>
      </c>
      <c r="AL31" s="11">
        <v>6961</v>
      </c>
      <c r="AM31" s="11">
        <v>7199</v>
      </c>
      <c r="AN31" s="11">
        <v>6354</v>
      </c>
      <c r="AO31" s="11">
        <v>5924</v>
      </c>
      <c r="AP31" s="11">
        <v>7777</v>
      </c>
      <c r="AQ31" s="11">
        <v>8399</v>
      </c>
      <c r="AR31" s="11">
        <v>9107</v>
      </c>
      <c r="AS31" s="11">
        <v>9708</v>
      </c>
      <c r="AT31" s="11">
        <v>9841</v>
      </c>
      <c r="AU31" s="11">
        <v>8727</v>
      </c>
      <c r="AW31" s="25"/>
      <c r="AX31" s="37" t="s">
        <v>316</v>
      </c>
      <c r="AY31" s="41">
        <v>4492</v>
      </c>
      <c r="AZ31" s="41">
        <v>4406</v>
      </c>
      <c r="BA31" s="41">
        <v>4677</v>
      </c>
      <c r="BB31" s="41">
        <v>4852</v>
      </c>
      <c r="BC31" s="41">
        <v>4870</v>
      </c>
      <c r="BD31" s="41">
        <v>4968</v>
      </c>
      <c r="BE31" s="41">
        <v>4852</v>
      </c>
      <c r="BF31" s="41">
        <v>4984</v>
      </c>
      <c r="BG31" s="41">
        <v>5183</v>
      </c>
      <c r="BH31" s="41">
        <v>4758</v>
      </c>
      <c r="BI31" s="41">
        <v>5273</v>
      </c>
      <c r="BJ31" s="41">
        <v>6643</v>
      </c>
      <c r="BK31" s="41">
        <v>6673</v>
      </c>
      <c r="BL31" s="41">
        <v>5530</v>
      </c>
      <c r="BM31" s="41">
        <v>4984</v>
      </c>
      <c r="BN31" s="41">
        <v>6403</v>
      </c>
      <c r="BO31" s="41">
        <v>7732</v>
      </c>
      <c r="BP31" s="41">
        <v>7053</v>
      </c>
      <c r="BQ31" s="41">
        <v>7245</v>
      </c>
      <c r="BR31" s="41">
        <v>7265</v>
      </c>
      <c r="BS31" s="41">
        <v>6547</v>
      </c>
      <c r="BT31" s="44"/>
      <c r="BU31" s="25"/>
      <c r="BV31" s="37" t="s">
        <v>316</v>
      </c>
      <c r="BW31" s="41">
        <v>25368</v>
      </c>
      <c r="BX31" s="41">
        <v>26153</v>
      </c>
      <c r="BY31" s="41">
        <v>27277</v>
      </c>
      <c r="BZ31" s="41">
        <v>28924</v>
      </c>
      <c r="CA31" s="41">
        <v>29374</v>
      </c>
      <c r="CB31" s="41">
        <v>30151</v>
      </c>
      <c r="CC31" s="41">
        <v>30113</v>
      </c>
      <c r="CD31" s="41">
        <v>32366</v>
      </c>
      <c r="CE31" s="41">
        <v>31295</v>
      </c>
      <c r="CF31" s="41">
        <v>33034</v>
      </c>
      <c r="CG31" s="41">
        <v>34276</v>
      </c>
      <c r="CH31" s="41">
        <v>37185</v>
      </c>
      <c r="CI31" s="41">
        <v>37340</v>
      </c>
      <c r="CJ31" s="41">
        <v>38421</v>
      </c>
      <c r="CK31" s="41">
        <v>37672</v>
      </c>
      <c r="CL31" s="41">
        <v>39954</v>
      </c>
      <c r="CM31" s="41">
        <v>43096</v>
      </c>
      <c r="CN31" s="41">
        <v>47159</v>
      </c>
      <c r="CO31" s="41">
        <v>49275</v>
      </c>
      <c r="CP31" s="41">
        <v>52133</v>
      </c>
      <c r="CQ31" s="41">
        <v>45836</v>
      </c>
      <c r="CR31" s="44"/>
      <c r="CS31" s="25"/>
      <c r="CT31" s="37" t="s">
        <v>316</v>
      </c>
      <c r="CU31" s="41">
        <v>56790</v>
      </c>
      <c r="CV31" s="41">
        <v>58077</v>
      </c>
      <c r="CW31" s="41">
        <v>62188</v>
      </c>
      <c r="CX31" s="41">
        <v>64811</v>
      </c>
      <c r="CY31" s="41">
        <v>68787</v>
      </c>
      <c r="CZ31" s="41">
        <v>73115</v>
      </c>
      <c r="DA31" s="41">
        <v>72848</v>
      </c>
      <c r="DB31" s="41">
        <v>75897</v>
      </c>
      <c r="DC31" s="41">
        <v>77199</v>
      </c>
      <c r="DD31" s="41">
        <v>82091</v>
      </c>
      <c r="DE31" s="41">
        <v>86547</v>
      </c>
      <c r="DF31" s="41">
        <v>88675</v>
      </c>
      <c r="DG31" s="41">
        <v>84808</v>
      </c>
      <c r="DH31" s="41">
        <v>92974</v>
      </c>
      <c r="DI31" s="41">
        <v>92964</v>
      </c>
      <c r="DJ31" s="41">
        <v>97755</v>
      </c>
      <c r="DK31" s="41">
        <v>104445</v>
      </c>
      <c r="DL31" s="41">
        <v>107956</v>
      </c>
      <c r="DM31" s="41">
        <v>115697</v>
      </c>
      <c r="DN31" s="41">
        <v>122356</v>
      </c>
      <c r="DO31" s="41">
        <v>101064</v>
      </c>
      <c r="DP31" s="44"/>
      <c r="DQ31" s="25"/>
      <c r="DR31" s="37" t="s">
        <v>316</v>
      </c>
      <c r="DS31" s="41">
        <v>4730</v>
      </c>
      <c r="DT31" s="41">
        <v>4614</v>
      </c>
      <c r="DU31" s="41">
        <v>4963</v>
      </c>
      <c r="DV31" s="41">
        <v>5143</v>
      </c>
      <c r="DW31" s="41">
        <v>5344</v>
      </c>
      <c r="DX31" s="41">
        <v>5204</v>
      </c>
      <c r="DY31" s="41">
        <v>5624</v>
      </c>
      <c r="DZ31" s="41">
        <v>5748</v>
      </c>
      <c r="EA31" s="41">
        <v>5520</v>
      </c>
      <c r="EB31" s="41">
        <v>5837</v>
      </c>
      <c r="EC31" s="41">
        <v>6701</v>
      </c>
      <c r="ED31" s="41">
        <v>6710</v>
      </c>
      <c r="EE31" s="41">
        <v>8642</v>
      </c>
      <c r="EF31" s="41">
        <v>9090</v>
      </c>
      <c r="EG31" s="41">
        <v>9446</v>
      </c>
      <c r="EH31" s="41">
        <v>9388</v>
      </c>
      <c r="EI31" s="41">
        <v>10033</v>
      </c>
      <c r="EJ31" s="41">
        <v>10211</v>
      </c>
      <c r="EK31" s="41">
        <v>11551</v>
      </c>
      <c r="EL31" s="41">
        <v>11816</v>
      </c>
      <c r="EM31" s="41">
        <v>10876</v>
      </c>
      <c r="EO31" s="1"/>
      <c r="EP31" s="15" t="s">
        <v>315</v>
      </c>
      <c r="EQ31" s="11">
        <v>5383</v>
      </c>
      <c r="ER31" s="11">
        <v>5301</v>
      </c>
      <c r="ES31" s="11">
        <v>5941</v>
      </c>
      <c r="ET31" s="11">
        <v>6278</v>
      </c>
      <c r="EU31" s="11">
        <v>6159</v>
      </c>
      <c r="EV31" s="11">
        <v>6120</v>
      </c>
      <c r="EW31" s="11">
        <v>6317</v>
      </c>
      <c r="EX31" s="11">
        <v>7200</v>
      </c>
      <c r="EY31" s="11">
        <v>8091</v>
      </c>
      <c r="EZ31" s="11">
        <v>8751</v>
      </c>
      <c r="FA31" s="11">
        <v>9351</v>
      </c>
      <c r="FB31" s="11">
        <v>8153</v>
      </c>
      <c r="FC31" s="11">
        <v>9929</v>
      </c>
      <c r="FD31" s="11">
        <v>10751</v>
      </c>
      <c r="FE31" s="11">
        <v>10363</v>
      </c>
      <c r="FF31" s="11">
        <v>11458</v>
      </c>
      <c r="FG31" s="11">
        <v>12130</v>
      </c>
      <c r="FH31" s="11">
        <v>12519</v>
      </c>
      <c r="FI31" s="11">
        <v>12492</v>
      </c>
      <c r="FJ31" s="11">
        <v>12687</v>
      </c>
      <c r="FK31" s="11">
        <v>11751</v>
      </c>
      <c r="FM31" s="1"/>
      <c r="FN31" s="15" t="s">
        <v>315</v>
      </c>
      <c r="FO31" s="11">
        <v>17412</v>
      </c>
      <c r="FP31" s="11">
        <v>18549</v>
      </c>
      <c r="FQ31" s="11">
        <v>19352</v>
      </c>
      <c r="FR31" s="11">
        <v>18481</v>
      </c>
      <c r="FS31" s="11">
        <v>18126</v>
      </c>
      <c r="FT31" s="11">
        <v>19427</v>
      </c>
      <c r="FU31" s="11">
        <v>18919</v>
      </c>
      <c r="FV31" s="11">
        <v>20917</v>
      </c>
      <c r="FW31" s="11">
        <v>20597</v>
      </c>
      <c r="FX31" s="11">
        <v>20393</v>
      </c>
      <c r="FY31" s="11">
        <v>20632</v>
      </c>
      <c r="FZ31" s="11">
        <v>19590</v>
      </c>
      <c r="GA31" s="11">
        <v>21915</v>
      </c>
      <c r="GB31" s="11">
        <v>24276</v>
      </c>
      <c r="GC31" s="11">
        <v>26189</v>
      </c>
      <c r="GD31" s="11">
        <v>25825</v>
      </c>
      <c r="GE31" s="11">
        <v>28003</v>
      </c>
      <c r="GF31" s="11">
        <v>29438</v>
      </c>
      <c r="GG31" s="11">
        <v>30843</v>
      </c>
      <c r="GH31" s="11">
        <v>32840</v>
      </c>
      <c r="GI31" s="11">
        <v>28009</v>
      </c>
      <c r="GK31" s="1"/>
      <c r="GL31" s="15" t="s">
        <v>315</v>
      </c>
      <c r="GM31" s="11">
        <v>20364</v>
      </c>
      <c r="GN31" s="11">
        <v>20201</v>
      </c>
      <c r="GO31" s="11">
        <v>20718</v>
      </c>
      <c r="GP31" s="11">
        <v>20807</v>
      </c>
      <c r="GQ31" s="11">
        <v>21899</v>
      </c>
      <c r="GR31" s="11">
        <v>21150</v>
      </c>
      <c r="GS31" s="11">
        <v>19385</v>
      </c>
      <c r="GT31" s="11">
        <v>20894</v>
      </c>
      <c r="GU31" s="11">
        <v>20308</v>
      </c>
      <c r="GV31" s="11">
        <v>20793</v>
      </c>
      <c r="GW31" s="11">
        <v>21704</v>
      </c>
      <c r="GX31" s="11">
        <v>20840</v>
      </c>
      <c r="GY31" s="11">
        <v>21865</v>
      </c>
      <c r="GZ31" s="11">
        <v>23036</v>
      </c>
      <c r="HA31" s="11">
        <v>24322</v>
      </c>
      <c r="HB31" s="11">
        <v>25938</v>
      </c>
      <c r="HC31" s="11">
        <v>29665</v>
      </c>
      <c r="HD31" s="11">
        <v>30930</v>
      </c>
      <c r="HE31" s="11">
        <v>32370</v>
      </c>
      <c r="HF31" s="11">
        <v>33129</v>
      </c>
      <c r="HG31" s="11">
        <v>31043</v>
      </c>
    </row>
    <row r="32" ht="1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44"/>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5" spans="1:215">
      <c r="A33" s="7"/>
      <c r="B33" s="14" t="s">
        <v>317</v>
      </c>
      <c r="C33" s="13">
        <v>2.6</v>
      </c>
      <c r="D33" s="13">
        <v>2.79</v>
      </c>
      <c r="E33" s="13">
        <v>2.78</v>
      </c>
      <c r="F33" s="13">
        <v>2.77</v>
      </c>
      <c r="G33" s="13">
        <v>2.75</v>
      </c>
      <c r="H33" s="13">
        <v>2.75</v>
      </c>
      <c r="I33" s="13">
        <v>2.73</v>
      </c>
      <c r="J33" s="13">
        <v>2.71</v>
      </c>
      <c r="K33" s="13">
        <v>2.63</v>
      </c>
      <c r="L33" s="13">
        <v>2.63</v>
      </c>
      <c r="M33" s="13">
        <v>2.6</v>
      </c>
      <c r="N33" s="13">
        <v>2.57</v>
      </c>
      <c r="O33" s="13">
        <v>2.55</v>
      </c>
      <c r="P33" s="13">
        <v>2.52</v>
      </c>
      <c r="Q33" s="13">
        <v>2.49</v>
      </c>
      <c r="R33" s="13">
        <v>2.47</v>
      </c>
      <c r="S33" s="13">
        <v>2.44</v>
      </c>
      <c r="T33" s="13">
        <v>2.4</v>
      </c>
      <c r="U33" s="13">
        <v>2.37</v>
      </c>
      <c r="V33" s="13">
        <v>2.34</v>
      </c>
      <c r="W33" s="13">
        <v>2.31</v>
      </c>
      <c r="Y33" s="7"/>
      <c r="Z33" s="14" t="s">
        <v>317</v>
      </c>
      <c r="AA33" s="13">
        <v>2.51</v>
      </c>
      <c r="AB33" s="13">
        <v>2.48</v>
      </c>
      <c r="AC33" s="13">
        <v>2.47</v>
      </c>
      <c r="AD33" s="13">
        <v>2.46</v>
      </c>
      <c r="AE33" s="13">
        <v>2.44</v>
      </c>
      <c r="AF33" s="13">
        <v>2.42</v>
      </c>
      <c r="AG33" s="13">
        <v>2.4</v>
      </c>
      <c r="AH33" s="13">
        <v>2.38</v>
      </c>
      <c r="AI33" s="13">
        <v>2.35</v>
      </c>
      <c r="AJ33" s="13">
        <v>2.33</v>
      </c>
      <c r="AK33" s="13">
        <v>2.31</v>
      </c>
      <c r="AL33" s="13">
        <v>2.28</v>
      </c>
      <c r="AM33" s="13">
        <v>2.26</v>
      </c>
      <c r="AN33" s="13">
        <v>2.24</v>
      </c>
      <c r="AO33" s="13">
        <v>2.21</v>
      </c>
      <c r="AP33" s="13">
        <v>2.18</v>
      </c>
      <c r="AQ33" s="13">
        <v>2.15</v>
      </c>
      <c r="AR33" s="13">
        <v>2.12</v>
      </c>
      <c r="AS33" s="13">
        <v>2.09</v>
      </c>
      <c r="AT33" s="13">
        <v>2.07</v>
      </c>
      <c r="AU33" s="13">
        <v>2.06</v>
      </c>
      <c r="AW33" s="38"/>
      <c r="AX33" s="36" t="s">
        <v>318</v>
      </c>
      <c r="AY33" s="33">
        <v>2.56</v>
      </c>
      <c r="AZ33" s="33">
        <v>2.54</v>
      </c>
      <c r="BA33" s="33">
        <v>2.53</v>
      </c>
      <c r="BB33" s="33">
        <v>2.52</v>
      </c>
      <c r="BC33" s="33">
        <v>2.52</v>
      </c>
      <c r="BD33" s="33">
        <v>2.5</v>
      </c>
      <c r="BE33" s="33">
        <v>2.49</v>
      </c>
      <c r="BF33" s="33">
        <v>2.46</v>
      </c>
      <c r="BG33" s="33">
        <v>2.44</v>
      </c>
      <c r="BH33" s="33">
        <v>2.42</v>
      </c>
      <c r="BI33" s="33">
        <v>2.39</v>
      </c>
      <c r="BJ33" s="33">
        <v>2.36</v>
      </c>
      <c r="BK33" s="33">
        <v>2.34</v>
      </c>
      <c r="BL33" s="33">
        <v>2.31</v>
      </c>
      <c r="BM33" s="33">
        <v>2.31</v>
      </c>
      <c r="BN33" s="33">
        <v>2.26</v>
      </c>
      <c r="BO33" s="33">
        <v>2.23</v>
      </c>
      <c r="BP33" s="33">
        <v>2.21</v>
      </c>
      <c r="BQ33" s="33">
        <v>2.18</v>
      </c>
      <c r="BR33" s="33">
        <v>2.15</v>
      </c>
      <c r="BS33" s="33">
        <v>2.12</v>
      </c>
      <c r="BT33" s="44"/>
      <c r="BU33" s="38"/>
      <c r="BV33" s="36" t="s">
        <v>318</v>
      </c>
      <c r="BW33" s="33">
        <v>2.5</v>
      </c>
      <c r="BX33" s="33">
        <v>2.48</v>
      </c>
      <c r="BY33" s="33">
        <v>2.46</v>
      </c>
      <c r="BZ33" s="33">
        <v>2.46</v>
      </c>
      <c r="CA33" s="33">
        <v>2.45</v>
      </c>
      <c r="CB33" s="33">
        <v>2.42</v>
      </c>
      <c r="CC33" s="33">
        <v>2.42</v>
      </c>
      <c r="CD33" s="33">
        <v>2.4</v>
      </c>
      <c r="CE33" s="33">
        <v>2.37</v>
      </c>
      <c r="CF33" s="33">
        <v>2.34</v>
      </c>
      <c r="CG33" s="33">
        <v>2.31</v>
      </c>
      <c r="CH33" s="33">
        <v>2.29</v>
      </c>
      <c r="CI33" s="33">
        <v>2.27</v>
      </c>
      <c r="CJ33" s="33">
        <v>2.24</v>
      </c>
      <c r="CK33" s="33">
        <v>2.22</v>
      </c>
      <c r="CL33" s="33">
        <v>2.21</v>
      </c>
      <c r="CM33" s="33">
        <v>2.19</v>
      </c>
      <c r="CN33" s="33">
        <v>2.17</v>
      </c>
      <c r="CO33" s="33">
        <v>2.14</v>
      </c>
      <c r="CP33" s="33">
        <v>2.12</v>
      </c>
      <c r="CQ33" s="33">
        <v>2.09</v>
      </c>
      <c r="CR33" s="44"/>
      <c r="CS33" s="38"/>
      <c r="CT33" s="36" t="s">
        <v>318</v>
      </c>
      <c r="CU33" s="33">
        <v>2.32</v>
      </c>
      <c r="CV33" s="33">
        <v>2.28</v>
      </c>
      <c r="CW33" s="33">
        <v>2.27</v>
      </c>
      <c r="CX33" s="33">
        <v>2.26</v>
      </c>
      <c r="CY33" s="33">
        <v>2.25</v>
      </c>
      <c r="CZ33" s="33">
        <v>2.23</v>
      </c>
      <c r="DA33" s="33">
        <v>2.22</v>
      </c>
      <c r="DB33" s="33">
        <v>2.2</v>
      </c>
      <c r="DC33" s="33">
        <v>2.18</v>
      </c>
      <c r="DD33" s="33">
        <v>2.16</v>
      </c>
      <c r="DE33" s="33">
        <v>2.14</v>
      </c>
      <c r="DF33" s="33">
        <v>2.13</v>
      </c>
      <c r="DG33" s="33">
        <v>2.11</v>
      </c>
      <c r="DH33" s="33">
        <v>2.09</v>
      </c>
      <c r="DI33" s="33">
        <v>2.08</v>
      </c>
      <c r="DJ33" s="33">
        <v>2.06</v>
      </c>
      <c r="DK33" s="33">
        <v>2.04</v>
      </c>
      <c r="DL33" s="33">
        <v>2.02</v>
      </c>
      <c r="DM33" s="33">
        <v>1.99</v>
      </c>
      <c r="DN33" s="33">
        <v>1.97</v>
      </c>
      <c r="DO33" s="33">
        <v>1.94</v>
      </c>
      <c r="DP33" s="44"/>
      <c r="DQ33" s="38"/>
      <c r="DR33" s="36" t="s">
        <v>318</v>
      </c>
      <c r="DS33" s="33">
        <v>3.03</v>
      </c>
      <c r="DT33" s="33">
        <v>3.01</v>
      </c>
      <c r="DU33" s="33">
        <v>3</v>
      </c>
      <c r="DV33" s="33">
        <v>3</v>
      </c>
      <c r="DW33" s="33">
        <v>3</v>
      </c>
      <c r="DX33" s="33">
        <v>2.96</v>
      </c>
      <c r="DY33" s="33">
        <v>2.95</v>
      </c>
      <c r="DZ33" s="33">
        <v>2.92</v>
      </c>
      <c r="EA33" s="33">
        <v>2.9</v>
      </c>
      <c r="EB33" s="33">
        <v>2.86</v>
      </c>
      <c r="EC33" s="33">
        <v>2.84</v>
      </c>
      <c r="ED33" s="33">
        <v>2.78</v>
      </c>
      <c r="EE33" s="33">
        <v>2.75</v>
      </c>
      <c r="EF33" s="33">
        <v>2.72</v>
      </c>
      <c r="EG33" s="33">
        <v>2.69</v>
      </c>
      <c r="EH33" s="33">
        <v>2.66</v>
      </c>
      <c r="EI33" s="33">
        <v>2.63</v>
      </c>
      <c r="EJ33" s="33">
        <v>2.6</v>
      </c>
      <c r="EK33" s="33">
        <v>2.57</v>
      </c>
      <c r="EL33" s="33">
        <v>2.54</v>
      </c>
      <c r="EM33" s="33">
        <v>2.53</v>
      </c>
      <c r="EO33" s="7"/>
      <c r="EP33" s="14" t="s">
        <v>317</v>
      </c>
      <c r="EQ33" s="13">
        <v>2.79</v>
      </c>
      <c r="ER33" s="13">
        <v>2.78</v>
      </c>
      <c r="ES33" s="13">
        <v>2.77</v>
      </c>
      <c r="ET33" s="13">
        <v>2.76</v>
      </c>
      <c r="EU33" s="13">
        <v>2.75</v>
      </c>
      <c r="EV33" s="13">
        <v>2.74</v>
      </c>
      <c r="EW33" s="13">
        <v>2.71</v>
      </c>
      <c r="EX33" s="13">
        <v>2.68</v>
      </c>
      <c r="EY33" s="13">
        <v>2.64</v>
      </c>
      <c r="EZ33" s="13">
        <v>2.6</v>
      </c>
      <c r="FA33" s="13">
        <v>2.58</v>
      </c>
      <c r="FB33" s="13">
        <v>2.55</v>
      </c>
      <c r="FC33" s="13">
        <v>2.49</v>
      </c>
      <c r="FD33" s="13">
        <v>2.46</v>
      </c>
      <c r="FE33" s="13">
        <v>2.44</v>
      </c>
      <c r="FF33" s="13">
        <v>2.41</v>
      </c>
      <c r="FG33" s="13">
        <v>2.4</v>
      </c>
      <c r="FH33" s="13">
        <v>2.38</v>
      </c>
      <c r="FI33" s="13">
        <v>2.36</v>
      </c>
      <c r="FJ33" s="13">
        <v>2.35</v>
      </c>
      <c r="FK33" s="13">
        <v>2.33</v>
      </c>
      <c r="FM33" s="7"/>
      <c r="FN33" s="14" t="s">
        <v>317</v>
      </c>
      <c r="FO33" s="13">
        <v>2.94</v>
      </c>
      <c r="FP33" s="13">
        <v>2.91</v>
      </c>
      <c r="FQ33" s="13">
        <v>2.89</v>
      </c>
      <c r="FR33" s="13">
        <v>2.87</v>
      </c>
      <c r="FS33" s="13">
        <v>2.86</v>
      </c>
      <c r="FT33" s="13">
        <v>2.83</v>
      </c>
      <c r="FU33" s="13">
        <v>2.8</v>
      </c>
      <c r="FV33" s="13">
        <v>2.77</v>
      </c>
      <c r="FW33" s="13">
        <v>2.74</v>
      </c>
      <c r="FX33" s="13">
        <v>2.72</v>
      </c>
      <c r="FY33" s="13">
        <v>2.69</v>
      </c>
      <c r="FZ33" s="13">
        <v>2.68</v>
      </c>
      <c r="GA33" s="13">
        <v>2.64</v>
      </c>
      <c r="GB33" s="13">
        <v>2.61</v>
      </c>
      <c r="GC33" s="13">
        <v>2.59</v>
      </c>
      <c r="GD33" s="13">
        <v>2.56</v>
      </c>
      <c r="GE33" s="13">
        <v>2.55</v>
      </c>
      <c r="GF33" s="13">
        <v>2.53</v>
      </c>
      <c r="GG33" s="13">
        <v>2.51</v>
      </c>
      <c r="GH33" s="13">
        <v>2.49</v>
      </c>
      <c r="GI33" s="13">
        <v>2.48</v>
      </c>
      <c r="GK33" s="7"/>
      <c r="GL33" s="14" t="s">
        <v>317</v>
      </c>
      <c r="GM33" s="13">
        <v>2.56</v>
      </c>
      <c r="GN33" s="13">
        <v>2.53</v>
      </c>
      <c r="GO33" s="13">
        <v>2.53</v>
      </c>
      <c r="GP33" s="13">
        <v>2.52</v>
      </c>
      <c r="GQ33" s="13">
        <v>2.51</v>
      </c>
      <c r="GR33" s="13">
        <v>2.5</v>
      </c>
      <c r="GS33" s="13">
        <v>2.47</v>
      </c>
      <c r="GT33" s="13">
        <v>2.46</v>
      </c>
      <c r="GU33" s="13">
        <v>2.45</v>
      </c>
      <c r="GV33" s="13">
        <v>2.43</v>
      </c>
      <c r="GW33" s="13">
        <v>2.4</v>
      </c>
      <c r="GX33" s="13">
        <v>2.39</v>
      </c>
      <c r="GY33" s="13">
        <v>2.35</v>
      </c>
      <c r="GZ33" s="13">
        <v>2.34</v>
      </c>
      <c r="HA33" s="13">
        <v>2.32</v>
      </c>
      <c r="HB33" s="13">
        <v>2.3</v>
      </c>
      <c r="HC33" s="13">
        <v>2.27</v>
      </c>
      <c r="HD33" s="13">
        <v>2.25</v>
      </c>
      <c r="HE33" s="13">
        <v>2.23</v>
      </c>
      <c r="HF33" s="13">
        <v>2.19</v>
      </c>
      <c r="HG33" s="13">
        <v>2.17</v>
      </c>
    </row>
    <row r="34" ht="15" spans="1:215">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44"/>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44"/>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44"/>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row>
    <row r="35" ht="1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44"/>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44"/>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44"/>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93" spans="1:215">
      <c r="A36" s="13"/>
      <c r="B36" s="47" t="s">
        <v>537</v>
      </c>
      <c r="C36" s="13">
        <v>0.1</v>
      </c>
      <c r="D36" s="13">
        <v>0.2</v>
      </c>
      <c r="E36" s="13">
        <v>0.2</v>
      </c>
      <c r="F36" s="13">
        <v>0.2</v>
      </c>
      <c r="G36" s="13">
        <v>0.2</v>
      </c>
      <c r="H36" s="13">
        <v>0.2</v>
      </c>
      <c r="I36" s="13">
        <v>0.2</v>
      </c>
      <c r="J36" s="13">
        <v>0.2</v>
      </c>
      <c r="K36" s="13">
        <v>0.2</v>
      </c>
      <c r="L36" s="13">
        <v>0.2</v>
      </c>
      <c r="M36" s="13">
        <v>0.2</v>
      </c>
      <c r="N36" s="13">
        <v>0.2</v>
      </c>
      <c r="O36" s="13">
        <v>0.2</v>
      </c>
      <c r="P36" s="13">
        <v>0.2</v>
      </c>
      <c r="Q36" s="13">
        <v>0.2</v>
      </c>
      <c r="R36" s="13">
        <v>0.2</v>
      </c>
      <c r="S36" s="13">
        <v>0.2</v>
      </c>
      <c r="T36" s="13">
        <v>0.2</v>
      </c>
      <c r="U36" s="13">
        <v>0.2</v>
      </c>
      <c r="V36" s="13">
        <v>0.2</v>
      </c>
      <c r="W36" s="13">
        <v>0.2</v>
      </c>
      <c r="Y36" s="13"/>
      <c r="Z36" s="47" t="s">
        <v>537</v>
      </c>
      <c r="AA36" s="13">
        <v>1</v>
      </c>
      <c r="AB36" s="13">
        <v>0.9</v>
      </c>
      <c r="AC36" s="13">
        <v>1</v>
      </c>
      <c r="AD36" s="13">
        <v>1</v>
      </c>
      <c r="AE36" s="13">
        <v>1</v>
      </c>
      <c r="AF36" s="13">
        <v>1</v>
      </c>
      <c r="AG36" s="13">
        <v>1</v>
      </c>
      <c r="AH36" s="13">
        <v>1</v>
      </c>
      <c r="AI36" s="13">
        <v>1</v>
      </c>
      <c r="AJ36" s="13">
        <v>0.9</v>
      </c>
      <c r="AK36" s="13">
        <v>0.9</v>
      </c>
      <c r="AL36" s="13">
        <v>1.1</v>
      </c>
      <c r="AM36" s="13">
        <v>1.1</v>
      </c>
      <c r="AN36" s="13">
        <v>1</v>
      </c>
      <c r="AO36" s="13">
        <v>0.9</v>
      </c>
      <c r="AP36" s="13">
        <v>1.1</v>
      </c>
      <c r="AQ36" s="13">
        <v>1.2</v>
      </c>
      <c r="AR36" s="13">
        <v>1.3</v>
      </c>
      <c r="AS36" s="13">
        <v>1.4</v>
      </c>
      <c r="AT36" s="13">
        <v>1.4</v>
      </c>
      <c r="AU36" s="13">
        <v>1.2</v>
      </c>
      <c r="AW36" s="33"/>
      <c r="AX36" s="48" t="s">
        <v>537</v>
      </c>
      <c r="AY36" s="33">
        <v>0.8</v>
      </c>
      <c r="AZ36" s="33">
        <v>0.8</v>
      </c>
      <c r="BA36" s="33">
        <v>0.8</v>
      </c>
      <c r="BB36" s="33">
        <v>0.9</v>
      </c>
      <c r="BC36" s="33">
        <v>0.9</v>
      </c>
      <c r="BD36" s="33">
        <v>0.9</v>
      </c>
      <c r="BE36" s="33">
        <v>0.8</v>
      </c>
      <c r="BF36" s="33">
        <v>0.8</v>
      </c>
      <c r="BG36" s="33">
        <v>0.9</v>
      </c>
      <c r="BH36" s="33">
        <v>0.8</v>
      </c>
      <c r="BI36" s="33">
        <v>0.9</v>
      </c>
      <c r="BJ36" s="33">
        <v>1.1</v>
      </c>
      <c r="BK36" s="33">
        <v>1.1</v>
      </c>
      <c r="BL36" s="33">
        <v>0.9</v>
      </c>
      <c r="BM36" s="33">
        <v>0.8</v>
      </c>
      <c r="BN36" s="33">
        <v>1</v>
      </c>
      <c r="BO36" s="33">
        <v>1.2</v>
      </c>
      <c r="BP36" s="33">
        <v>1</v>
      </c>
      <c r="BQ36" s="33">
        <v>1.1</v>
      </c>
      <c r="BR36" s="33">
        <v>1</v>
      </c>
      <c r="BS36" s="33">
        <v>0.9</v>
      </c>
      <c r="BT36" s="44"/>
      <c r="BU36" s="33"/>
      <c r="BV36" s="48" t="s">
        <v>537</v>
      </c>
      <c r="BW36" s="33">
        <v>4.5</v>
      </c>
      <c r="BX36" s="33">
        <v>4.6</v>
      </c>
      <c r="BY36" s="33">
        <v>4.8</v>
      </c>
      <c r="BZ36" s="33">
        <v>5</v>
      </c>
      <c r="CA36" s="33">
        <v>5.1</v>
      </c>
      <c r="CB36" s="33">
        <v>5.1</v>
      </c>
      <c r="CC36" s="33">
        <v>5.1</v>
      </c>
      <c r="CD36" s="33">
        <v>5.4</v>
      </c>
      <c r="CE36" s="33">
        <v>5.1</v>
      </c>
      <c r="CF36" s="33">
        <v>5.3</v>
      </c>
      <c r="CG36" s="33">
        <v>5.4</v>
      </c>
      <c r="CH36" s="33">
        <v>5.8</v>
      </c>
      <c r="CI36" s="33">
        <v>5.7</v>
      </c>
      <c r="CJ36" s="33">
        <v>5.8</v>
      </c>
      <c r="CK36" s="33">
        <v>5.6</v>
      </c>
      <c r="CL36" s="33">
        <v>5.9</v>
      </c>
      <c r="CM36" s="33">
        <v>6.3</v>
      </c>
      <c r="CN36" s="33">
        <v>6.9</v>
      </c>
      <c r="CO36" s="33">
        <v>7.1</v>
      </c>
      <c r="CP36" s="33">
        <v>7.4</v>
      </c>
      <c r="CQ36" s="33">
        <v>6.4</v>
      </c>
      <c r="CR36" s="44"/>
      <c r="CS36" s="33"/>
      <c r="CT36" s="48" t="s">
        <v>537</v>
      </c>
      <c r="CU36" s="33">
        <v>9.3</v>
      </c>
      <c r="CV36" s="33">
        <v>9.4</v>
      </c>
      <c r="CW36" s="33">
        <v>10</v>
      </c>
      <c r="CX36" s="33">
        <v>10.4</v>
      </c>
      <c r="CY36" s="33">
        <v>10.9</v>
      </c>
      <c r="CZ36" s="33">
        <v>11.4</v>
      </c>
      <c r="DA36" s="33">
        <v>11.2</v>
      </c>
      <c r="DB36" s="33">
        <v>11.5</v>
      </c>
      <c r="DC36" s="33">
        <v>11.5</v>
      </c>
      <c r="DD36" s="33">
        <v>12.1</v>
      </c>
      <c r="DE36" s="33">
        <v>12.6</v>
      </c>
      <c r="DF36" s="33">
        <v>12.8</v>
      </c>
      <c r="DG36" s="33">
        <v>12.1</v>
      </c>
      <c r="DH36" s="33">
        <v>13.1</v>
      </c>
      <c r="DI36" s="33">
        <v>13</v>
      </c>
      <c r="DJ36" s="33">
        <v>13.5</v>
      </c>
      <c r="DK36" s="33">
        <v>14.3</v>
      </c>
      <c r="DL36" s="33">
        <v>14.6</v>
      </c>
      <c r="DM36" s="33">
        <v>15.5</v>
      </c>
      <c r="DN36" s="33">
        <v>16.2</v>
      </c>
      <c r="DO36" s="33">
        <v>13.2</v>
      </c>
      <c r="DP36" s="44"/>
      <c r="DQ36" s="33"/>
      <c r="DR36" s="48" t="s">
        <v>537</v>
      </c>
      <c r="DS36" s="33">
        <v>1</v>
      </c>
      <c r="DT36" s="33">
        <v>1</v>
      </c>
      <c r="DU36" s="33">
        <v>1.1</v>
      </c>
      <c r="DV36" s="33">
        <v>1.1</v>
      </c>
      <c r="DW36" s="33">
        <v>1.1</v>
      </c>
      <c r="DX36" s="33">
        <v>1.1</v>
      </c>
      <c r="DY36" s="33">
        <v>1.2</v>
      </c>
      <c r="DZ36" s="33">
        <v>1.2</v>
      </c>
      <c r="EA36" s="33">
        <v>1.1</v>
      </c>
      <c r="EB36" s="33">
        <v>1.1</v>
      </c>
      <c r="EC36" s="33">
        <v>1.3</v>
      </c>
      <c r="ED36" s="33">
        <v>1.3</v>
      </c>
      <c r="EE36" s="33">
        <v>1.6</v>
      </c>
      <c r="EF36" s="33">
        <v>1.7</v>
      </c>
      <c r="EG36" s="33">
        <v>1.7</v>
      </c>
      <c r="EH36" s="33">
        <v>1.7</v>
      </c>
      <c r="EI36" s="33">
        <v>1.8</v>
      </c>
      <c r="EJ36" s="33">
        <v>1.8</v>
      </c>
      <c r="EK36" s="33">
        <v>2</v>
      </c>
      <c r="EL36" s="33">
        <v>2</v>
      </c>
      <c r="EM36" s="33">
        <v>1.8</v>
      </c>
      <c r="EO36" s="13"/>
      <c r="EP36" s="47" t="s">
        <v>537</v>
      </c>
      <c r="EQ36" s="13">
        <v>1.1</v>
      </c>
      <c r="ER36" s="13">
        <v>1</v>
      </c>
      <c r="ES36" s="13">
        <v>1.2</v>
      </c>
      <c r="ET36" s="13">
        <v>1.2</v>
      </c>
      <c r="EU36" s="13">
        <v>1.2</v>
      </c>
      <c r="EV36" s="13">
        <v>1.2</v>
      </c>
      <c r="EW36" s="13">
        <v>1.2</v>
      </c>
      <c r="EX36" s="13">
        <v>1.3</v>
      </c>
      <c r="EY36" s="13">
        <v>1.5</v>
      </c>
      <c r="EZ36" s="13">
        <v>1.6</v>
      </c>
      <c r="FA36" s="13">
        <v>1.6</v>
      </c>
      <c r="FB36" s="13">
        <v>1.4</v>
      </c>
      <c r="FC36" s="13">
        <v>1.7</v>
      </c>
      <c r="FD36" s="13">
        <v>1.8</v>
      </c>
      <c r="FE36" s="13">
        <v>1.7</v>
      </c>
      <c r="FF36" s="13">
        <v>1.9</v>
      </c>
      <c r="FG36" s="13">
        <v>2</v>
      </c>
      <c r="FH36" s="13">
        <v>2</v>
      </c>
      <c r="FI36" s="13">
        <v>2</v>
      </c>
      <c r="FJ36" s="13">
        <v>2</v>
      </c>
      <c r="FK36" s="13">
        <v>1.8</v>
      </c>
      <c r="FM36" s="13"/>
      <c r="FN36" s="47" t="s">
        <v>537</v>
      </c>
      <c r="FO36" s="13">
        <v>3.6</v>
      </c>
      <c r="FP36" s="13">
        <v>3.8</v>
      </c>
      <c r="FQ36" s="13">
        <v>4</v>
      </c>
      <c r="FR36" s="13">
        <v>3.7</v>
      </c>
      <c r="FS36" s="13">
        <v>3.6</v>
      </c>
      <c r="FT36" s="13">
        <v>3.8</v>
      </c>
      <c r="FU36" s="13">
        <v>3.7</v>
      </c>
      <c r="FV36" s="13">
        <v>4</v>
      </c>
      <c r="FW36" s="13">
        <v>3.9</v>
      </c>
      <c r="FX36" s="13">
        <v>3.8</v>
      </c>
      <c r="FY36" s="13">
        <v>3.8</v>
      </c>
      <c r="FZ36" s="13">
        <v>3.6</v>
      </c>
      <c r="GA36" s="13">
        <v>3.9</v>
      </c>
      <c r="GB36" s="13">
        <v>4.3</v>
      </c>
      <c r="GC36" s="13">
        <v>4.5</v>
      </c>
      <c r="GD36" s="13">
        <v>4.4</v>
      </c>
      <c r="GE36" s="13">
        <v>4.8</v>
      </c>
      <c r="GF36" s="13">
        <v>5</v>
      </c>
      <c r="GG36" s="13">
        <v>5.2</v>
      </c>
      <c r="GH36" s="13">
        <v>5.5</v>
      </c>
      <c r="GI36" s="13">
        <v>4.7</v>
      </c>
      <c r="GK36" s="13"/>
      <c r="GL36" s="47" t="s">
        <v>537</v>
      </c>
      <c r="GM36" s="13">
        <v>3.7</v>
      </c>
      <c r="GN36" s="13">
        <v>3.6</v>
      </c>
      <c r="GO36" s="13">
        <v>3.7</v>
      </c>
      <c r="GP36" s="13">
        <v>3.7</v>
      </c>
      <c r="GQ36" s="13">
        <v>3.9</v>
      </c>
      <c r="GR36" s="13">
        <v>3.7</v>
      </c>
      <c r="GS36" s="13">
        <v>3.3</v>
      </c>
      <c r="GT36" s="13">
        <v>3.5</v>
      </c>
      <c r="GU36" s="13">
        <v>3.4</v>
      </c>
      <c r="GV36" s="13">
        <v>3.4</v>
      </c>
      <c r="GW36" s="13">
        <v>3.5</v>
      </c>
      <c r="GX36" s="13">
        <v>3.4</v>
      </c>
      <c r="GY36" s="13">
        <v>3.5</v>
      </c>
      <c r="GZ36" s="13">
        <v>3.6</v>
      </c>
      <c r="HA36" s="13">
        <v>3.8</v>
      </c>
      <c r="HB36" s="13">
        <v>4</v>
      </c>
      <c r="HC36" s="13">
        <v>4.5</v>
      </c>
      <c r="HD36" s="13">
        <v>4.7</v>
      </c>
      <c r="HE36" s="13">
        <v>4.8</v>
      </c>
      <c r="HF36" s="13">
        <v>4.9</v>
      </c>
      <c r="HG36" s="13">
        <v>4.5</v>
      </c>
    </row>
    <row r="37" ht="16.5" spans="1:215">
      <c r="A37" s="1"/>
      <c r="B37" s="21" t="s">
        <v>320</v>
      </c>
      <c r="C37" s="1"/>
      <c r="D37" s="1"/>
      <c r="E37" s="1"/>
      <c r="F37" s="1"/>
      <c r="G37" s="1"/>
      <c r="H37" s="1"/>
      <c r="I37" s="1"/>
      <c r="J37" s="1"/>
      <c r="K37" s="1"/>
      <c r="L37" s="1"/>
      <c r="M37" s="1"/>
      <c r="N37" s="1"/>
      <c r="O37" s="1"/>
      <c r="P37" s="1"/>
      <c r="Q37" s="1"/>
      <c r="R37" s="1"/>
      <c r="S37" s="1"/>
      <c r="T37" s="1"/>
      <c r="U37" s="1"/>
      <c r="V37" s="1"/>
      <c r="W37" s="1"/>
      <c r="Y37" s="1"/>
      <c r="Z37" s="21" t="s">
        <v>320</v>
      </c>
      <c r="AA37" s="1"/>
      <c r="AB37" s="1"/>
      <c r="AC37" s="1"/>
      <c r="AD37" s="1"/>
      <c r="AE37" s="1"/>
      <c r="AF37" s="1"/>
      <c r="AG37" s="1"/>
      <c r="AH37" s="1"/>
      <c r="AI37" s="1"/>
      <c r="AJ37" s="1"/>
      <c r="AK37" s="1"/>
      <c r="AL37" s="1"/>
      <c r="AM37" s="1"/>
      <c r="AN37" s="1"/>
      <c r="AO37" s="1"/>
      <c r="AP37" s="1"/>
      <c r="AQ37" s="1"/>
      <c r="AR37" s="1"/>
      <c r="AS37" s="1"/>
      <c r="AT37" s="1"/>
      <c r="AU37" s="1"/>
      <c r="AW37" s="25"/>
      <c r="AX37" s="34" t="s">
        <v>320</v>
      </c>
      <c r="AY37" s="25"/>
      <c r="AZ37" s="25"/>
      <c r="BA37" s="25"/>
      <c r="BB37" s="25"/>
      <c r="BC37" s="25"/>
      <c r="BD37" s="25"/>
      <c r="BE37" s="25"/>
      <c r="BF37" s="25"/>
      <c r="BG37" s="25"/>
      <c r="BH37" s="25"/>
      <c r="BI37" s="25"/>
      <c r="BJ37" s="25"/>
      <c r="BK37" s="25"/>
      <c r="BL37" s="25"/>
      <c r="BM37" s="25"/>
      <c r="BN37" s="25"/>
      <c r="BO37" s="25"/>
      <c r="BP37" s="25"/>
      <c r="BQ37" s="25"/>
      <c r="BR37" s="25"/>
      <c r="BS37" s="25"/>
      <c r="BT37" s="44"/>
      <c r="BU37" s="25"/>
      <c r="BV37" s="34" t="s">
        <v>320</v>
      </c>
      <c r="BW37" s="25"/>
      <c r="BX37" s="25"/>
      <c r="BY37" s="25"/>
      <c r="BZ37" s="25"/>
      <c r="CA37" s="25"/>
      <c r="CB37" s="25"/>
      <c r="CC37" s="25"/>
      <c r="CD37" s="25"/>
      <c r="CE37" s="25"/>
      <c r="CF37" s="25"/>
      <c r="CG37" s="25"/>
      <c r="CH37" s="25"/>
      <c r="CI37" s="25"/>
      <c r="CJ37" s="25"/>
      <c r="CK37" s="25"/>
      <c r="CL37" s="25"/>
      <c r="CM37" s="25"/>
      <c r="CN37" s="25"/>
      <c r="CO37" s="25"/>
      <c r="CP37" s="25"/>
      <c r="CQ37" s="25"/>
      <c r="CR37" s="44"/>
      <c r="CS37" s="25"/>
      <c r="CT37" s="34" t="s">
        <v>320</v>
      </c>
      <c r="CU37" s="25"/>
      <c r="CV37" s="25"/>
      <c r="CW37" s="25"/>
      <c r="CX37" s="25"/>
      <c r="CY37" s="25"/>
      <c r="CZ37" s="25"/>
      <c r="DA37" s="25"/>
      <c r="DB37" s="25"/>
      <c r="DC37" s="25"/>
      <c r="DD37" s="25"/>
      <c r="DE37" s="25"/>
      <c r="DF37" s="25"/>
      <c r="DG37" s="25"/>
      <c r="DH37" s="25"/>
      <c r="DI37" s="25"/>
      <c r="DJ37" s="25"/>
      <c r="DK37" s="25"/>
      <c r="DL37" s="25"/>
      <c r="DM37" s="25"/>
      <c r="DN37" s="25"/>
      <c r="DO37" s="25"/>
      <c r="DP37" s="44"/>
      <c r="DQ37" s="25"/>
      <c r="DR37" s="34" t="s">
        <v>320</v>
      </c>
      <c r="DS37" s="25"/>
      <c r="DT37" s="25"/>
      <c r="DU37" s="25"/>
      <c r="DV37" s="25"/>
      <c r="DW37" s="25"/>
      <c r="DX37" s="25"/>
      <c r="DY37" s="25"/>
      <c r="DZ37" s="25"/>
      <c r="EA37" s="25"/>
      <c r="EB37" s="25"/>
      <c r="EC37" s="25"/>
      <c r="ED37" s="25"/>
      <c r="EE37" s="25"/>
      <c r="EF37" s="25"/>
      <c r="EG37" s="25"/>
      <c r="EH37" s="25"/>
      <c r="EI37" s="25"/>
      <c r="EJ37" s="25"/>
      <c r="EK37" s="25"/>
      <c r="EL37" s="25"/>
      <c r="EM37" s="25"/>
      <c r="EO37" s="1"/>
      <c r="EP37" s="21" t="s">
        <v>320</v>
      </c>
      <c r="EQ37" s="1"/>
      <c r="ER37" s="1"/>
      <c r="ES37" s="1"/>
      <c r="ET37" s="1"/>
      <c r="EU37" s="1"/>
      <c r="EV37" s="1"/>
      <c r="EW37" s="1"/>
      <c r="EX37" s="1"/>
      <c r="EY37" s="1"/>
      <c r="EZ37" s="1"/>
      <c r="FA37" s="1"/>
      <c r="FB37" s="1"/>
      <c r="FC37" s="1"/>
      <c r="FD37" s="1"/>
      <c r="FE37" s="1"/>
      <c r="FF37" s="1"/>
      <c r="FG37" s="1"/>
      <c r="FH37" s="1"/>
      <c r="FI37" s="1"/>
      <c r="FJ37" s="1"/>
      <c r="FK37" s="1"/>
      <c r="FM37" s="1"/>
      <c r="FN37" s="21" t="s">
        <v>320</v>
      </c>
      <c r="FO37" s="1"/>
      <c r="FP37" s="1"/>
      <c r="FQ37" s="1"/>
      <c r="FR37" s="1"/>
      <c r="FS37" s="1"/>
      <c r="FT37" s="1"/>
      <c r="FU37" s="1"/>
      <c r="FV37" s="1"/>
      <c r="FW37" s="1"/>
      <c r="FX37" s="1"/>
      <c r="FY37" s="1"/>
      <c r="FZ37" s="1"/>
      <c r="GA37" s="1"/>
      <c r="GB37" s="1"/>
      <c r="GC37" s="1"/>
      <c r="GD37" s="1"/>
      <c r="GE37" s="1"/>
      <c r="GF37" s="1"/>
      <c r="GG37" s="1"/>
      <c r="GH37" s="1"/>
      <c r="GI37" s="1"/>
      <c r="GK37" s="1"/>
      <c r="GL37" s="21" t="s">
        <v>320</v>
      </c>
      <c r="GM37" s="1"/>
      <c r="GN37" s="1"/>
      <c r="GO37" s="1"/>
      <c r="GP37" s="1"/>
      <c r="GQ37" s="1"/>
      <c r="GR37" s="1"/>
      <c r="GS37" s="1"/>
      <c r="GT37" s="1"/>
      <c r="GU37" s="1"/>
      <c r="GV37" s="1"/>
      <c r="GW37" s="1"/>
      <c r="GX37" s="1"/>
      <c r="GY37" s="1"/>
      <c r="GZ37" s="1"/>
      <c r="HA37" s="1"/>
      <c r="HB37" s="1"/>
      <c r="HC37" s="1"/>
      <c r="HD37" s="1"/>
      <c r="HE37" s="1"/>
      <c r="HF37" s="1"/>
      <c r="HG37" s="1"/>
    </row>
    <row r="38" ht="15" spans="1:215">
      <c r="A38" s="1"/>
      <c r="B38" s="9" t="s">
        <v>298</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Y38" s="1"/>
      <c r="Z38" s="9" t="s">
        <v>298</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W38" s="25"/>
      <c r="AX38" s="45" t="s">
        <v>299</v>
      </c>
      <c r="AY38" s="25">
        <v>0</v>
      </c>
      <c r="AZ38" s="25">
        <v>0</v>
      </c>
      <c r="BA38" s="25">
        <v>0</v>
      </c>
      <c r="BB38" s="25">
        <v>0</v>
      </c>
      <c r="BC38" s="25">
        <v>0</v>
      </c>
      <c r="BD38" s="25">
        <v>0</v>
      </c>
      <c r="BE38" s="25">
        <v>0</v>
      </c>
      <c r="BF38" s="25">
        <v>0</v>
      </c>
      <c r="BG38" s="25">
        <v>0</v>
      </c>
      <c r="BH38" s="25">
        <v>0</v>
      </c>
      <c r="BI38" s="25">
        <v>0</v>
      </c>
      <c r="BJ38" s="25">
        <v>0</v>
      </c>
      <c r="BK38" s="25">
        <v>0</v>
      </c>
      <c r="BL38" s="25">
        <v>0</v>
      </c>
      <c r="BM38" s="25">
        <v>0</v>
      </c>
      <c r="BN38" s="25">
        <v>0</v>
      </c>
      <c r="BO38" s="25">
        <v>0</v>
      </c>
      <c r="BP38" s="25">
        <v>0</v>
      </c>
      <c r="BQ38" s="25">
        <v>0</v>
      </c>
      <c r="BR38" s="25">
        <v>0</v>
      </c>
      <c r="BS38" s="25">
        <v>0</v>
      </c>
      <c r="BT38" s="44"/>
      <c r="BU38" s="25"/>
      <c r="BV38" s="45" t="s">
        <v>299</v>
      </c>
      <c r="BW38" s="25">
        <v>0</v>
      </c>
      <c r="BX38" s="25">
        <v>0</v>
      </c>
      <c r="BY38" s="25">
        <v>0</v>
      </c>
      <c r="BZ38" s="25">
        <v>0</v>
      </c>
      <c r="CA38" s="25">
        <v>0</v>
      </c>
      <c r="CB38" s="25">
        <v>0</v>
      </c>
      <c r="CC38" s="25">
        <v>0</v>
      </c>
      <c r="CD38" s="25">
        <v>0</v>
      </c>
      <c r="CE38" s="25">
        <v>0</v>
      </c>
      <c r="CF38" s="25">
        <v>0</v>
      </c>
      <c r="CG38" s="25">
        <v>0</v>
      </c>
      <c r="CH38" s="25">
        <v>0</v>
      </c>
      <c r="CI38" s="25">
        <v>0</v>
      </c>
      <c r="CJ38" s="25">
        <v>0</v>
      </c>
      <c r="CK38" s="25">
        <v>0</v>
      </c>
      <c r="CL38" s="25">
        <v>0</v>
      </c>
      <c r="CM38" s="25">
        <v>0</v>
      </c>
      <c r="CN38" s="25">
        <v>0</v>
      </c>
      <c r="CO38" s="25">
        <v>0</v>
      </c>
      <c r="CP38" s="25">
        <v>0</v>
      </c>
      <c r="CQ38" s="25">
        <v>0</v>
      </c>
      <c r="CR38" s="44"/>
      <c r="CS38" s="25"/>
      <c r="CT38" s="45" t="s">
        <v>299</v>
      </c>
      <c r="CU38" s="25">
        <v>0</v>
      </c>
      <c r="CV38" s="25">
        <v>0</v>
      </c>
      <c r="CW38" s="25">
        <v>0</v>
      </c>
      <c r="CX38" s="25">
        <v>0</v>
      </c>
      <c r="CY38" s="25">
        <v>0</v>
      </c>
      <c r="CZ38" s="25">
        <v>0</v>
      </c>
      <c r="DA38" s="25">
        <v>0</v>
      </c>
      <c r="DB38" s="25">
        <v>0</v>
      </c>
      <c r="DC38" s="25">
        <v>0</v>
      </c>
      <c r="DD38" s="25">
        <v>0</v>
      </c>
      <c r="DE38" s="25">
        <v>0</v>
      </c>
      <c r="DF38" s="25">
        <v>0</v>
      </c>
      <c r="DG38" s="25">
        <v>0</v>
      </c>
      <c r="DH38" s="25">
        <v>0</v>
      </c>
      <c r="DI38" s="25">
        <v>0</v>
      </c>
      <c r="DJ38" s="25">
        <v>0</v>
      </c>
      <c r="DK38" s="25">
        <v>0</v>
      </c>
      <c r="DL38" s="25">
        <v>0</v>
      </c>
      <c r="DM38" s="25">
        <v>0</v>
      </c>
      <c r="DN38" s="25">
        <v>0</v>
      </c>
      <c r="DO38" s="25">
        <v>0</v>
      </c>
      <c r="DP38" s="44"/>
      <c r="DQ38" s="25"/>
      <c r="DR38" s="45" t="s">
        <v>299</v>
      </c>
      <c r="DS38" s="25">
        <v>0</v>
      </c>
      <c r="DT38" s="25">
        <v>0</v>
      </c>
      <c r="DU38" s="25">
        <v>0</v>
      </c>
      <c r="DV38" s="25">
        <v>0</v>
      </c>
      <c r="DW38" s="25">
        <v>0</v>
      </c>
      <c r="DX38" s="25">
        <v>0</v>
      </c>
      <c r="DY38" s="25">
        <v>0</v>
      </c>
      <c r="DZ38" s="25">
        <v>0</v>
      </c>
      <c r="EA38" s="25">
        <v>0</v>
      </c>
      <c r="EB38" s="25">
        <v>0</v>
      </c>
      <c r="EC38" s="25">
        <v>0</v>
      </c>
      <c r="ED38" s="25">
        <v>0</v>
      </c>
      <c r="EE38" s="25">
        <v>0</v>
      </c>
      <c r="EF38" s="25">
        <v>0</v>
      </c>
      <c r="EG38" s="25">
        <v>0</v>
      </c>
      <c r="EH38" s="25">
        <v>0</v>
      </c>
      <c r="EI38" s="25">
        <v>0</v>
      </c>
      <c r="EJ38" s="25">
        <v>0</v>
      </c>
      <c r="EK38" s="25">
        <v>0</v>
      </c>
      <c r="EL38" s="25">
        <v>0</v>
      </c>
      <c r="EM38" s="25">
        <v>0</v>
      </c>
      <c r="EO38" s="1"/>
      <c r="EP38" s="9" t="s">
        <v>298</v>
      </c>
      <c r="EQ38" s="1">
        <v>0</v>
      </c>
      <c r="ER38" s="1">
        <v>0</v>
      </c>
      <c r="ES38" s="1">
        <v>0</v>
      </c>
      <c r="ET38" s="1">
        <v>0</v>
      </c>
      <c r="EU38" s="1">
        <v>0</v>
      </c>
      <c r="EV38" s="1">
        <v>0</v>
      </c>
      <c r="EW38" s="1">
        <v>0</v>
      </c>
      <c r="EX38" s="1">
        <v>0</v>
      </c>
      <c r="EY38" s="1">
        <v>0</v>
      </c>
      <c r="EZ38" s="1">
        <v>0</v>
      </c>
      <c r="FA38" s="1">
        <v>0</v>
      </c>
      <c r="FB38" s="1">
        <v>0</v>
      </c>
      <c r="FC38" s="1">
        <v>0</v>
      </c>
      <c r="FD38" s="1">
        <v>0</v>
      </c>
      <c r="FE38" s="1">
        <v>0</v>
      </c>
      <c r="FF38" s="1">
        <v>0</v>
      </c>
      <c r="FG38" s="1">
        <v>0</v>
      </c>
      <c r="FH38" s="1">
        <v>0</v>
      </c>
      <c r="FI38" s="1">
        <v>0</v>
      </c>
      <c r="FJ38" s="1">
        <v>0</v>
      </c>
      <c r="FK38" s="1">
        <v>0</v>
      </c>
      <c r="FM38" s="1"/>
      <c r="FN38" s="9" t="s">
        <v>298</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K38" s="1"/>
      <c r="GL38" s="9" t="s">
        <v>298</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row>
    <row r="39" ht="15" spans="1:215">
      <c r="A39" s="1"/>
      <c r="B39" s="22" t="s">
        <v>300</v>
      </c>
      <c r="C39" s="1">
        <v>0.1</v>
      </c>
      <c r="D39" s="1">
        <v>0.2</v>
      </c>
      <c r="E39" s="1">
        <v>0.2</v>
      </c>
      <c r="F39" s="1">
        <v>0.2</v>
      </c>
      <c r="G39" s="1">
        <v>0.2</v>
      </c>
      <c r="H39" s="1">
        <v>0.2</v>
      </c>
      <c r="I39" s="1">
        <v>0.2</v>
      </c>
      <c r="J39" s="1">
        <v>0.2</v>
      </c>
      <c r="K39" s="1">
        <v>0.2</v>
      </c>
      <c r="L39" s="1">
        <v>0.2</v>
      </c>
      <c r="M39" s="1">
        <v>0.2</v>
      </c>
      <c r="N39" s="1">
        <v>0.2</v>
      </c>
      <c r="O39" s="1">
        <v>0.2</v>
      </c>
      <c r="P39" s="1">
        <v>0.2</v>
      </c>
      <c r="Q39" s="1">
        <v>0.2</v>
      </c>
      <c r="R39" s="1">
        <v>0.2</v>
      </c>
      <c r="S39" s="1">
        <v>0.2</v>
      </c>
      <c r="T39" s="1">
        <v>0.2</v>
      </c>
      <c r="U39" s="1">
        <v>0.2</v>
      </c>
      <c r="V39" s="1">
        <v>0.2</v>
      </c>
      <c r="W39" s="1">
        <v>0.2</v>
      </c>
      <c r="Y39" s="1"/>
      <c r="Z39" s="22" t="s">
        <v>300</v>
      </c>
      <c r="AA39" s="1">
        <v>1</v>
      </c>
      <c r="AB39" s="1">
        <v>0.9</v>
      </c>
      <c r="AC39" s="1">
        <v>1</v>
      </c>
      <c r="AD39" s="1">
        <v>1</v>
      </c>
      <c r="AE39" s="1">
        <v>1</v>
      </c>
      <c r="AF39" s="1">
        <v>1</v>
      </c>
      <c r="AG39" s="1">
        <v>1</v>
      </c>
      <c r="AH39" s="1">
        <v>1</v>
      </c>
      <c r="AI39" s="1">
        <v>1</v>
      </c>
      <c r="AJ39" s="1">
        <v>0.9</v>
      </c>
      <c r="AK39" s="1">
        <v>0.9</v>
      </c>
      <c r="AL39" s="1">
        <v>1</v>
      </c>
      <c r="AM39" s="1">
        <v>1.1</v>
      </c>
      <c r="AN39" s="1">
        <v>0.9</v>
      </c>
      <c r="AO39" s="1">
        <v>0.9</v>
      </c>
      <c r="AP39" s="1">
        <v>1.1</v>
      </c>
      <c r="AQ39" s="1">
        <v>1.2</v>
      </c>
      <c r="AR39" s="1">
        <v>1.3</v>
      </c>
      <c r="AS39" s="1">
        <v>1.4</v>
      </c>
      <c r="AT39" s="1">
        <v>1.4</v>
      </c>
      <c r="AU39" s="1">
        <v>1.2</v>
      </c>
      <c r="AW39" s="25"/>
      <c r="AX39" s="35" t="s">
        <v>301</v>
      </c>
      <c r="AY39" s="25">
        <v>0.8</v>
      </c>
      <c r="AZ39" s="25">
        <v>0.8</v>
      </c>
      <c r="BA39" s="25">
        <v>0.8</v>
      </c>
      <c r="BB39" s="25">
        <v>0.8</v>
      </c>
      <c r="BC39" s="25">
        <v>0.8</v>
      </c>
      <c r="BD39" s="25">
        <v>0.8</v>
      </c>
      <c r="BE39" s="25">
        <v>0.8</v>
      </c>
      <c r="BF39" s="25">
        <v>0.8</v>
      </c>
      <c r="BG39" s="25">
        <v>0.9</v>
      </c>
      <c r="BH39" s="25">
        <v>0.8</v>
      </c>
      <c r="BI39" s="25">
        <v>0.9</v>
      </c>
      <c r="BJ39" s="25">
        <v>1</v>
      </c>
      <c r="BK39" s="25">
        <v>1</v>
      </c>
      <c r="BL39" s="25">
        <v>0.8</v>
      </c>
      <c r="BM39" s="25">
        <v>0.8</v>
      </c>
      <c r="BN39" s="25">
        <v>1</v>
      </c>
      <c r="BO39" s="25">
        <v>1.2</v>
      </c>
      <c r="BP39" s="25">
        <v>1</v>
      </c>
      <c r="BQ39" s="25">
        <v>1.1</v>
      </c>
      <c r="BR39" s="25">
        <v>1</v>
      </c>
      <c r="BS39" s="25">
        <v>0.9</v>
      </c>
      <c r="BT39" s="44"/>
      <c r="BU39" s="25"/>
      <c r="BV39" s="35" t="s">
        <v>301</v>
      </c>
      <c r="BW39" s="25">
        <v>4.4</v>
      </c>
      <c r="BX39" s="25">
        <v>4.5</v>
      </c>
      <c r="BY39" s="25">
        <v>4.7</v>
      </c>
      <c r="BZ39" s="25">
        <v>5</v>
      </c>
      <c r="CA39" s="25">
        <v>5</v>
      </c>
      <c r="CB39" s="25">
        <v>5.1</v>
      </c>
      <c r="CC39" s="25">
        <v>5</v>
      </c>
      <c r="CD39" s="25">
        <v>5.3</v>
      </c>
      <c r="CE39" s="25">
        <v>5.1</v>
      </c>
      <c r="CF39" s="25">
        <v>5.3</v>
      </c>
      <c r="CG39" s="25">
        <v>5.4</v>
      </c>
      <c r="CH39" s="25">
        <v>5.5</v>
      </c>
      <c r="CI39" s="25">
        <v>5.5</v>
      </c>
      <c r="CJ39" s="25">
        <v>5.6</v>
      </c>
      <c r="CK39" s="25">
        <v>5.4</v>
      </c>
      <c r="CL39" s="25">
        <v>5.9</v>
      </c>
      <c r="CM39" s="25">
        <v>6.2</v>
      </c>
      <c r="CN39" s="25">
        <v>6.8</v>
      </c>
      <c r="CO39" s="25">
        <v>7</v>
      </c>
      <c r="CP39" s="25">
        <v>7.3</v>
      </c>
      <c r="CQ39" s="25">
        <v>6.3</v>
      </c>
      <c r="CR39" s="44"/>
      <c r="CS39" s="25"/>
      <c r="CT39" s="35" t="s">
        <v>301</v>
      </c>
      <c r="CU39" s="25">
        <v>9.2</v>
      </c>
      <c r="CV39" s="25">
        <v>9.3</v>
      </c>
      <c r="CW39" s="25">
        <v>9.9</v>
      </c>
      <c r="CX39" s="25">
        <v>10.2</v>
      </c>
      <c r="CY39" s="25">
        <v>10.7</v>
      </c>
      <c r="CZ39" s="25">
        <v>11.3</v>
      </c>
      <c r="DA39" s="25">
        <v>11.2</v>
      </c>
      <c r="DB39" s="25">
        <v>11.1</v>
      </c>
      <c r="DC39" s="25">
        <v>11</v>
      </c>
      <c r="DD39" s="25">
        <v>11.6</v>
      </c>
      <c r="DE39" s="25">
        <v>12</v>
      </c>
      <c r="DF39" s="25">
        <v>12</v>
      </c>
      <c r="DG39" s="25">
        <v>11.3</v>
      </c>
      <c r="DH39" s="25">
        <v>12.3</v>
      </c>
      <c r="DI39" s="25">
        <v>12.1</v>
      </c>
      <c r="DJ39" s="25">
        <v>13.3</v>
      </c>
      <c r="DK39" s="25">
        <v>14.1</v>
      </c>
      <c r="DL39" s="25">
        <v>14.4</v>
      </c>
      <c r="DM39" s="25">
        <v>15.2</v>
      </c>
      <c r="DN39" s="25">
        <v>15.9</v>
      </c>
      <c r="DO39" s="25">
        <v>12.9</v>
      </c>
      <c r="DP39" s="44"/>
      <c r="DQ39" s="25"/>
      <c r="DR39" s="35" t="s">
        <v>301</v>
      </c>
      <c r="DS39" s="25">
        <v>1</v>
      </c>
      <c r="DT39" s="25">
        <v>1</v>
      </c>
      <c r="DU39" s="25">
        <v>1</v>
      </c>
      <c r="DV39" s="25">
        <v>1.1</v>
      </c>
      <c r="DW39" s="25">
        <v>1.1</v>
      </c>
      <c r="DX39" s="25">
        <v>1.1</v>
      </c>
      <c r="DY39" s="25">
        <v>1.1</v>
      </c>
      <c r="DZ39" s="25">
        <v>1.2</v>
      </c>
      <c r="EA39" s="25">
        <v>1</v>
      </c>
      <c r="EB39" s="25">
        <v>1</v>
      </c>
      <c r="EC39" s="25">
        <v>1.2</v>
      </c>
      <c r="ED39" s="25">
        <v>1.2</v>
      </c>
      <c r="EE39" s="25">
        <v>1.5</v>
      </c>
      <c r="EF39" s="25">
        <v>1.6</v>
      </c>
      <c r="EG39" s="25">
        <v>1.6</v>
      </c>
      <c r="EH39" s="25">
        <v>1.7</v>
      </c>
      <c r="EI39" s="25">
        <v>1.8</v>
      </c>
      <c r="EJ39" s="25">
        <v>1.8</v>
      </c>
      <c r="EK39" s="25">
        <v>2</v>
      </c>
      <c r="EL39" s="25">
        <v>2</v>
      </c>
      <c r="EM39" s="25">
        <v>1.8</v>
      </c>
      <c r="EO39" s="1"/>
      <c r="EP39" s="12" t="s">
        <v>300</v>
      </c>
      <c r="EQ39" s="1">
        <v>1</v>
      </c>
      <c r="ER39" s="1">
        <v>1</v>
      </c>
      <c r="ES39" s="1">
        <v>1.1</v>
      </c>
      <c r="ET39" s="1">
        <v>1.1</v>
      </c>
      <c r="EU39" s="1">
        <v>1.1</v>
      </c>
      <c r="EV39" s="1">
        <v>1.1</v>
      </c>
      <c r="EW39" s="1">
        <v>1.2</v>
      </c>
      <c r="EX39" s="1">
        <v>1.3</v>
      </c>
      <c r="EY39" s="1">
        <v>1.4</v>
      </c>
      <c r="EZ39" s="1">
        <v>1.5</v>
      </c>
      <c r="FA39" s="1">
        <v>1.6</v>
      </c>
      <c r="FB39" s="1">
        <v>1.3</v>
      </c>
      <c r="FC39" s="1">
        <v>1.5</v>
      </c>
      <c r="FD39" s="1">
        <v>1.6</v>
      </c>
      <c r="FE39" s="1">
        <v>1.6</v>
      </c>
      <c r="FF39" s="1">
        <v>1.8</v>
      </c>
      <c r="FG39" s="1">
        <v>1.9</v>
      </c>
      <c r="FH39" s="1">
        <v>2</v>
      </c>
      <c r="FI39" s="1">
        <v>2</v>
      </c>
      <c r="FJ39" s="1">
        <v>2</v>
      </c>
      <c r="FK39" s="1">
        <v>1.8</v>
      </c>
      <c r="FM39" s="1"/>
      <c r="FN39" s="12" t="s">
        <v>300</v>
      </c>
      <c r="FO39" s="1">
        <v>3.4</v>
      </c>
      <c r="FP39" s="1">
        <v>3.6</v>
      </c>
      <c r="FQ39" s="1">
        <v>3.7</v>
      </c>
      <c r="FR39" s="1">
        <v>3.6</v>
      </c>
      <c r="FS39" s="1">
        <v>3.5</v>
      </c>
      <c r="FT39" s="1">
        <v>3.7</v>
      </c>
      <c r="FU39" s="1">
        <v>3.6</v>
      </c>
      <c r="FV39" s="1">
        <v>3.9</v>
      </c>
      <c r="FW39" s="1">
        <v>3.8</v>
      </c>
      <c r="FX39" s="1">
        <v>3.7</v>
      </c>
      <c r="FY39" s="1">
        <v>3.7</v>
      </c>
      <c r="FZ39" s="1">
        <v>3.4</v>
      </c>
      <c r="GA39" s="1">
        <v>3.7</v>
      </c>
      <c r="GB39" s="1">
        <v>4.1</v>
      </c>
      <c r="GC39" s="1">
        <v>4.3</v>
      </c>
      <c r="GD39" s="1">
        <v>4.4</v>
      </c>
      <c r="GE39" s="1">
        <v>4.7</v>
      </c>
      <c r="GF39" s="1">
        <v>4.9</v>
      </c>
      <c r="GG39" s="1">
        <v>5.1</v>
      </c>
      <c r="GH39" s="1">
        <v>5.4</v>
      </c>
      <c r="GI39" s="1">
        <v>4.6</v>
      </c>
      <c r="GK39" s="1"/>
      <c r="GL39" s="12" t="s">
        <v>300</v>
      </c>
      <c r="GM39" s="1">
        <v>3.5</v>
      </c>
      <c r="GN39" s="1">
        <v>3.4</v>
      </c>
      <c r="GO39" s="1">
        <v>3.5</v>
      </c>
      <c r="GP39" s="1">
        <v>3.5</v>
      </c>
      <c r="GQ39" s="1">
        <v>3.7</v>
      </c>
      <c r="GR39" s="1">
        <v>3.5</v>
      </c>
      <c r="GS39" s="1">
        <v>3.3</v>
      </c>
      <c r="GT39" s="1">
        <v>3.5</v>
      </c>
      <c r="GU39" s="1">
        <v>3.3</v>
      </c>
      <c r="GV39" s="1">
        <v>3.4</v>
      </c>
      <c r="GW39" s="1">
        <v>3.4</v>
      </c>
      <c r="GX39" s="1">
        <v>3.2</v>
      </c>
      <c r="GY39" s="1">
        <v>3.3</v>
      </c>
      <c r="GZ39" s="1">
        <v>3.4</v>
      </c>
      <c r="HA39" s="1">
        <v>3.6</v>
      </c>
      <c r="HB39" s="1">
        <v>3.9</v>
      </c>
      <c r="HC39" s="1">
        <v>4.4</v>
      </c>
      <c r="HD39" s="1">
        <v>4.5</v>
      </c>
      <c r="HE39" s="1">
        <v>4.7</v>
      </c>
      <c r="HF39" s="1">
        <v>4.7</v>
      </c>
      <c r="HG39" s="1">
        <v>4.4</v>
      </c>
    </row>
    <row r="40" ht="15" spans="1:215">
      <c r="A40" s="1"/>
      <c r="B40" s="22" t="s">
        <v>302</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Y40" s="1"/>
      <c r="Z40" s="22" t="s">
        <v>302</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W40" s="25"/>
      <c r="AX40" s="35" t="s">
        <v>303</v>
      </c>
      <c r="AY40" s="25">
        <v>0</v>
      </c>
      <c r="AZ40" s="25">
        <v>0</v>
      </c>
      <c r="BA40" s="25">
        <v>0</v>
      </c>
      <c r="BB40" s="25">
        <v>0</v>
      </c>
      <c r="BC40" s="25">
        <v>0</v>
      </c>
      <c r="BD40" s="25">
        <v>0</v>
      </c>
      <c r="BE40" s="25">
        <v>0</v>
      </c>
      <c r="BF40" s="25">
        <v>0</v>
      </c>
      <c r="BG40" s="25">
        <v>0</v>
      </c>
      <c r="BH40" s="25">
        <v>0</v>
      </c>
      <c r="BI40" s="25">
        <v>0</v>
      </c>
      <c r="BJ40" s="25">
        <v>0</v>
      </c>
      <c r="BK40" s="25">
        <v>0</v>
      </c>
      <c r="BL40" s="25">
        <v>0</v>
      </c>
      <c r="BM40" s="25">
        <v>0</v>
      </c>
      <c r="BN40" s="25">
        <v>0</v>
      </c>
      <c r="BO40" s="25">
        <v>0</v>
      </c>
      <c r="BP40" s="25">
        <v>0</v>
      </c>
      <c r="BQ40" s="25">
        <v>0</v>
      </c>
      <c r="BR40" s="25">
        <v>0</v>
      </c>
      <c r="BS40" s="25">
        <v>0</v>
      </c>
      <c r="BT40" s="44"/>
      <c r="BU40" s="25"/>
      <c r="BV40" s="35" t="s">
        <v>303</v>
      </c>
      <c r="BW40" s="25">
        <v>0.1</v>
      </c>
      <c r="BX40" s="25">
        <v>0.1</v>
      </c>
      <c r="BY40" s="25">
        <v>0.1</v>
      </c>
      <c r="BZ40" s="25">
        <v>0.1</v>
      </c>
      <c r="CA40" s="25">
        <v>0.1</v>
      </c>
      <c r="CB40" s="25">
        <v>0.1</v>
      </c>
      <c r="CC40" s="25">
        <v>0</v>
      </c>
      <c r="CD40" s="25">
        <v>0</v>
      </c>
      <c r="CE40" s="25">
        <v>0</v>
      </c>
      <c r="CF40" s="25">
        <v>0</v>
      </c>
      <c r="CG40" s="25">
        <v>0</v>
      </c>
      <c r="CH40" s="25">
        <v>0</v>
      </c>
      <c r="CI40" s="25">
        <v>0</v>
      </c>
      <c r="CJ40" s="25">
        <v>0</v>
      </c>
      <c r="CK40" s="25">
        <v>0</v>
      </c>
      <c r="CL40" s="25">
        <v>0.1</v>
      </c>
      <c r="CM40" s="25">
        <v>0.1</v>
      </c>
      <c r="CN40" s="25">
        <v>0.1</v>
      </c>
      <c r="CO40" s="25">
        <v>0.1</v>
      </c>
      <c r="CP40" s="25">
        <v>0.1</v>
      </c>
      <c r="CQ40" s="25">
        <v>0.1</v>
      </c>
      <c r="CR40" s="44"/>
      <c r="CS40" s="25"/>
      <c r="CT40" s="35" t="s">
        <v>303</v>
      </c>
      <c r="CU40" s="25">
        <v>0.1</v>
      </c>
      <c r="CV40" s="25">
        <v>0.1</v>
      </c>
      <c r="CW40" s="25">
        <v>0.1</v>
      </c>
      <c r="CX40" s="25">
        <v>0.1</v>
      </c>
      <c r="CY40" s="25">
        <v>0.1</v>
      </c>
      <c r="CZ40" s="25">
        <v>0.1</v>
      </c>
      <c r="DA40" s="25">
        <v>0</v>
      </c>
      <c r="DB40" s="25">
        <v>0</v>
      </c>
      <c r="DC40" s="25">
        <v>0</v>
      </c>
      <c r="DD40" s="25">
        <v>0</v>
      </c>
      <c r="DE40" s="25">
        <v>0.1</v>
      </c>
      <c r="DF40" s="25">
        <v>0.1</v>
      </c>
      <c r="DG40" s="25">
        <v>0.1</v>
      </c>
      <c r="DH40" s="25">
        <v>0.1</v>
      </c>
      <c r="DI40" s="25">
        <v>0.1</v>
      </c>
      <c r="DJ40" s="25">
        <v>0.2</v>
      </c>
      <c r="DK40" s="25">
        <v>0.2</v>
      </c>
      <c r="DL40" s="25">
        <v>0.2</v>
      </c>
      <c r="DM40" s="25">
        <v>0.2</v>
      </c>
      <c r="DN40" s="25">
        <v>0.2</v>
      </c>
      <c r="DO40" s="25">
        <v>0.2</v>
      </c>
      <c r="DP40" s="44"/>
      <c r="DQ40" s="25"/>
      <c r="DR40" s="35" t="s">
        <v>303</v>
      </c>
      <c r="DS40" s="25">
        <v>0</v>
      </c>
      <c r="DT40" s="25">
        <v>0</v>
      </c>
      <c r="DU40" s="25">
        <v>0</v>
      </c>
      <c r="DV40" s="25">
        <v>0</v>
      </c>
      <c r="DW40" s="25">
        <v>0</v>
      </c>
      <c r="DX40" s="25">
        <v>0</v>
      </c>
      <c r="DY40" s="25">
        <v>0</v>
      </c>
      <c r="DZ40" s="25">
        <v>0</v>
      </c>
      <c r="EA40" s="25">
        <v>0</v>
      </c>
      <c r="EB40" s="25">
        <v>0</v>
      </c>
      <c r="EC40" s="25">
        <v>0</v>
      </c>
      <c r="ED40" s="25">
        <v>0</v>
      </c>
      <c r="EE40" s="25">
        <v>0</v>
      </c>
      <c r="EF40" s="25">
        <v>0</v>
      </c>
      <c r="EG40" s="25">
        <v>0</v>
      </c>
      <c r="EH40" s="25">
        <v>0</v>
      </c>
      <c r="EI40" s="25">
        <v>0</v>
      </c>
      <c r="EJ40" s="25">
        <v>0</v>
      </c>
      <c r="EK40" s="25">
        <v>0</v>
      </c>
      <c r="EL40" s="25">
        <v>0</v>
      </c>
      <c r="EM40" s="25">
        <v>0</v>
      </c>
      <c r="EO40" s="1"/>
      <c r="EP40" s="12" t="s">
        <v>302</v>
      </c>
      <c r="EQ40" s="1">
        <v>0.1</v>
      </c>
      <c r="ER40" s="1">
        <v>0.1</v>
      </c>
      <c r="ES40" s="1">
        <v>0.1</v>
      </c>
      <c r="ET40" s="1">
        <v>0.1</v>
      </c>
      <c r="EU40" s="1">
        <v>0.1</v>
      </c>
      <c r="EV40" s="1">
        <v>0.1</v>
      </c>
      <c r="EW40" s="1">
        <v>0</v>
      </c>
      <c r="EX40" s="1">
        <v>0</v>
      </c>
      <c r="EY40" s="1">
        <v>0</v>
      </c>
      <c r="EZ40" s="1">
        <v>0</v>
      </c>
      <c r="FA40" s="1">
        <v>0</v>
      </c>
      <c r="FB40" s="1">
        <v>0</v>
      </c>
      <c r="FC40" s="1">
        <v>0</v>
      </c>
      <c r="FD40" s="1">
        <v>0</v>
      </c>
      <c r="FE40" s="1">
        <v>0</v>
      </c>
      <c r="FF40" s="1">
        <v>0</v>
      </c>
      <c r="FG40" s="1">
        <v>0</v>
      </c>
      <c r="FH40" s="1">
        <v>0</v>
      </c>
      <c r="FI40" s="1">
        <v>0</v>
      </c>
      <c r="FJ40" s="1">
        <v>0</v>
      </c>
      <c r="FK40" s="1">
        <v>0</v>
      </c>
      <c r="FM40" s="1"/>
      <c r="FN40" s="12" t="s">
        <v>302</v>
      </c>
      <c r="FO40" s="1">
        <v>0.2</v>
      </c>
      <c r="FP40" s="1">
        <v>0.2</v>
      </c>
      <c r="FQ40" s="1">
        <v>0.2</v>
      </c>
      <c r="FR40" s="1">
        <v>0.2</v>
      </c>
      <c r="FS40" s="1">
        <v>0.1</v>
      </c>
      <c r="FT40" s="1">
        <v>0.2</v>
      </c>
      <c r="FU40" s="1">
        <v>0</v>
      </c>
      <c r="FV40" s="1">
        <v>0</v>
      </c>
      <c r="FW40" s="1">
        <v>0</v>
      </c>
      <c r="FX40" s="1">
        <v>0</v>
      </c>
      <c r="FY40" s="1">
        <v>0</v>
      </c>
      <c r="FZ40" s="1">
        <v>0</v>
      </c>
      <c r="GA40" s="1">
        <v>0</v>
      </c>
      <c r="GB40" s="1">
        <v>0</v>
      </c>
      <c r="GC40" s="1">
        <v>0.1</v>
      </c>
      <c r="GD40" s="1">
        <v>0.1</v>
      </c>
      <c r="GE40" s="1">
        <v>0.1</v>
      </c>
      <c r="GF40" s="1">
        <v>0.1</v>
      </c>
      <c r="GG40" s="1">
        <v>0.1</v>
      </c>
      <c r="GH40" s="1">
        <v>0.1</v>
      </c>
      <c r="GI40" s="1">
        <v>0.1</v>
      </c>
      <c r="GK40" s="1"/>
      <c r="GL40" s="12" t="s">
        <v>302</v>
      </c>
      <c r="GM40" s="1">
        <v>0.2</v>
      </c>
      <c r="GN40" s="1">
        <v>0.2</v>
      </c>
      <c r="GO40" s="1">
        <v>0.2</v>
      </c>
      <c r="GP40" s="1">
        <v>0.2</v>
      </c>
      <c r="GQ40" s="1">
        <v>0.2</v>
      </c>
      <c r="GR40" s="1">
        <v>0.2</v>
      </c>
      <c r="GS40" s="1">
        <v>0</v>
      </c>
      <c r="GT40" s="1">
        <v>0</v>
      </c>
      <c r="GU40" s="1">
        <v>0</v>
      </c>
      <c r="GV40" s="1">
        <v>0</v>
      </c>
      <c r="GW40" s="1">
        <v>0</v>
      </c>
      <c r="GX40" s="1">
        <v>0</v>
      </c>
      <c r="GY40" s="1">
        <v>0</v>
      </c>
      <c r="GZ40" s="1">
        <v>0.1</v>
      </c>
      <c r="HA40" s="1">
        <v>0.1</v>
      </c>
      <c r="HB40" s="1">
        <v>0.1</v>
      </c>
      <c r="HC40" s="1">
        <v>0.1</v>
      </c>
      <c r="HD40" s="1">
        <v>0.1</v>
      </c>
      <c r="HE40" s="1">
        <v>0.1</v>
      </c>
      <c r="HF40" s="1">
        <v>0.1</v>
      </c>
      <c r="HG40" s="1">
        <v>0.1</v>
      </c>
    </row>
    <row r="41" ht="15" spans="1:215">
      <c r="A41" s="1"/>
      <c r="B41" s="22" t="s">
        <v>304</v>
      </c>
      <c r="C41" s="3" t="s">
        <v>305</v>
      </c>
      <c r="D41" s="3" t="s">
        <v>305</v>
      </c>
      <c r="E41" s="3" t="s">
        <v>305</v>
      </c>
      <c r="F41" s="3" t="s">
        <v>305</v>
      </c>
      <c r="G41" s="3" t="s">
        <v>305</v>
      </c>
      <c r="H41" s="3" t="s">
        <v>305</v>
      </c>
      <c r="I41" s="3" t="s">
        <v>305</v>
      </c>
      <c r="J41" s="3" t="s">
        <v>305</v>
      </c>
      <c r="K41" s="3" t="s">
        <v>305</v>
      </c>
      <c r="L41" s="3" t="s">
        <v>305</v>
      </c>
      <c r="M41" s="3" t="s">
        <v>305</v>
      </c>
      <c r="N41" s="3">
        <v>0</v>
      </c>
      <c r="O41" s="3">
        <v>0</v>
      </c>
      <c r="P41" s="3">
        <v>0</v>
      </c>
      <c r="Q41" s="3">
        <v>0</v>
      </c>
      <c r="R41" s="3" t="s">
        <v>305</v>
      </c>
      <c r="S41" s="3" t="s">
        <v>305</v>
      </c>
      <c r="T41" s="3" t="s">
        <v>305</v>
      </c>
      <c r="U41" s="3" t="s">
        <v>305</v>
      </c>
      <c r="V41" s="3" t="s">
        <v>305</v>
      </c>
      <c r="W41" s="3" t="s">
        <v>305</v>
      </c>
      <c r="Y41" s="1"/>
      <c r="Z41" s="22" t="s">
        <v>304</v>
      </c>
      <c r="AA41" s="3" t="s">
        <v>305</v>
      </c>
      <c r="AB41" s="3" t="s">
        <v>305</v>
      </c>
      <c r="AC41" s="3" t="s">
        <v>305</v>
      </c>
      <c r="AD41" s="3" t="s">
        <v>305</v>
      </c>
      <c r="AE41" s="3" t="s">
        <v>305</v>
      </c>
      <c r="AF41" s="3" t="s">
        <v>305</v>
      </c>
      <c r="AG41" s="3" t="s">
        <v>305</v>
      </c>
      <c r="AH41" s="3" t="s">
        <v>305</v>
      </c>
      <c r="AI41" s="3" t="s">
        <v>305</v>
      </c>
      <c r="AJ41" s="3" t="s">
        <v>305</v>
      </c>
      <c r="AK41" s="3" t="s">
        <v>305</v>
      </c>
      <c r="AL41" s="3">
        <v>0</v>
      </c>
      <c r="AM41" s="3">
        <v>0</v>
      </c>
      <c r="AN41" s="3">
        <v>0</v>
      </c>
      <c r="AO41" s="3">
        <v>0</v>
      </c>
      <c r="AP41" s="3" t="s">
        <v>305</v>
      </c>
      <c r="AQ41" s="3" t="s">
        <v>305</v>
      </c>
      <c r="AR41" s="3" t="s">
        <v>305</v>
      </c>
      <c r="AS41" s="3" t="s">
        <v>305</v>
      </c>
      <c r="AT41" s="3" t="s">
        <v>305</v>
      </c>
      <c r="AU41" s="3" t="s">
        <v>305</v>
      </c>
      <c r="AW41" s="25"/>
      <c r="AX41" s="35" t="s">
        <v>306</v>
      </c>
      <c r="AY41" s="27" t="s">
        <v>307</v>
      </c>
      <c r="AZ41" s="27" t="s">
        <v>307</v>
      </c>
      <c r="BA41" s="27" t="s">
        <v>307</v>
      </c>
      <c r="BB41" s="27" t="s">
        <v>307</v>
      </c>
      <c r="BC41" s="27" t="s">
        <v>307</v>
      </c>
      <c r="BD41" s="27" t="s">
        <v>307</v>
      </c>
      <c r="BE41" s="27" t="s">
        <v>307</v>
      </c>
      <c r="BF41" s="27" t="s">
        <v>307</v>
      </c>
      <c r="BG41" s="27" t="s">
        <v>307</v>
      </c>
      <c r="BH41" s="27" t="s">
        <v>307</v>
      </c>
      <c r="BI41" s="27" t="s">
        <v>307</v>
      </c>
      <c r="BJ41" s="27">
        <v>0</v>
      </c>
      <c r="BK41" s="27">
        <v>0</v>
      </c>
      <c r="BL41" s="27">
        <v>0</v>
      </c>
      <c r="BM41" s="27">
        <v>0</v>
      </c>
      <c r="BN41" s="27" t="s">
        <v>307</v>
      </c>
      <c r="BO41" s="27" t="s">
        <v>307</v>
      </c>
      <c r="BP41" s="27" t="s">
        <v>307</v>
      </c>
      <c r="BQ41" s="27" t="s">
        <v>307</v>
      </c>
      <c r="BR41" s="27" t="s">
        <v>307</v>
      </c>
      <c r="BS41" s="27" t="s">
        <v>307</v>
      </c>
      <c r="BT41" s="44"/>
      <c r="BU41" s="25"/>
      <c r="BV41" s="35" t="s">
        <v>306</v>
      </c>
      <c r="BW41" s="27" t="s">
        <v>307</v>
      </c>
      <c r="BX41" s="27" t="s">
        <v>307</v>
      </c>
      <c r="BY41" s="27" t="s">
        <v>307</v>
      </c>
      <c r="BZ41" s="27" t="s">
        <v>307</v>
      </c>
      <c r="CA41" s="27" t="s">
        <v>307</v>
      </c>
      <c r="CB41" s="27" t="s">
        <v>307</v>
      </c>
      <c r="CC41" s="27" t="s">
        <v>307</v>
      </c>
      <c r="CD41" s="27" t="s">
        <v>307</v>
      </c>
      <c r="CE41" s="27" t="s">
        <v>307</v>
      </c>
      <c r="CF41" s="27" t="s">
        <v>307</v>
      </c>
      <c r="CG41" s="27" t="s">
        <v>307</v>
      </c>
      <c r="CH41" s="27">
        <v>0.2</v>
      </c>
      <c r="CI41" s="27">
        <v>0.2</v>
      </c>
      <c r="CJ41" s="27">
        <v>0.2</v>
      </c>
      <c r="CK41" s="27">
        <v>0.2</v>
      </c>
      <c r="CL41" s="27" t="s">
        <v>307</v>
      </c>
      <c r="CM41" s="27" t="s">
        <v>307</v>
      </c>
      <c r="CN41" s="27" t="s">
        <v>307</v>
      </c>
      <c r="CO41" s="27" t="s">
        <v>307</v>
      </c>
      <c r="CP41" s="27" t="s">
        <v>307</v>
      </c>
      <c r="CQ41" s="27" t="s">
        <v>307</v>
      </c>
      <c r="CR41" s="44"/>
      <c r="CS41" s="25"/>
      <c r="CT41" s="35" t="s">
        <v>306</v>
      </c>
      <c r="CU41" s="27" t="s">
        <v>307</v>
      </c>
      <c r="CV41" s="27" t="s">
        <v>307</v>
      </c>
      <c r="CW41" s="27" t="s">
        <v>307</v>
      </c>
      <c r="CX41" s="27" t="s">
        <v>307</v>
      </c>
      <c r="CY41" s="27" t="s">
        <v>307</v>
      </c>
      <c r="CZ41" s="27" t="s">
        <v>307</v>
      </c>
      <c r="DA41" s="27" t="s">
        <v>307</v>
      </c>
      <c r="DB41" s="27">
        <v>0.4</v>
      </c>
      <c r="DC41" s="27">
        <v>0.5</v>
      </c>
      <c r="DD41" s="27">
        <v>0.5</v>
      </c>
      <c r="DE41" s="27">
        <v>0.6</v>
      </c>
      <c r="DF41" s="27">
        <v>0.7</v>
      </c>
      <c r="DG41" s="27">
        <v>0.7</v>
      </c>
      <c r="DH41" s="27">
        <v>0.7</v>
      </c>
      <c r="DI41" s="27">
        <v>0.7</v>
      </c>
      <c r="DJ41" s="27" t="s">
        <v>307</v>
      </c>
      <c r="DK41" s="27" t="s">
        <v>307</v>
      </c>
      <c r="DL41" s="27" t="s">
        <v>307</v>
      </c>
      <c r="DM41" s="27" t="s">
        <v>307</v>
      </c>
      <c r="DN41" s="27" t="s">
        <v>307</v>
      </c>
      <c r="DO41" s="27" t="s">
        <v>307</v>
      </c>
      <c r="DP41" s="44"/>
      <c r="DQ41" s="25"/>
      <c r="DR41" s="35" t="s">
        <v>306</v>
      </c>
      <c r="DS41" s="27" t="s">
        <v>307</v>
      </c>
      <c r="DT41" s="27" t="s">
        <v>307</v>
      </c>
      <c r="DU41" s="27" t="s">
        <v>307</v>
      </c>
      <c r="DV41" s="27" t="s">
        <v>307</v>
      </c>
      <c r="DW41" s="27" t="s">
        <v>307</v>
      </c>
      <c r="DX41" s="27" t="s">
        <v>307</v>
      </c>
      <c r="DY41" s="27" t="s">
        <v>307</v>
      </c>
      <c r="DZ41" s="27" t="s">
        <v>307</v>
      </c>
      <c r="EA41" s="27">
        <v>0.1</v>
      </c>
      <c r="EB41" s="27">
        <v>0.1</v>
      </c>
      <c r="EC41" s="27">
        <v>0.1</v>
      </c>
      <c r="ED41" s="27">
        <v>0.1</v>
      </c>
      <c r="EE41" s="27">
        <v>0.1</v>
      </c>
      <c r="EF41" s="27">
        <v>0.1</v>
      </c>
      <c r="EG41" s="27">
        <v>0.1</v>
      </c>
      <c r="EH41" s="27" t="s">
        <v>307</v>
      </c>
      <c r="EI41" s="27" t="s">
        <v>307</v>
      </c>
      <c r="EJ41" s="27" t="s">
        <v>307</v>
      </c>
      <c r="EK41" s="27" t="s">
        <v>307</v>
      </c>
      <c r="EL41" s="27" t="s">
        <v>307</v>
      </c>
      <c r="EM41" s="27" t="s">
        <v>307</v>
      </c>
      <c r="EO41" s="1"/>
      <c r="EP41" s="12" t="s">
        <v>304</v>
      </c>
      <c r="EQ41" s="3" t="s">
        <v>305</v>
      </c>
      <c r="ER41" s="3" t="s">
        <v>305</v>
      </c>
      <c r="ES41" s="3" t="s">
        <v>305</v>
      </c>
      <c r="ET41" s="3" t="s">
        <v>305</v>
      </c>
      <c r="EU41" s="3" t="s">
        <v>305</v>
      </c>
      <c r="EV41" s="3" t="s">
        <v>305</v>
      </c>
      <c r="EW41" s="3" t="s">
        <v>305</v>
      </c>
      <c r="EX41" s="3" t="s">
        <v>305</v>
      </c>
      <c r="EY41" s="3" t="s">
        <v>305</v>
      </c>
      <c r="EZ41" s="3" t="s">
        <v>305</v>
      </c>
      <c r="FA41" s="3" t="s">
        <v>305</v>
      </c>
      <c r="FB41" s="3">
        <v>0.1</v>
      </c>
      <c r="FC41" s="3">
        <v>0.1</v>
      </c>
      <c r="FD41" s="3">
        <v>0.1</v>
      </c>
      <c r="FE41" s="3">
        <v>0.1</v>
      </c>
      <c r="FF41" s="3" t="s">
        <v>305</v>
      </c>
      <c r="FG41" s="3" t="s">
        <v>305</v>
      </c>
      <c r="FH41" s="3" t="s">
        <v>305</v>
      </c>
      <c r="FI41" s="3" t="s">
        <v>305</v>
      </c>
      <c r="FJ41" s="3" t="s">
        <v>305</v>
      </c>
      <c r="FK41" s="3" t="s">
        <v>305</v>
      </c>
      <c r="FM41" s="1"/>
      <c r="FN41" s="12" t="s">
        <v>304</v>
      </c>
      <c r="FO41" s="3" t="s">
        <v>305</v>
      </c>
      <c r="FP41" s="3" t="s">
        <v>305</v>
      </c>
      <c r="FQ41" s="3" t="s">
        <v>305</v>
      </c>
      <c r="FR41" s="3" t="s">
        <v>305</v>
      </c>
      <c r="FS41" s="3" t="s">
        <v>305</v>
      </c>
      <c r="FT41" s="3" t="s">
        <v>305</v>
      </c>
      <c r="FU41" s="3" t="s">
        <v>305</v>
      </c>
      <c r="FV41" s="3" t="s">
        <v>305</v>
      </c>
      <c r="FW41" s="3" t="s">
        <v>305</v>
      </c>
      <c r="FX41" s="3" t="s">
        <v>305</v>
      </c>
      <c r="FY41" s="3" t="s">
        <v>305</v>
      </c>
      <c r="FZ41" s="3">
        <v>0.1</v>
      </c>
      <c r="GA41" s="3">
        <v>0.2</v>
      </c>
      <c r="GB41" s="3">
        <v>0.2</v>
      </c>
      <c r="GC41" s="3">
        <v>0.2</v>
      </c>
      <c r="GD41" s="3" t="s">
        <v>305</v>
      </c>
      <c r="GE41" s="3" t="s">
        <v>305</v>
      </c>
      <c r="GF41" s="3" t="s">
        <v>305</v>
      </c>
      <c r="GG41" s="3" t="s">
        <v>305</v>
      </c>
      <c r="GH41" s="3" t="s">
        <v>305</v>
      </c>
      <c r="GI41" s="3" t="s">
        <v>305</v>
      </c>
      <c r="GK41" s="1"/>
      <c r="GL41" s="12" t="s">
        <v>304</v>
      </c>
      <c r="GM41" s="3" t="s">
        <v>305</v>
      </c>
      <c r="GN41" s="3" t="s">
        <v>305</v>
      </c>
      <c r="GO41" s="3" t="s">
        <v>305</v>
      </c>
      <c r="GP41" s="3" t="s">
        <v>305</v>
      </c>
      <c r="GQ41" s="3" t="s">
        <v>305</v>
      </c>
      <c r="GR41" s="3" t="s">
        <v>305</v>
      </c>
      <c r="GS41" s="3" t="s">
        <v>305</v>
      </c>
      <c r="GT41" s="3" t="s">
        <v>305</v>
      </c>
      <c r="GU41" s="3" t="s">
        <v>305</v>
      </c>
      <c r="GV41" s="3" t="s">
        <v>305</v>
      </c>
      <c r="GW41" s="3">
        <v>0.1</v>
      </c>
      <c r="GX41" s="3">
        <v>0.1</v>
      </c>
      <c r="GY41" s="3">
        <v>0.1</v>
      </c>
      <c r="GZ41" s="3">
        <v>0.1</v>
      </c>
      <c r="HA41" s="3">
        <v>0.1</v>
      </c>
      <c r="HB41" s="3" t="s">
        <v>305</v>
      </c>
      <c r="HC41" s="3" t="s">
        <v>305</v>
      </c>
      <c r="HD41" s="3" t="s">
        <v>305</v>
      </c>
      <c r="HE41" s="3" t="s">
        <v>305</v>
      </c>
      <c r="HF41" s="3" t="s">
        <v>305</v>
      </c>
      <c r="HG41" s="3" t="s">
        <v>305</v>
      </c>
    </row>
    <row r="42" ht="15" spans="1:215">
      <c r="A42" s="1"/>
      <c r="B42" s="22" t="s">
        <v>308</v>
      </c>
      <c r="C42" s="1">
        <v>0</v>
      </c>
      <c r="D42" s="3" t="s">
        <v>305</v>
      </c>
      <c r="E42" s="3" t="s">
        <v>305</v>
      </c>
      <c r="F42" s="3" t="s">
        <v>305</v>
      </c>
      <c r="G42" s="3" t="s">
        <v>305</v>
      </c>
      <c r="H42" s="3" t="s">
        <v>305</v>
      </c>
      <c r="I42" s="3" t="s">
        <v>305</v>
      </c>
      <c r="J42" s="3" t="s">
        <v>305</v>
      </c>
      <c r="K42" s="3" t="s">
        <v>305</v>
      </c>
      <c r="L42" s="3" t="s">
        <v>305</v>
      </c>
      <c r="M42" s="3" t="s">
        <v>305</v>
      </c>
      <c r="N42" s="3" t="s">
        <v>305</v>
      </c>
      <c r="O42" s="3" t="s">
        <v>305</v>
      </c>
      <c r="P42" s="3" t="s">
        <v>305</v>
      </c>
      <c r="Q42" s="3" t="s">
        <v>305</v>
      </c>
      <c r="R42" s="3" t="s">
        <v>305</v>
      </c>
      <c r="S42" s="3" t="s">
        <v>305</v>
      </c>
      <c r="T42" s="3" t="s">
        <v>305</v>
      </c>
      <c r="U42" s="3" t="s">
        <v>305</v>
      </c>
      <c r="V42" s="3" t="s">
        <v>305</v>
      </c>
      <c r="W42" s="3" t="s">
        <v>305</v>
      </c>
      <c r="Y42" s="1"/>
      <c r="Z42" s="22" t="s">
        <v>308</v>
      </c>
      <c r="AA42" s="1">
        <v>0</v>
      </c>
      <c r="AB42" s="3" t="s">
        <v>305</v>
      </c>
      <c r="AC42" s="3" t="s">
        <v>305</v>
      </c>
      <c r="AD42" s="3" t="s">
        <v>305</v>
      </c>
      <c r="AE42" s="3" t="s">
        <v>305</v>
      </c>
      <c r="AF42" s="3" t="s">
        <v>305</v>
      </c>
      <c r="AG42" s="3" t="s">
        <v>305</v>
      </c>
      <c r="AH42" s="3" t="s">
        <v>305</v>
      </c>
      <c r="AI42" s="3" t="s">
        <v>305</v>
      </c>
      <c r="AJ42" s="3" t="s">
        <v>305</v>
      </c>
      <c r="AK42" s="3" t="s">
        <v>305</v>
      </c>
      <c r="AL42" s="3" t="s">
        <v>305</v>
      </c>
      <c r="AM42" s="3" t="s">
        <v>305</v>
      </c>
      <c r="AN42" s="3" t="s">
        <v>305</v>
      </c>
      <c r="AO42" s="3" t="s">
        <v>305</v>
      </c>
      <c r="AP42" s="3" t="s">
        <v>305</v>
      </c>
      <c r="AQ42" s="3" t="s">
        <v>305</v>
      </c>
      <c r="AR42" s="3" t="s">
        <v>305</v>
      </c>
      <c r="AS42" s="3" t="s">
        <v>305</v>
      </c>
      <c r="AT42" s="3" t="s">
        <v>305</v>
      </c>
      <c r="AU42" s="3" t="s">
        <v>305</v>
      </c>
      <c r="AW42" s="25"/>
      <c r="AX42" s="35" t="s">
        <v>309</v>
      </c>
      <c r="AY42" s="25">
        <v>0</v>
      </c>
      <c r="AZ42" s="27" t="s">
        <v>307</v>
      </c>
      <c r="BA42" s="27" t="s">
        <v>307</v>
      </c>
      <c r="BB42" s="27" t="s">
        <v>307</v>
      </c>
      <c r="BC42" s="27" t="s">
        <v>307</v>
      </c>
      <c r="BD42" s="27" t="s">
        <v>307</v>
      </c>
      <c r="BE42" s="27" t="s">
        <v>307</v>
      </c>
      <c r="BF42" s="27" t="s">
        <v>307</v>
      </c>
      <c r="BG42" s="27" t="s">
        <v>307</v>
      </c>
      <c r="BH42" s="27" t="s">
        <v>307</v>
      </c>
      <c r="BI42" s="27" t="s">
        <v>307</v>
      </c>
      <c r="BJ42" s="27" t="s">
        <v>307</v>
      </c>
      <c r="BK42" s="27" t="s">
        <v>307</v>
      </c>
      <c r="BL42" s="27" t="s">
        <v>307</v>
      </c>
      <c r="BM42" s="27" t="s">
        <v>307</v>
      </c>
      <c r="BN42" s="27" t="s">
        <v>307</v>
      </c>
      <c r="BO42" s="27" t="s">
        <v>307</v>
      </c>
      <c r="BP42" s="27" t="s">
        <v>307</v>
      </c>
      <c r="BQ42" s="27" t="s">
        <v>307</v>
      </c>
      <c r="BR42" s="27" t="s">
        <v>307</v>
      </c>
      <c r="BS42" s="27" t="s">
        <v>307</v>
      </c>
      <c r="BT42" s="44"/>
      <c r="BU42" s="25"/>
      <c r="BV42" s="35" t="s">
        <v>309</v>
      </c>
      <c r="BW42" s="25">
        <v>0</v>
      </c>
      <c r="BX42" s="27" t="s">
        <v>307</v>
      </c>
      <c r="BY42" s="27" t="s">
        <v>307</v>
      </c>
      <c r="BZ42" s="27" t="s">
        <v>307</v>
      </c>
      <c r="CA42" s="27" t="s">
        <v>307</v>
      </c>
      <c r="CB42" s="27" t="s">
        <v>307</v>
      </c>
      <c r="CC42" s="27" t="s">
        <v>307</v>
      </c>
      <c r="CD42" s="27" t="s">
        <v>307</v>
      </c>
      <c r="CE42" s="27" t="s">
        <v>307</v>
      </c>
      <c r="CF42" s="27" t="s">
        <v>307</v>
      </c>
      <c r="CG42" s="27" t="s">
        <v>307</v>
      </c>
      <c r="CH42" s="27" t="s">
        <v>307</v>
      </c>
      <c r="CI42" s="27" t="s">
        <v>307</v>
      </c>
      <c r="CJ42" s="27" t="s">
        <v>307</v>
      </c>
      <c r="CK42" s="27" t="s">
        <v>307</v>
      </c>
      <c r="CL42" s="27" t="s">
        <v>307</v>
      </c>
      <c r="CM42" s="27" t="s">
        <v>307</v>
      </c>
      <c r="CN42" s="27" t="s">
        <v>307</v>
      </c>
      <c r="CO42" s="27" t="s">
        <v>307</v>
      </c>
      <c r="CP42" s="27" t="s">
        <v>307</v>
      </c>
      <c r="CQ42" s="27" t="s">
        <v>307</v>
      </c>
      <c r="CR42" s="44"/>
      <c r="CS42" s="25"/>
      <c r="CT42" s="35" t="s">
        <v>309</v>
      </c>
      <c r="CU42" s="25">
        <v>0</v>
      </c>
      <c r="CV42" s="27" t="s">
        <v>307</v>
      </c>
      <c r="CW42" s="27" t="s">
        <v>307</v>
      </c>
      <c r="CX42" s="27" t="s">
        <v>307</v>
      </c>
      <c r="CY42" s="27" t="s">
        <v>307</v>
      </c>
      <c r="CZ42" s="27" t="s">
        <v>307</v>
      </c>
      <c r="DA42" s="27" t="s">
        <v>307</v>
      </c>
      <c r="DB42" s="27" t="s">
        <v>307</v>
      </c>
      <c r="DC42" s="27" t="s">
        <v>307</v>
      </c>
      <c r="DD42" s="27" t="s">
        <v>307</v>
      </c>
      <c r="DE42" s="27" t="s">
        <v>307</v>
      </c>
      <c r="DF42" s="27" t="s">
        <v>307</v>
      </c>
      <c r="DG42" s="27" t="s">
        <v>307</v>
      </c>
      <c r="DH42" s="27" t="s">
        <v>307</v>
      </c>
      <c r="DI42" s="27" t="s">
        <v>307</v>
      </c>
      <c r="DJ42" s="27" t="s">
        <v>307</v>
      </c>
      <c r="DK42" s="27" t="s">
        <v>307</v>
      </c>
      <c r="DL42" s="27" t="s">
        <v>307</v>
      </c>
      <c r="DM42" s="27" t="s">
        <v>307</v>
      </c>
      <c r="DN42" s="27" t="s">
        <v>307</v>
      </c>
      <c r="DO42" s="27" t="s">
        <v>307</v>
      </c>
      <c r="DP42" s="44"/>
      <c r="DQ42" s="25"/>
      <c r="DR42" s="35" t="s">
        <v>309</v>
      </c>
      <c r="DS42" s="25">
        <v>0</v>
      </c>
      <c r="DT42" s="27" t="s">
        <v>307</v>
      </c>
      <c r="DU42" s="27" t="s">
        <v>307</v>
      </c>
      <c r="DV42" s="27" t="s">
        <v>307</v>
      </c>
      <c r="DW42" s="27" t="s">
        <v>307</v>
      </c>
      <c r="DX42" s="27" t="s">
        <v>307</v>
      </c>
      <c r="DY42" s="27" t="s">
        <v>307</v>
      </c>
      <c r="DZ42" s="27" t="s">
        <v>307</v>
      </c>
      <c r="EA42" s="27" t="s">
        <v>307</v>
      </c>
      <c r="EB42" s="27" t="s">
        <v>307</v>
      </c>
      <c r="EC42" s="27" t="s">
        <v>307</v>
      </c>
      <c r="ED42" s="27" t="s">
        <v>307</v>
      </c>
      <c r="EE42" s="27" t="s">
        <v>307</v>
      </c>
      <c r="EF42" s="27" t="s">
        <v>307</v>
      </c>
      <c r="EG42" s="27" t="s">
        <v>307</v>
      </c>
      <c r="EH42" s="27" t="s">
        <v>307</v>
      </c>
      <c r="EI42" s="27" t="s">
        <v>307</v>
      </c>
      <c r="EJ42" s="27" t="s">
        <v>307</v>
      </c>
      <c r="EK42" s="27" t="s">
        <v>307</v>
      </c>
      <c r="EL42" s="27" t="s">
        <v>307</v>
      </c>
      <c r="EM42" s="27" t="s">
        <v>307</v>
      </c>
      <c r="EO42" s="1"/>
      <c r="EP42" s="12" t="s">
        <v>308</v>
      </c>
      <c r="EQ42" s="1">
        <v>0</v>
      </c>
      <c r="ER42" s="3" t="s">
        <v>305</v>
      </c>
      <c r="ES42" s="3" t="s">
        <v>305</v>
      </c>
      <c r="ET42" s="3" t="s">
        <v>305</v>
      </c>
      <c r="EU42" s="3" t="s">
        <v>305</v>
      </c>
      <c r="EV42" s="3" t="s">
        <v>305</v>
      </c>
      <c r="EW42" s="3" t="s">
        <v>305</v>
      </c>
      <c r="EX42" s="3" t="s">
        <v>305</v>
      </c>
      <c r="EY42" s="3" t="s">
        <v>305</v>
      </c>
      <c r="EZ42" s="3" t="s">
        <v>305</v>
      </c>
      <c r="FA42" s="3" t="s">
        <v>305</v>
      </c>
      <c r="FB42" s="3" t="s">
        <v>305</v>
      </c>
      <c r="FC42" s="3" t="s">
        <v>305</v>
      </c>
      <c r="FD42" s="3" t="s">
        <v>305</v>
      </c>
      <c r="FE42" s="3" t="s">
        <v>305</v>
      </c>
      <c r="FF42" s="3" t="s">
        <v>305</v>
      </c>
      <c r="FG42" s="3" t="s">
        <v>305</v>
      </c>
      <c r="FH42" s="3" t="s">
        <v>305</v>
      </c>
      <c r="FI42" s="3" t="s">
        <v>305</v>
      </c>
      <c r="FJ42" s="3" t="s">
        <v>305</v>
      </c>
      <c r="FK42" s="3" t="s">
        <v>305</v>
      </c>
      <c r="FM42" s="1"/>
      <c r="FN42" s="12" t="s">
        <v>308</v>
      </c>
      <c r="FO42" s="1">
        <v>0</v>
      </c>
      <c r="FP42" s="3" t="s">
        <v>305</v>
      </c>
      <c r="FQ42" s="3" t="s">
        <v>305</v>
      </c>
      <c r="FR42" s="3" t="s">
        <v>305</v>
      </c>
      <c r="FS42" s="3" t="s">
        <v>305</v>
      </c>
      <c r="FT42" s="3" t="s">
        <v>305</v>
      </c>
      <c r="FU42" s="3" t="s">
        <v>305</v>
      </c>
      <c r="FV42" s="3" t="s">
        <v>305</v>
      </c>
      <c r="FW42" s="3" t="s">
        <v>305</v>
      </c>
      <c r="FX42" s="3" t="s">
        <v>305</v>
      </c>
      <c r="FY42" s="3" t="s">
        <v>305</v>
      </c>
      <c r="FZ42" s="3" t="s">
        <v>305</v>
      </c>
      <c r="GA42" s="3" t="s">
        <v>305</v>
      </c>
      <c r="GB42" s="3" t="s">
        <v>305</v>
      </c>
      <c r="GC42" s="3" t="s">
        <v>305</v>
      </c>
      <c r="GD42" s="3" t="s">
        <v>305</v>
      </c>
      <c r="GE42" s="3" t="s">
        <v>305</v>
      </c>
      <c r="GF42" s="3" t="s">
        <v>305</v>
      </c>
      <c r="GG42" s="3" t="s">
        <v>305</v>
      </c>
      <c r="GH42" s="3" t="s">
        <v>305</v>
      </c>
      <c r="GI42" s="3" t="s">
        <v>305</v>
      </c>
      <c r="GK42" s="1"/>
      <c r="GL42" s="12" t="s">
        <v>308</v>
      </c>
      <c r="GM42" s="1">
        <v>0</v>
      </c>
      <c r="GN42" s="3" t="s">
        <v>305</v>
      </c>
      <c r="GO42" s="3" t="s">
        <v>305</v>
      </c>
      <c r="GP42" s="3" t="s">
        <v>305</v>
      </c>
      <c r="GQ42" s="3" t="s">
        <v>305</v>
      </c>
      <c r="GR42" s="3" t="s">
        <v>305</v>
      </c>
      <c r="GS42" s="3" t="s">
        <v>305</v>
      </c>
      <c r="GT42" s="3" t="s">
        <v>305</v>
      </c>
      <c r="GU42" s="3" t="s">
        <v>305</v>
      </c>
      <c r="GV42" s="3" t="s">
        <v>305</v>
      </c>
      <c r="GW42" s="3" t="s">
        <v>305</v>
      </c>
      <c r="GX42" s="3" t="s">
        <v>305</v>
      </c>
      <c r="GY42" s="3" t="s">
        <v>305</v>
      </c>
      <c r="GZ42" s="3" t="s">
        <v>305</v>
      </c>
      <c r="HA42" s="3" t="s">
        <v>305</v>
      </c>
      <c r="HB42" s="3" t="s">
        <v>305</v>
      </c>
      <c r="HC42" s="3" t="s">
        <v>305</v>
      </c>
      <c r="HD42" s="3" t="s">
        <v>305</v>
      </c>
      <c r="HE42" s="3" t="s">
        <v>305</v>
      </c>
      <c r="HF42" s="3" t="s">
        <v>305</v>
      </c>
      <c r="HG42" s="3" t="s">
        <v>305</v>
      </c>
    </row>
    <row r="43" ht="15" spans="1:215">
      <c r="A43" s="1"/>
      <c r="B43" s="22" t="s">
        <v>310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Y43" s="1"/>
      <c r="Z43" s="22" t="s">
        <v>310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W43" s="25"/>
      <c r="AX43" s="35" t="s">
        <v>311</v>
      </c>
      <c r="AY43" s="25">
        <v>0</v>
      </c>
      <c r="AZ43" s="25">
        <v>0</v>
      </c>
      <c r="BA43" s="25">
        <v>0</v>
      </c>
      <c r="BB43" s="25">
        <v>0</v>
      </c>
      <c r="BC43" s="25">
        <v>0</v>
      </c>
      <c r="BD43" s="25">
        <v>0</v>
      </c>
      <c r="BE43" s="25">
        <v>0</v>
      </c>
      <c r="BF43" s="25">
        <v>0</v>
      </c>
      <c r="BG43" s="25">
        <v>0</v>
      </c>
      <c r="BH43" s="25">
        <v>0</v>
      </c>
      <c r="BI43" s="25">
        <v>0</v>
      </c>
      <c r="BJ43" s="25">
        <v>0</v>
      </c>
      <c r="BK43" s="25">
        <v>0</v>
      </c>
      <c r="BL43" s="25">
        <v>0</v>
      </c>
      <c r="BM43" s="25">
        <v>0</v>
      </c>
      <c r="BN43" s="25">
        <v>0</v>
      </c>
      <c r="BO43" s="25">
        <v>0</v>
      </c>
      <c r="BP43" s="25">
        <v>0</v>
      </c>
      <c r="BQ43" s="25">
        <v>0</v>
      </c>
      <c r="BR43" s="25">
        <v>0</v>
      </c>
      <c r="BS43" s="25">
        <v>0</v>
      </c>
      <c r="BT43" s="44"/>
      <c r="BU43" s="25"/>
      <c r="BV43" s="35" t="s">
        <v>311</v>
      </c>
      <c r="BW43" s="25">
        <v>0</v>
      </c>
      <c r="BX43" s="25">
        <v>0</v>
      </c>
      <c r="BY43" s="25">
        <v>0</v>
      </c>
      <c r="BZ43" s="25">
        <v>0</v>
      </c>
      <c r="CA43" s="25">
        <v>0</v>
      </c>
      <c r="CB43" s="25">
        <v>0</v>
      </c>
      <c r="CC43" s="25">
        <v>0</v>
      </c>
      <c r="CD43" s="25">
        <v>0</v>
      </c>
      <c r="CE43" s="25">
        <v>0</v>
      </c>
      <c r="CF43" s="25">
        <v>0</v>
      </c>
      <c r="CG43" s="25">
        <v>0</v>
      </c>
      <c r="CH43" s="25">
        <v>0</v>
      </c>
      <c r="CI43" s="25">
        <v>0</v>
      </c>
      <c r="CJ43" s="25">
        <v>0</v>
      </c>
      <c r="CK43" s="25">
        <v>0</v>
      </c>
      <c r="CL43" s="25">
        <v>0</v>
      </c>
      <c r="CM43" s="25">
        <v>0</v>
      </c>
      <c r="CN43" s="25">
        <v>0</v>
      </c>
      <c r="CO43" s="25">
        <v>0</v>
      </c>
      <c r="CP43" s="25">
        <v>0</v>
      </c>
      <c r="CQ43" s="25">
        <v>0</v>
      </c>
      <c r="CR43" s="44"/>
      <c r="CS43" s="25"/>
      <c r="CT43" s="35" t="s">
        <v>311</v>
      </c>
      <c r="CU43" s="25">
        <v>0</v>
      </c>
      <c r="CV43" s="25">
        <v>0</v>
      </c>
      <c r="CW43" s="25">
        <v>0</v>
      </c>
      <c r="CX43" s="25">
        <v>0</v>
      </c>
      <c r="CY43" s="25">
        <v>0</v>
      </c>
      <c r="CZ43" s="25">
        <v>0</v>
      </c>
      <c r="DA43" s="25">
        <v>0</v>
      </c>
      <c r="DB43" s="25">
        <v>0</v>
      </c>
      <c r="DC43" s="25">
        <v>0</v>
      </c>
      <c r="DD43" s="25">
        <v>0</v>
      </c>
      <c r="DE43" s="25">
        <v>0</v>
      </c>
      <c r="DF43" s="25">
        <v>0</v>
      </c>
      <c r="DG43" s="25">
        <v>0</v>
      </c>
      <c r="DH43" s="25">
        <v>0</v>
      </c>
      <c r="DI43" s="25">
        <v>0</v>
      </c>
      <c r="DJ43" s="25">
        <v>0</v>
      </c>
      <c r="DK43" s="25">
        <v>0</v>
      </c>
      <c r="DL43" s="25">
        <v>0</v>
      </c>
      <c r="DM43" s="25">
        <v>0</v>
      </c>
      <c r="DN43" s="25">
        <v>0</v>
      </c>
      <c r="DO43" s="25">
        <v>0</v>
      </c>
      <c r="DP43" s="44"/>
      <c r="DQ43" s="25"/>
      <c r="DR43" s="35" t="s">
        <v>311</v>
      </c>
      <c r="DS43" s="25">
        <v>0</v>
      </c>
      <c r="DT43" s="25">
        <v>0</v>
      </c>
      <c r="DU43" s="25">
        <v>0</v>
      </c>
      <c r="DV43" s="25">
        <v>0</v>
      </c>
      <c r="DW43" s="25">
        <v>0</v>
      </c>
      <c r="DX43" s="25">
        <v>0</v>
      </c>
      <c r="DY43" s="25">
        <v>0</v>
      </c>
      <c r="DZ43" s="25">
        <v>0</v>
      </c>
      <c r="EA43" s="25">
        <v>0</v>
      </c>
      <c r="EB43" s="25">
        <v>0</v>
      </c>
      <c r="EC43" s="25">
        <v>0</v>
      </c>
      <c r="ED43" s="25">
        <v>0</v>
      </c>
      <c r="EE43" s="25">
        <v>0</v>
      </c>
      <c r="EF43" s="25">
        <v>0</v>
      </c>
      <c r="EG43" s="25">
        <v>0</v>
      </c>
      <c r="EH43" s="25">
        <v>0</v>
      </c>
      <c r="EI43" s="25">
        <v>0</v>
      </c>
      <c r="EJ43" s="25">
        <v>0</v>
      </c>
      <c r="EK43" s="25">
        <v>0</v>
      </c>
      <c r="EL43" s="25">
        <v>0</v>
      </c>
      <c r="EM43" s="25">
        <v>0</v>
      </c>
      <c r="EO43" s="1"/>
      <c r="EP43" s="12" t="s">
        <v>310</v>
      </c>
      <c r="EQ43" s="1">
        <v>0</v>
      </c>
      <c r="ER43" s="1">
        <v>0</v>
      </c>
      <c r="ES43" s="1">
        <v>0</v>
      </c>
      <c r="ET43" s="1">
        <v>0</v>
      </c>
      <c r="EU43" s="1">
        <v>0</v>
      </c>
      <c r="EV43" s="1">
        <v>0</v>
      </c>
      <c r="EW43" s="1">
        <v>0</v>
      </c>
      <c r="EX43" s="1">
        <v>0</v>
      </c>
      <c r="EY43" s="1">
        <v>0</v>
      </c>
      <c r="EZ43" s="1">
        <v>0</v>
      </c>
      <c r="FA43" s="1">
        <v>0</v>
      </c>
      <c r="FB43" s="1">
        <v>0</v>
      </c>
      <c r="FC43" s="1">
        <v>0</v>
      </c>
      <c r="FD43" s="1">
        <v>0</v>
      </c>
      <c r="FE43" s="1">
        <v>0</v>
      </c>
      <c r="FF43" s="1">
        <v>0</v>
      </c>
      <c r="FG43" s="1">
        <v>0</v>
      </c>
      <c r="FH43" s="1">
        <v>0</v>
      </c>
      <c r="FI43" s="1">
        <v>0</v>
      </c>
      <c r="FJ43" s="1">
        <v>0</v>
      </c>
      <c r="FK43" s="1">
        <v>0</v>
      </c>
      <c r="FM43" s="1"/>
      <c r="FN43" s="12" t="s">
        <v>310</v>
      </c>
      <c r="FO43" s="1">
        <v>0</v>
      </c>
      <c r="FP43" s="1">
        <v>0</v>
      </c>
      <c r="FQ43" s="1">
        <v>0</v>
      </c>
      <c r="FR43" s="1">
        <v>0</v>
      </c>
      <c r="FS43" s="1">
        <v>0</v>
      </c>
      <c r="FT43" s="1">
        <v>0</v>
      </c>
      <c r="FU43" s="1">
        <v>0</v>
      </c>
      <c r="FV43" s="1">
        <v>0</v>
      </c>
      <c r="FW43" s="1">
        <v>0</v>
      </c>
      <c r="FX43" s="1">
        <v>0</v>
      </c>
      <c r="FY43" s="1">
        <v>0</v>
      </c>
      <c r="FZ43" s="1">
        <v>0</v>
      </c>
      <c r="GA43" s="1">
        <v>0</v>
      </c>
      <c r="GB43" s="1">
        <v>0</v>
      </c>
      <c r="GC43" s="1">
        <v>0</v>
      </c>
      <c r="GD43" s="1">
        <v>0</v>
      </c>
      <c r="GE43" s="1">
        <v>0</v>
      </c>
      <c r="GF43" s="1">
        <v>0</v>
      </c>
      <c r="GG43" s="1">
        <v>0</v>
      </c>
      <c r="GH43" s="1">
        <v>0</v>
      </c>
      <c r="GI43" s="1">
        <v>0</v>
      </c>
      <c r="GK43" s="1"/>
      <c r="GL43" s="12" t="s">
        <v>310</v>
      </c>
      <c r="GM43" s="1">
        <v>0</v>
      </c>
      <c r="GN43" s="1">
        <v>0</v>
      </c>
      <c r="GO43" s="1">
        <v>0</v>
      </c>
      <c r="GP43" s="1">
        <v>0</v>
      </c>
      <c r="GQ43" s="1">
        <v>0</v>
      </c>
      <c r="GR43" s="1">
        <v>0</v>
      </c>
      <c r="GS43" s="1">
        <v>0</v>
      </c>
      <c r="GT43" s="1">
        <v>0</v>
      </c>
      <c r="GU43" s="1">
        <v>0</v>
      </c>
      <c r="GV43" s="1">
        <v>0</v>
      </c>
      <c r="GW43" s="1">
        <v>0</v>
      </c>
      <c r="GX43" s="1">
        <v>0</v>
      </c>
      <c r="GY43" s="1">
        <v>0</v>
      </c>
      <c r="GZ43" s="1">
        <v>0</v>
      </c>
      <c r="HA43" s="1">
        <v>0</v>
      </c>
      <c r="HB43" s="1">
        <v>0</v>
      </c>
      <c r="HC43" s="1">
        <v>0</v>
      </c>
      <c r="HD43" s="1">
        <v>0</v>
      </c>
      <c r="HE43" s="1">
        <v>0</v>
      </c>
      <c r="HF43" s="1">
        <v>0</v>
      </c>
      <c r="HG43" s="1">
        <v>0</v>
      </c>
    </row>
    <row r="44" ht="1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44"/>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44"/>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44"/>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5" spans="1:215">
      <c r="A45" s="1"/>
      <c r="B45" s="21" t="s">
        <v>197</v>
      </c>
      <c r="C45" s="1"/>
      <c r="D45" s="1"/>
      <c r="E45" s="1"/>
      <c r="F45" s="1"/>
      <c r="G45" s="1"/>
      <c r="H45" s="1"/>
      <c r="I45" s="1"/>
      <c r="J45" s="1"/>
      <c r="K45" s="1"/>
      <c r="L45" s="1"/>
      <c r="M45" s="1"/>
      <c r="N45" s="1"/>
      <c r="O45" s="1"/>
      <c r="P45" s="1"/>
      <c r="Q45" s="1"/>
      <c r="R45" s="1"/>
      <c r="S45" s="1"/>
      <c r="T45" s="1"/>
      <c r="U45" s="1"/>
      <c r="V45" s="1"/>
      <c r="W45" s="1"/>
      <c r="Y45" s="1"/>
      <c r="Z45" s="21" t="s">
        <v>197</v>
      </c>
      <c r="AA45" s="1"/>
      <c r="AB45" s="1"/>
      <c r="AC45" s="1"/>
      <c r="AD45" s="1"/>
      <c r="AE45" s="1"/>
      <c r="AF45" s="1"/>
      <c r="AG45" s="1"/>
      <c r="AH45" s="1"/>
      <c r="AI45" s="1"/>
      <c r="AJ45" s="1"/>
      <c r="AK45" s="1"/>
      <c r="AL45" s="1"/>
      <c r="AM45" s="1"/>
      <c r="AN45" s="1"/>
      <c r="AO45" s="1"/>
      <c r="AP45" s="1"/>
      <c r="AQ45" s="1"/>
      <c r="AR45" s="1"/>
      <c r="AS45" s="1"/>
      <c r="AT45" s="1"/>
      <c r="AU45" s="1"/>
      <c r="AW45" s="25"/>
      <c r="AX45" s="34" t="s">
        <v>312</v>
      </c>
      <c r="AY45" s="25"/>
      <c r="AZ45" s="25"/>
      <c r="BA45" s="25"/>
      <c r="BB45" s="25"/>
      <c r="BC45" s="25"/>
      <c r="BD45" s="25"/>
      <c r="BE45" s="25"/>
      <c r="BF45" s="25"/>
      <c r="BG45" s="25"/>
      <c r="BH45" s="25"/>
      <c r="BI45" s="25"/>
      <c r="BJ45" s="25"/>
      <c r="BK45" s="25"/>
      <c r="BL45" s="25"/>
      <c r="BM45" s="25"/>
      <c r="BN45" s="25"/>
      <c r="BO45" s="25"/>
      <c r="BP45" s="25"/>
      <c r="BQ45" s="25"/>
      <c r="BR45" s="25"/>
      <c r="BS45" s="25"/>
      <c r="BT45" s="44"/>
      <c r="BU45" s="25"/>
      <c r="BV45" s="34" t="s">
        <v>312</v>
      </c>
      <c r="BW45" s="25"/>
      <c r="BX45" s="25"/>
      <c r="BY45" s="25"/>
      <c r="BZ45" s="25"/>
      <c r="CA45" s="25"/>
      <c r="CB45" s="25"/>
      <c r="CC45" s="25"/>
      <c r="CD45" s="25"/>
      <c r="CE45" s="25"/>
      <c r="CF45" s="25"/>
      <c r="CG45" s="25"/>
      <c r="CH45" s="25"/>
      <c r="CI45" s="25"/>
      <c r="CJ45" s="25"/>
      <c r="CK45" s="25"/>
      <c r="CL45" s="25"/>
      <c r="CM45" s="25"/>
      <c r="CN45" s="25"/>
      <c r="CO45" s="25"/>
      <c r="CP45" s="25"/>
      <c r="CQ45" s="25"/>
      <c r="CR45" s="44"/>
      <c r="CS45" s="25"/>
      <c r="CT45" s="34" t="s">
        <v>312</v>
      </c>
      <c r="CU45" s="25"/>
      <c r="CV45" s="25"/>
      <c r="CW45" s="25"/>
      <c r="CX45" s="25"/>
      <c r="CY45" s="25"/>
      <c r="CZ45" s="25"/>
      <c r="DA45" s="25"/>
      <c r="DB45" s="25"/>
      <c r="DC45" s="25"/>
      <c r="DD45" s="25"/>
      <c r="DE45" s="25"/>
      <c r="DF45" s="25"/>
      <c r="DG45" s="25"/>
      <c r="DH45" s="25"/>
      <c r="DI45" s="25"/>
      <c r="DJ45" s="25"/>
      <c r="DK45" s="25"/>
      <c r="DL45" s="25"/>
      <c r="DM45" s="25"/>
      <c r="DN45" s="25"/>
      <c r="DO45" s="25"/>
      <c r="DP45" s="44"/>
      <c r="DQ45" s="25"/>
      <c r="DR45" s="34" t="s">
        <v>312</v>
      </c>
      <c r="DS45" s="25"/>
      <c r="DT45" s="25"/>
      <c r="DU45" s="25"/>
      <c r="DV45" s="25"/>
      <c r="DW45" s="25"/>
      <c r="DX45" s="25"/>
      <c r="DY45" s="25"/>
      <c r="DZ45" s="25"/>
      <c r="EA45" s="25"/>
      <c r="EB45" s="25"/>
      <c r="EC45" s="25"/>
      <c r="ED45" s="25"/>
      <c r="EE45" s="25"/>
      <c r="EF45" s="25"/>
      <c r="EG45" s="25"/>
      <c r="EH45" s="25"/>
      <c r="EI45" s="25"/>
      <c r="EJ45" s="25"/>
      <c r="EK45" s="25"/>
      <c r="EL45" s="25"/>
      <c r="EM45" s="25"/>
      <c r="EO45" s="1"/>
      <c r="EP45" s="21" t="s">
        <v>197</v>
      </c>
      <c r="EQ45" s="1"/>
      <c r="ER45" s="1"/>
      <c r="ES45" s="1"/>
      <c r="ET45" s="1"/>
      <c r="EU45" s="1"/>
      <c r="EV45" s="1"/>
      <c r="EW45" s="1"/>
      <c r="EX45" s="1"/>
      <c r="EY45" s="1"/>
      <c r="EZ45" s="1"/>
      <c r="FA45" s="1"/>
      <c r="FB45" s="1"/>
      <c r="FC45" s="1"/>
      <c r="FD45" s="1"/>
      <c r="FE45" s="1"/>
      <c r="FF45" s="1"/>
      <c r="FG45" s="1"/>
      <c r="FH45" s="1"/>
      <c r="FI45" s="1"/>
      <c r="FJ45" s="1"/>
      <c r="FK45" s="1"/>
      <c r="FM45" s="1"/>
      <c r="FN45" s="21" t="s">
        <v>197</v>
      </c>
      <c r="FO45" s="1"/>
      <c r="FP45" s="1"/>
      <c r="FQ45" s="1"/>
      <c r="FR45" s="1"/>
      <c r="FS45" s="1"/>
      <c r="FT45" s="1"/>
      <c r="FU45" s="1"/>
      <c r="FV45" s="1"/>
      <c r="FW45" s="1"/>
      <c r="FX45" s="1"/>
      <c r="FY45" s="1"/>
      <c r="FZ45" s="1"/>
      <c r="GA45" s="1"/>
      <c r="GB45" s="1"/>
      <c r="GC45" s="1"/>
      <c r="GD45" s="1"/>
      <c r="GE45" s="1"/>
      <c r="GF45" s="1"/>
      <c r="GG45" s="1"/>
      <c r="GH45" s="1"/>
      <c r="GI45" s="1"/>
      <c r="GK45" s="1"/>
      <c r="GL45" s="21" t="s">
        <v>197</v>
      </c>
      <c r="GM45" s="1"/>
      <c r="GN45" s="1"/>
      <c r="GO45" s="1"/>
      <c r="GP45" s="1"/>
      <c r="GQ45" s="1"/>
      <c r="GR45" s="1"/>
      <c r="GS45" s="1"/>
      <c r="GT45" s="1"/>
      <c r="GU45" s="1"/>
      <c r="GV45" s="1"/>
      <c r="GW45" s="1"/>
      <c r="GX45" s="1"/>
      <c r="GY45" s="1"/>
      <c r="GZ45" s="1"/>
      <c r="HA45" s="1"/>
      <c r="HB45" s="1"/>
      <c r="HC45" s="1"/>
      <c r="HD45" s="1"/>
      <c r="HE45" s="1"/>
      <c r="HF45" s="1"/>
      <c r="HG45" s="1"/>
    </row>
    <row r="46" ht="15" spans="1:215">
      <c r="A46" s="1"/>
      <c r="B46" s="9" t="s">
        <v>298</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Y46" s="1"/>
      <c r="Z46" s="9" t="s">
        <v>298</v>
      </c>
      <c r="AA46" s="1">
        <v>0</v>
      </c>
      <c r="AB46" s="1">
        <v>0</v>
      </c>
      <c r="AC46" s="1">
        <v>0</v>
      </c>
      <c r="AD46" s="1">
        <v>0</v>
      </c>
      <c r="AE46" s="1">
        <v>0</v>
      </c>
      <c r="AF46" s="1">
        <v>0</v>
      </c>
      <c r="AG46" s="1">
        <v>0</v>
      </c>
      <c r="AH46" s="1">
        <v>0</v>
      </c>
      <c r="AI46" s="1">
        <v>0</v>
      </c>
      <c r="AJ46" s="1">
        <v>0</v>
      </c>
      <c r="AK46" s="1">
        <v>0</v>
      </c>
      <c r="AL46" s="1">
        <v>0</v>
      </c>
      <c r="AM46" s="1">
        <v>0</v>
      </c>
      <c r="AN46" s="1">
        <v>0</v>
      </c>
      <c r="AO46" s="1">
        <v>0</v>
      </c>
      <c r="AP46" s="1">
        <v>0</v>
      </c>
      <c r="AQ46" s="1">
        <v>0</v>
      </c>
      <c r="AR46" s="1">
        <v>0</v>
      </c>
      <c r="AS46" s="1">
        <v>0</v>
      </c>
      <c r="AT46" s="1">
        <v>0</v>
      </c>
      <c r="AU46" s="1">
        <v>0</v>
      </c>
      <c r="AW46" s="25"/>
      <c r="AX46" s="45" t="s">
        <v>299</v>
      </c>
      <c r="AY46" s="25">
        <v>0</v>
      </c>
      <c r="AZ46" s="25">
        <v>0</v>
      </c>
      <c r="BA46" s="25">
        <v>0</v>
      </c>
      <c r="BB46" s="25">
        <v>0</v>
      </c>
      <c r="BC46" s="25">
        <v>0</v>
      </c>
      <c r="BD46" s="25">
        <v>0</v>
      </c>
      <c r="BE46" s="25">
        <v>0</v>
      </c>
      <c r="BF46" s="25">
        <v>0</v>
      </c>
      <c r="BG46" s="25">
        <v>0</v>
      </c>
      <c r="BH46" s="25">
        <v>0</v>
      </c>
      <c r="BI46" s="25">
        <v>0</v>
      </c>
      <c r="BJ46" s="25">
        <v>0</v>
      </c>
      <c r="BK46" s="25">
        <v>0</v>
      </c>
      <c r="BL46" s="25">
        <v>0</v>
      </c>
      <c r="BM46" s="25">
        <v>0</v>
      </c>
      <c r="BN46" s="25">
        <v>0</v>
      </c>
      <c r="BO46" s="25">
        <v>0</v>
      </c>
      <c r="BP46" s="25">
        <v>0</v>
      </c>
      <c r="BQ46" s="25">
        <v>0</v>
      </c>
      <c r="BR46" s="25">
        <v>0</v>
      </c>
      <c r="BS46" s="25">
        <v>0</v>
      </c>
      <c r="BT46" s="44"/>
      <c r="BU46" s="25"/>
      <c r="BV46" s="45" t="s">
        <v>299</v>
      </c>
      <c r="BW46" s="25">
        <v>0</v>
      </c>
      <c r="BX46" s="25">
        <v>0</v>
      </c>
      <c r="BY46" s="25">
        <v>0</v>
      </c>
      <c r="BZ46" s="25">
        <v>0</v>
      </c>
      <c r="CA46" s="25">
        <v>0</v>
      </c>
      <c r="CB46" s="25">
        <v>0</v>
      </c>
      <c r="CC46" s="25">
        <v>0</v>
      </c>
      <c r="CD46" s="25">
        <v>0</v>
      </c>
      <c r="CE46" s="25">
        <v>0</v>
      </c>
      <c r="CF46" s="25">
        <v>0</v>
      </c>
      <c r="CG46" s="25">
        <v>0</v>
      </c>
      <c r="CH46" s="25">
        <v>0</v>
      </c>
      <c r="CI46" s="25">
        <v>0</v>
      </c>
      <c r="CJ46" s="25">
        <v>0</v>
      </c>
      <c r="CK46" s="25">
        <v>0</v>
      </c>
      <c r="CL46" s="25">
        <v>0</v>
      </c>
      <c r="CM46" s="25">
        <v>0</v>
      </c>
      <c r="CN46" s="25">
        <v>0</v>
      </c>
      <c r="CO46" s="25">
        <v>0</v>
      </c>
      <c r="CP46" s="25">
        <v>0</v>
      </c>
      <c r="CQ46" s="25">
        <v>0</v>
      </c>
      <c r="CR46" s="44"/>
      <c r="CS46" s="25"/>
      <c r="CT46" s="45" t="s">
        <v>299</v>
      </c>
      <c r="CU46" s="25">
        <v>0</v>
      </c>
      <c r="CV46" s="25">
        <v>0</v>
      </c>
      <c r="CW46" s="25">
        <v>0</v>
      </c>
      <c r="CX46" s="25">
        <v>0</v>
      </c>
      <c r="CY46" s="25">
        <v>0</v>
      </c>
      <c r="CZ46" s="25">
        <v>0</v>
      </c>
      <c r="DA46" s="25">
        <v>0</v>
      </c>
      <c r="DB46" s="25">
        <v>0</v>
      </c>
      <c r="DC46" s="25">
        <v>0</v>
      </c>
      <c r="DD46" s="25">
        <v>0</v>
      </c>
      <c r="DE46" s="25">
        <v>0</v>
      </c>
      <c r="DF46" s="25">
        <v>0</v>
      </c>
      <c r="DG46" s="25">
        <v>0</v>
      </c>
      <c r="DH46" s="25">
        <v>0</v>
      </c>
      <c r="DI46" s="25">
        <v>0</v>
      </c>
      <c r="DJ46" s="25">
        <v>0</v>
      </c>
      <c r="DK46" s="25">
        <v>0</v>
      </c>
      <c r="DL46" s="25">
        <v>0</v>
      </c>
      <c r="DM46" s="25">
        <v>0</v>
      </c>
      <c r="DN46" s="25">
        <v>0</v>
      </c>
      <c r="DO46" s="25">
        <v>0</v>
      </c>
      <c r="DP46" s="44"/>
      <c r="DQ46" s="25"/>
      <c r="DR46" s="45" t="s">
        <v>299</v>
      </c>
      <c r="DS46" s="25">
        <v>0</v>
      </c>
      <c r="DT46" s="25">
        <v>0</v>
      </c>
      <c r="DU46" s="25">
        <v>0</v>
      </c>
      <c r="DV46" s="25">
        <v>0</v>
      </c>
      <c r="DW46" s="25">
        <v>0</v>
      </c>
      <c r="DX46" s="25">
        <v>0</v>
      </c>
      <c r="DY46" s="25">
        <v>0</v>
      </c>
      <c r="DZ46" s="25">
        <v>0</v>
      </c>
      <c r="EA46" s="25">
        <v>0</v>
      </c>
      <c r="EB46" s="25">
        <v>0</v>
      </c>
      <c r="EC46" s="25">
        <v>0</v>
      </c>
      <c r="ED46" s="25">
        <v>0</v>
      </c>
      <c r="EE46" s="25">
        <v>0</v>
      </c>
      <c r="EF46" s="25">
        <v>0</v>
      </c>
      <c r="EG46" s="25">
        <v>0</v>
      </c>
      <c r="EH46" s="25">
        <v>0</v>
      </c>
      <c r="EI46" s="25">
        <v>0</v>
      </c>
      <c r="EJ46" s="25">
        <v>0</v>
      </c>
      <c r="EK46" s="25">
        <v>0</v>
      </c>
      <c r="EL46" s="25">
        <v>0</v>
      </c>
      <c r="EM46" s="25">
        <v>0</v>
      </c>
      <c r="EO46" s="1"/>
      <c r="EP46" s="9" t="s">
        <v>298</v>
      </c>
      <c r="EQ46" s="1">
        <v>0</v>
      </c>
      <c r="ER46" s="1">
        <v>0</v>
      </c>
      <c r="ES46" s="1">
        <v>0</v>
      </c>
      <c r="ET46" s="1">
        <v>0</v>
      </c>
      <c r="EU46" s="1">
        <v>0</v>
      </c>
      <c r="EV46" s="1">
        <v>0</v>
      </c>
      <c r="EW46" s="1">
        <v>0</v>
      </c>
      <c r="EX46" s="1">
        <v>0</v>
      </c>
      <c r="EY46" s="1">
        <v>0</v>
      </c>
      <c r="EZ46" s="1">
        <v>0</v>
      </c>
      <c r="FA46" s="1">
        <v>0</v>
      </c>
      <c r="FB46" s="1">
        <v>0</v>
      </c>
      <c r="FC46" s="1">
        <v>0</v>
      </c>
      <c r="FD46" s="1">
        <v>0</v>
      </c>
      <c r="FE46" s="1">
        <v>0</v>
      </c>
      <c r="FF46" s="1">
        <v>0</v>
      </c>
      <c r="FG46" s="1">
        <v>0</v>
      </c>
      <c r="FH46" s="1">
        <v>0</v>
      </c>
      <c r="FI46" s="1">
        <v>0</v>
      </c>
      <c r="FJ46" s="1">
        <v>0</v>
      </c>
      <c r="FK46" s="1">
        <v>0</v>
      </c>
      <c r="FM46" s="1"/>
      <c r="FN46" s="9" t="s">
        <v>298</v>
      </c>
      <c r="FO46" s="1">
        <v>0</v>
      </c>
      <c r="FP46" s="1">
        <v>0</v>
      </c>
      <c r="FQ46" s="1">
        <v>0</v>
      </c>
      <c r="FR46" s="1">
        <v>0</v>
      </c>
      <c r="FS46" s="1">
        <v>0</v>
      </c>
      <c r="FT46" s="1">
        <v>0</v>
      </c>
      <c r="FU46" s="1">
        <v>0</v>
      </c>
      <c r="FV46" s="1">
        <v>0</v>
      </c>
      <c r="FW46" s="1">
        <v>0</v>
      </c>
      <c r="FX46" s="1">
        <v>0</v>
      </c>
      <c r="FY46" s="1">
        <v>0</v>
      </c>
      <c r="FZ46" s="1">
        <v>0</v>
      </c>
      <c r="GA46" s="1">
        <v>0</v>
      </c>
      <c r="GB46" s="1">
        <v>0</v>
      </c>
      <c r="GC46" s="1">
        <v>0</v>
      </c>
      <c r="GD46" s="1">
        <v>0</v>
      </c>
      <c r="GE46" s="1">
        <v>0</v>
      </c>
      <c r="GF46" s="1">
        <v>0</v>
      </c>
      <c r="GG46" s="1">
        <v>0</v>
      </c>
      <c r="GH46" s="1">
        <v>0</v>
      </c>
      <c r="GI46" s="1">
        <v>0</v>
      </c>
      <c r="GK46" s="1"/>
      <c r="GL46" s="9" t="s">
        <v>298</v>
      </c>
      <c r="GM46" s="1">
        <v>0</v>
      </c>
      <c r="GN46" s="1">
        <v>0</v>
      </c>
      <c r="GO46" s="1">
        <v>0</v>
      </c>
      <c r="GP46" s="1">
        <v>0</v>
      </c>
      <c r="GQ46" s="1">
        <v>0</v>
      </c>
      <c r="GR46" s="1">
        <v>0</v>
      </c>
      <c r="GS46" s="1">
        <v>0</v>
      </c>
      <c r="GT46" s="1">
        <v>0</v>
      </c>
      <c r="GU46" s="1">
        <v>0</v>
      </c>
      <c r="GV46" s="1">
        <v>0</v>
      </c>
      <c r="GW46" s="1">
        <v>0</v>
      </c>
      <c r="GX46" s="1">
        <v>0</v>
      </c>
      <c r="GY46" s="1">
        <v>0</v>
      </c>
      <c r="GZ46" s="1">
        <v>0</v>
      </c>
      <c r="HA46" s="1">
        <v>0</v>
      </c>
      <c r="HB46" s="1">
        <v>0</v>
      </c>
      <c r="HC46" s="1">
        <v>0</v>
      </c>
      <c r="HD46" s="1">
        <v>0</v>
      </c>
      <c r="HE46" s="1">
        <v>0</v>
      </c>
      <c r="HF46" s="1">
        <v>0</v>
      </c>
      <c r="HG46" s="1">
        <v>0</v>
      </c>
    </row>
    <row r="47" ht="15" spans="1:215">
      <c r="A47" s="1"/>
      <c r="B47" s="22" t="s">
        <v>300</v>
      </c>
      <c r="C47" s="1">
        <v>97.4</v>
      </c>
      <c r="D47" s="1">
        <v>97.2</v>
      </c>
      <c r="E47" s="1">
        <v>97.1</v>
      </c>
      <c r="F47" s="1">
        <v>97.2</v>
      </c>
      <c r="G47" s="1">
        <v>98.2</v>
      </c>
      <c r="H47" s="1">
        <v>98.1</v>
      </c>
      <c r="I47" s="1">
        <v>99.5</v>
      </c>
      <c r="J47" s="1">
        <v>99.6</v>
      </c>
      <c r="K47" s="1">
        <v>99.7</v>
      </c>
      <c r="L47" s="1">
        <v>99.5</v>
      </c>
      <c r="M47" s="1">
        <v>99.7</v>
      </c>
      <c r="N47" s="1">
        <v>96.1</v>
      </c>
      <c r="O47" s="1">
        <v>96.2</v>
      </c>
      <c r="P47" s="1">
        <v>98.9</v>
      </c>
      <c r="Q47" s="1">
        <v>86.7</v>
      </c>
      <c r="R47" s="1">
        <v>99.3</v>
      </c>
      <c r="S47" s="1">
        <v>99.1</v>
      </c>
      <c r="T47" s="1">
        <v>99.1</v>
      </c>
      <c r="U47" s="1">
        <v>99.1</v>
      </c>
      <c r="V47" s="1">
        <v>99.2</v>
      </c>
      <c r="W47" s="1">
        <v>99.1</v>
      </c>
      <c r="Y47" s="1"/>
      <c r="Z47" s="22" t="s">
        <v>300</v>
      </c>
      <c r="AA47" s="1">
        <v>98.1</v>
      </c>
      <c r="AB47" s="1">
        <v>98.1</v>
      </c>
      <c r="AC47" s="1">
        <v>97.9</v>
      </c>
      <c r="AD47" s="1">
        <v>97.5</v>
      </c>
      <c r="AE47" s="1">
        <v>97.6</v>
      </c>
      <c r="AF47" s="1">
        <v>98.1</v>
      </c>
      <c r="AG47" s="1">
        <v>99.5</v>
      </c>
      <c r="AH47" s="1">
        <v>99.5</v>
      </c>
      <c r="AI47" s="1">
        <v>99.5</v>
      </c>
      <c r="AJ47" s="1">
        <v>99.4</v>
      </c>
      <c r="AK47" s="1">
        <v>99.5</v>
      </c>
      <c r="AL47" s="1">
        <v>96</v>
      </c>
      <c r="AM47" s="1">
        <v>96.2</v>
      </c>
      <c r="AN47" s="1">
        <v>98.4</v>
      </c>
      <c r="AO47" s="1">
        <v>99.2</v>
      </c>
      <c r="AP47" s="1">
        <v>99.4</v>
      </c>
      <c r="AQ47" s="1">
        <v>99.4</v>
      </c>
      <c r="AR47" s="1">
        <v>99.3</v>
      </c>
      <c r="AS47" s="1">
        <v>99.3</v>
      </c>
      <c r="AT47" s="1">
        <v>99.3</v>
      </c>
      <c r="AU47" s="1">
        <v>99.1</v>
      </c>
      <c r="AW47" s="25"/>
      <c r="AX47" s="35" t="s">
        <v>301</v>
      </c>
      <c r="AY47" s="25">
        <v>96.2</v>
      </c>
      <c r="AZ47" s="25">
        <v>96.5</v>
      </c>
      <c r="BA47" s="25">
        <v>96.7</v>
      </c>
      <c r="BB47" s="25">
        <v>96.2</v>
      </c>
      <c r="BC47" s="25">
        <v>97.1</v>
      </c>
      <c r="BD47" s="25">
        <v>96.5</v>
      </c>
      <c r="BE47" s="25">
        <v>98.9</v>
      </c>
      <c r="BF47" s="25">
        <v>99.2</v>
      </c>
      <c r="BG47" s="25">
        <v>99.3</v>
      </c>
      <c r="BH47" s="25">
        <v>99.2</v>
      </c>
      <c r="BI47" s="25">
        <v>99.2</v>
      </c>
      <c r="BJ47" s="25">
        <v>95.7</v>
      </c>
      <c r="BK47" s="25">
        <v>96</v>
      </c>
      <c r="BL47" s="25">
        <v>97.8</v>
      </c>
      <c r="BM47" s="25">
        <v>98.6</v>
      </c>
      <c r="BN47" s="25">
        <v>99.5</v>
      </c>
      <c r="BO47" s="25">
        <v>99.4</v>
      </c>
      <c r="BP47" s="25">
        <v>99.4</v>
      </c>
      <c r="BQ47" s="25">
        <v>99.4</v>
      </c>
      <c r="BR47" s="25">
        <v>99.4</v>
      </c>
      <c r="BS47" s="25">
        <v>99.3</v>
      </c>
      <c r="BT47" s="44"/>
      <c r="BU47" s="25"/>
      <c r="BV47" s="35" t="s">
        <v>301</v>
      </c>
      <c r="BW47" s="25">
        <v>98.3</v>
      </c>
      <c r="BX47" s="25">
        <v>98.5</v>
      </c>
      <c r="BY47" s="25">
        <v>98.8</v>
      </c>
      <c r="BZ47" s="25">
        <v>98.7</v>
      </c>
      <c r="CA47" s="25">
        <v>98.8</v>
      </c>
      <c r="CB47" s="25">
        <v>98.7</v>
      </c>
      <c r="CC47" s="25">
        <v>99.3</v>
      </c>
      <c r="CD47" s="25">
        <v>99.3</v>
      </c>
      <c r="CE47" s="25">
        <v>99.2</v>
      </c>
      <c r="CF47" s="25">
        <v>99.3</v>
      </c>
      <c r="CG47" s="25">
        <v>99.2</v>
      </c>
      <c r="CH47" s="25">
        <v>95.7</v>
      </c>
      <c r="CI47" s="25">
        <v>95.9</v>
      </c>
      <c r="CJ47" s="25">
        <v>95.8</v>
      </c>
      <c r="CK47" s="25">
        <v>95.5</v>
      </c>
      <c r="CL47" s="25">
        <v>98.9</v>
      </c>
      <c r="CM47" s="25">
        <v>98.6</v>
      </c>
      <c r="CN47" s="25">
        <v>98.7</v>
      </c>
      <c r="CO47" s="25">
        <v>98.7</v>
      </c>
      <c r="CP47" s="25">
        <v>98.7</v>
      </c>
      <c r="CQ47" s="25">
        <v>98.5</v>
      </c>
      <c r="CR47" s="44"/>
      <c r="CS47" s="25"/>
      <c r="CT47" s="35" t="s">
        <v>301</v>
      </c>
      <c r="CU47" s="25">
        <v>98.6</v>
      </c>
      <c r="CV47" s="25">
        <v>98.6</v>
      </c>
      <c r="CW47" s="25">
        <v>98.9</v>
      </c>
      <c r="CX47" s="25">
        <v>98.8</v>
      </c>
      <c r="CY47" s="25">
        <v>98.8</v>
      </c>
      <c r="CZ47" s="25">
        <v>98.7</v>
      </c>
      <c r="DA47" s="25">
        <v>99.4</v>
      </c>
      <c r="DB47" s="25">
        <v>95.8</v>
      </c>
      <c r="DC47" s="25">
        <v>95</v>
      </c>
      <c r="DD47" s="25">
        <v>95.1</v>
      </c>
      <c r="DE47" s="25">
        <v>94.8</v>
      </c>
      <c r="DF47" s="25">
        <v>94</v>
      </c>
      <c r="DG47" s="25">
        <v>93.4</v>
      </c>
      <c r="DH47" s="25">
        <v>93.7</v>
      </c>
      <c r="DI47" s="25">
        <v>93.3</v>
      </c>
      <c r="DJ47" s="25">
        <v>98.7</v>
      </c>
      <c r="DK47" s="25">
        <v>98.5</v>
      </c>
      <c r="DL47" s="25">
        <v>98.5</v>
      </c>
      <c r="DM47" s="25">
        <v>98.4</v>
      </c>
      <c r="DN47" s="25">
        <v>98.4</v>
      </c>
      <c r="DO47" s="25">
        <v>98.2</v>
      </c>
      <c r="DP47" s="44"/>
      <c r="DQ47" s="25"/>
      <c r="DR47" s="35" t="s">
        <v>301</v>
      </c>
      <c r="DS47" s="25">
        <v>97.9</v>
      </c>
      <c r="DT47" s="25">
        <v>98.3</v>
      </c>
      <c r="DU47" s="25">
        <v>98.3</v>
      </c>
      <c r="DV47" s="25">
        <v>98</v>
      </c>
      <c r="DW47" s="25">
        <v>98.3</v>
      </c>
      <c r="DX47" s="25">
        <v>98.1</v>
      </c>
      <c r="DY47" s="25">
        <v>99.2</v>
      </c>
      <c r="DZ47" s="25">
        <v>99.2</v>
      </c>
      <c r="EA47" s="25">
        <v>91.6</v>
      </c>
      <c r="EB47" s="25">
        <v>91.5</v>
      </c>
      <c r="EC47" s="25">
        <v>92.1</v>
      </c>
      <c r="ED47" s="25">
        <v>91.5</v>
      </c>
      <c r="EE47" s="25">
        <v>93.4</v>
      </c>
      <c r="EF47" s="25">
        <v>93.8</v>
      </c>
      <c r="EG47" s="25">
        <v>93.8</v>
      </c>
      <c r="EH47" s="25">
        <v>99.7</v>
      </c>
      <c r="EI47" s="25">
        <v>99.7</v>
      </c>
      <c r="EJ47" s="25">
        <v>99.6</v>
      </c>
      <c r="EK47" s="25">
        <v>99.6</v>
      </c>
      <c r="EL47" s="25">
        <v>99.6</v>
      </c>
      <c r="EM47" s="25">
        <v>99.6</v>
      </c>
      <c r="EO47" s="1"/>
      <c r="EP47" s="12" t="s">
        <v>300</v>
      </c>
      <c r="EQ47" s="1">
        <v>93.9</v>
      </c>
      <c r="ER47" s="1">
        <v>94.6</v>
      </c>
      <c r="ES47" s="1">
        <v>94.1</v>
      </c>
      <c r="ET47" s="1">
        <v>93.3</v>
      </c>
      <c r="EU47" s="1">
        <v>93.8</v>
      </c>
      <c r="EV47" s="1">
        <v>93.1</v>
      </c>
      <c r="EW47" s="1">
        <v>97</v>
      </c>
      <c r="EX47" s="1">
        <v>97.4</v>
      </c>
      <c r="EY47" s="1">
        <v>97.7</v>
      </c>
      <c r="EZ47" s="1">
        <v>97.5</v>
      </c>
      <c r="FA47" s="1">
        <v>98</v>
      </c>
      <c r="FB47" s="1">
        <v>91.3</v>
      </c>
      <c r="FC47" s="1">
        <v>92.4</v>
      </c>
      <c r="FD47" s="1">
        <v>92.7</v>
      </c>
      <c r="FE47" s="1">
        <v>92.1</v>
      </c>
      <c r="FF47" s="1">
        <v>98.8</v>
      </c>
      <c r="FG47" s="1">
        <v>98.9</v>
      </c>
      <c r="FH47" s="1">
        <v>98.8</v>
      </c>
      <c r="FI47" s="1">
        <v>98.7</v>
      </c>
      <c r="FJ47" s="1">
        <v>98.7</v>
      </c>
      <c r="FK47" s="1">
        <v>98.5</v>
      </c>
      <c r="FM47" s="1"/>
      <c r="FN47" s="12" t="s">
        <v>300</v>
      </c>
      <c r="FO47" s="1">
        <v>94.8</v>
      </c>
      <c r="FP47" s="1">
        <v>94</v>
      </c>
      <c r="FQ47" s="1">
        <v>93.7</v>
      </c>
      <c r="FR47" s="1">
        <v>94.8</v>
      </c>
      <c r="FS47" s="1">
        <v>95.6</v>
      </c>
      <c r="FT47" s="1">
        <v>95.3</v>
      </c>
      <c r="FU47" s="1">
        <v>98.7</v>
      </c>
      <c r="FV47" s="1">
        <v>98.7</v>
      </c>
      <c r="FW47" s="1">
        <v>98.7</v>
      </c>
      <c r="FX47" s="1">
        <v>98.5</v>
      </c>
      <c r="FY47" s="1">
        <v>98.5</v>
      </c>
      <c r="FZ47" s="1">
        <v>94.6</v>
      </c>
      <c r="GA47" s="1">
        <v>93.6</v>
      </c>
      <c r="GB47" s="1">
        <v>95.1</v>
      </c>
      <c r="GC47" s="1">
        <v>94.5</v>
      </c>
      <c r="GD47" s="1">
        <v>98.5</v>
      </c>
      <c r="GE47" s="1">
        <v>98.6</v>
      </c>
      <c r="GF47" s="1">
        <v>98.6</v>
      </c>
      <c r="GG47" s="1">
        <v>98.5</v>
      </c>
      <c r="GH47" s="1">
        <v>98.5</v>
      </c>
      <c r="GI47" s="1">
        <v>98.1</v>
      </c>
      <c r="GK47" s="1"/>
      <c r="GL47" s="12" t="s">
        <v>300</v>
      </c>
      <c r="GM47" s="1">
        <v>94.1</v>
      </c>
      <c r="GN47" s="1">
        <v>93</v>
      </c>
      <c r="GO47" s="1">
        <v>93.1</v>
      </c>
      <c r="GP47" s="1">
        <v>93.6</v>
      </c>
      <c r="GQ47" s="1">
        <v>94.8</v>
      </c>
      <c r="GR47" s="1">
        <v>94.9</v>
      </c>
      <c r="GS47" s="1">
        <v>98.3</v>
      </c>
      <c r="GT47" s="1">
        <v>97.9</v>
      </c>
      <c r="GU47" s="1">
        <v>97.4</v>
      </c>
      <c r="GV47" s="1">
        <v>98</v>
      </c>
      <c r="GW47" s="1">
        <v>94.6</v>
      </c>
      <c r="GX47" s="1">
        <v>94</v>
      </c>
      <c r="GY47" s="1">
        <v>94.3</v>
      </c>
      <c r="GZ47" s="1">
        <v>94.5</v>
      </c>
      <c r="HA47" s="1">
        <v>94.4</v>
      </c>
      <c r="HB47" s="1">
        <v>97.6</v>
      </c>
      <c r="HC47" s="1">
        <v>97.6</v>
      </c>
      <c r="HD47" s="1">
        <v>97.4</v>
      </c>
      <c r="HE47" s="1">
        <v>96.9</v>
      </c>
      <c r="HF47" s="1">
        <v>96.8</v>
      </c>
      <c r="HG47" s="1">
        <v>96.4</v>
      </c>
    </row>
    <row r="48" ht="15" spans="1:215">
      <c r="A48" s="1"/>
      <c r="B48" s="22" t="s">
        <v>302</v>
      </c>
      <c r="C48" s="1">
        <v>2.5</v>
      </c>
      <c r="D48" s="1">
        <v>2.7</v>
      </c>
      <c r="E48" s="1">
        <v>2.9</v>
      </c>
      <c r="F48" s="1">
        <v>2.8</v>
      </c>
      <c r="G48" s="1">
        <v>1.8</v>
      </c>
      <c r="H48" s="1">
        <v>1.9</v>
      </c>
      <c r="I48" s="1">
        <v>0.5</v>
      </c>
      <c r="J48" s="1">
        <v>0.4</v>
      </c>
      <c r="K48" s="1">
        <v>0.3</v>
      </c>
      <c r="L48" s="1">
        <v>0.5</v>
      </c>
      <c r="M48" s="1">
        <v>0.3</v>
      </c>
      <c r="N48" s="1">
        <v>0.4</v>
      </c>
      <c r="O48" s="1">
        <v>0.3</v>
      </c>
      <c r="P48" s="1">
        <v>0.3</v>
      </c>
      <c r="Q48" s="1">
        <v>0.4</v>
      </c>
      <c r="R48" s="1">
        <v>0.7</v>
      </c>
      <c r="S48" s="1">
        <v>0.9</v>
      </c>
      <c r="T48" s="1">
        <v>0.9</v>
      </c>
      <c r="U48" s="1">
        <v>0.9</v>
      </c>
      <c r="V48" s="1">
        <v>0.8</v>
      </c>
      <c r="W48" s="1">
        <v>0.9</v>
      </c>
      <c r="Y48" s="1"/>
      <c r="Z48" s="22" t="s">
        <v>302</v>
      </c>
      <c r="AA48" s="1">
        <v>1.8</v>
      </c>
      <c r="AB48" s="1">
        <v>1.8</v>
      </c>
      <c r="AC48" s="1">
        <v>2.1</v>
      </c>
      <c r="AD48" s="1">
        <v>2.5</v>
      </c>
      <c r="AE48" s="1">
        <v>2.4</v>
      </c>
      <c r="AF48" s="1">
        <v>1.9</v>
      </c>
      <c r="AG48" s="1">
        <v>0.4</v>
      </c>
      <c r="AH48" s="1">
        <v>0.4</v>
      </c>
      <c r="AI48" s="1">
        <v>0.5</v>
      </c>
      <c r="AJ48" s="1">
        <v>0.5</v>
      </c>
      <c r="AK48" s="1">
        <v>0.5</v>
      </c>
      <c r="AL48" s="1">
        <v>0.5</v>
      </c>
      <c r="AM48" s="1">
        <v>0.4</v>
      </c>
      <c r="AN48" s="1">
        <v>0.5</v>
      </c>
      <c r="AO48" s="1">
        <v>0.5</v>
      </c>
      <c r="AP48" s="1">
        <v>0.6</v>
      </c>
      <c r="AQ48" s="1">
        <v>0.6</v>
      </c>
      <c r="AR48" s="1">
        <v>0.7</v>
      </c>
      <c r="AS48" s="1">
        <v>0.7</v>
      </c>
      <c r="AT48" s="1">
        <v>0.7</v>
      </c>
      <c r="AU48" s="1">
        <v>0.9</v>
      </c>
      <c r="AW48" s="25"/>
      <c r="AX48" s="35" t="s">
        <v>303</v>
      </c>
      <c r="AY48" s="25">
        <v>3.7</v>
      </c>
      <c r="AZ48" s="25">
        <v>3.4</v>
      </c>
      <c r="BA48" s="25">
        <v>3.3</v>
      </c>
      <c r="BB48" s="25">
        <v>3.8</v>
      </c>
      <c r="BC48" s="25">
        <v>2.9</v>
      </c>
      <c r="BD48" s="25">
        <v>3.5</v>
      </c>
      <c r="BE48" s="25">
        <v>1.1</v>
      </c>
      <c r="BF48" s="25">
        <v>0.8</v>
      </c>
      <c r="BG48" s="25">
        <v>0.6</v>
      </c>
      <c r="BH48" s="25">
        <v>0.8</v>
      </c>
      <c r="BI48" s="25">
        <v>0.8</v>
      </c>
      <c r="BJ48" s="25">
        <v>0.8</v>
      </c>
      <c r="BK48" s="25">
        <v>0.5</v>
      </c>
      <c r="BL48" s="25">
        <v>0.4</v>
      </c>
      <c r="BM48" s="25">
        <v>0.5</v>
      </c>
      <c r="BN48" s="25">
        <v>0.5</v>
      </c>
      <c r="BO48" s="25">
        <v>0.6</v>
      </c>
      <c r="BP48" s="25">
        <v>0.5</v>
      </c>
      <c r="BQ48" s="25">
        <v>0.6</v>
      </c>
      <c r="BR48" s="25">
        <v>0.5</v>
      </c>
      <c r="BS48" s="25">
        <v>0.6</v>
      </c>
      <c r="BT48" s="44"/>
      <c r="BU48" s="25"/>
      <c r="BV48" s="35" t="s">
        <v>303</v>
      </c>
      <c r="BW48" s="25">
        <v>1.7</v>
      </c>
      <c r="BX48" s="25">
        <v>1.4</v>
      </c>
      <c r="BY48" s="25">
        <v>1.2</v>
      </c>
      <c r="BZ48" s="25">
        <v>1.3</v>
      </c>
      <c r="CA48" s="25">
        <v>1.2</v>
      </c>
      <c r="CB48" s="25">
        <v>1.3</v>
      </c>
      <c r="CC48" s="25">
        <v>0.7</v>
      </c>
      <c r="CD48" s="25">
        <v>0.6</v>
      </c>
      <c r="CE48" s="25">
        <v>0.7</v>
      </c>
      <c r="CF48" s="25">
        <v>0.7</v>
      </c>
      <c r="CG48" s="25">
        <v>0.7</v>
      </c>
      <c r="CH48" s="25">
        <v>0.7</v>
      </c>
      <c r="CI48" s="25">
        <v>0.7</v>
      </c>
      <c r="CJ48" s="25">
        <v>0.8</v>
      </c>
      <c r="CK48" s="25">
        <v>0.8</v>
      </c>
      <c r="CL48" s="25">
        <v>1.1</v>
      </c>
      <c r="CM48" s="25">
        <v>1.3</v>
      </c>
      <c r="CN48" s="25">
        <v>1.3</v>
      </c>
      <c r="CO48" s="25">
        <v>1.3</v>
      </c>
      <c r="CP48" s="25">
        <v>1.2</v>
      </c>
      <c r="CQ48" s="25">
        <v>1.5</v>
      </c>
      <c r="CR48" s="44"/>
      <c r="CS48" s="25"/>
      <c r="CT48" s="35" t="s">
        <v>303</v>
      </c>
      <c r="CU48" s="25">
        <v>1.1</v>
      </c>
      <c r="CV48" s="25">
        <v>1</v>
      </c>
      <c r="CW48" s="25">
        <v>1</v>
      </c>
      <c r="CX48" s="25">
        <v>1</v>
      </c>
      <c r="CY48" s="25">
        <v>1</v>
      </c>
      <c r="CZ48" s="25">
        <v>1.1</v>
      </c>
      <c r="DA48" s="25">
        <v>0.3</v>
      </c>
      <c r="DB48" s="25">
        <v>0.3</v>
      </c>
      <c r="DC48" s="25">
        <v>0.3</v>
      </c>
      <c r="DD48" s="25">
        <v>0.4</v>
      </c>
      <c r="DE48" s="25">
        <v>0.5</v>
      </c>
      <c r="DF48" s="25">
        <v>0.5</v>
      </c>
      <c r="DG48" s="25">
        <v>0.6</v>
      </c>
      <c r="DH48" s="25">
        <v>0.7</v>
      </c>
      <c r="DI48" s="25">
        <v>0.9</v>
      </c>
      <c r="DJ48" s="25">
        <v>1.1</v>
      </c>
      <c r="DK48" s="25">
        <v>1.2</v>
      </c>
      <c r="DL48" s="25">
        <v>1.3</v>
      </c>
      <c r="DM48" s="25">
        <v>1.4</v>
      </c>
      <c r="DN48" s="25">
        <v>1.4</v>
      </c>
      <c r="DO48" s="25">
        <v>1.6</v>
      </c>
      <c r="DP48" s="44"/>
      <c r="DQ48" s="25"/>
      <c r="DR48" s="35" t="s">
        <v>303</v>
      </c>
      <c r="DS48" s="25">
        <v>1.7</v>
      </c>
      <c r="DT48" s="25">
        <v>1.4</v>
      </c>
      <c r="DU48" s="25">
        <v>1.6</v>
      </c>
      <c r="DV48" s="25">
        <v>1.8</v>
      </c>
      <c r="DW48" s="25">
        <v>1.5</v>
      </c>
      <c r="DX48" s="25">
        <v>1.8</v>
      </c>
      <c r="DY48" s="25">
        <v>0.6</v>
      </c>
      <c r="DZ48" s="25">
        <v>0.7</v>
      </c>
      <c r="EA48" s="25">
        <v>0.8</v>
      </c>
      <c r="EB48" s="25">
        <v>0.7</v>
      </c>
      <c r="EC48" s="25">
        <v>0.6</v>
      </c>
      <c r="ED48" s="25">
        <v>0.5</v>
      </c>
      <c r="EE48" s="25">
        <v>0.4</v>
      </c>
      <c r="EF48" s="25">
        <v>0.3</v>
      </c>
      <c r="EG48" s="25">
        <v>0.3</v>
      </c>
      <c r="EH48" s="25">
        <v>0.3</v>
      </c>
      <c r="EI48" s="25">
        <v>0.3</v>
      </c>
      <c r="EJ48" s="25">
        <v>0.3</v>
      </c>
      <c r="EK48" s="25">
        <v>0.3</v>
      </c>
      <c r="EL48" s="25">
        <v>0.3</v>
      </c>
      <c r="EM48" s="25">
        <v>0.3</v>
      </c>
      <c r="EO48" s="1"/>
      <c r="EP48" s="12" t="s">
        <v>302</v>
      </c>
      <c r="EQ48" s="1">
        <v>5.8</v>
      </c>
      <c r="ER48" s="1">
        <v>5.1</v>
      </c>
      <c r="ES48" s="1">
        <v>5.8</v>
      </c>
      <c r="ET48" s="1">
        <v>6.6</v>
      </c>
      <c r="EU48" s="1">
        <v>6.1</v>
      </c>
      <c r="EV48" s="1">
        <v>6.9</v>
      </c>
      <c r="EW48" s="1">
        <v>2.9</v>
      </c>
      <c r="EX48" s="1">
        <v>2.5</v>
      </c>
      <c r="EY48" s="1">
        <v>2.2</v>
      </c>
      <c r="EZ48" s="1">
        <v>2.4</v>
      </c>
      <c r="FA48" s="1">
        <v>1.9</v>
      </c>
      <c r="FB48" s="1">
        <v>1.9</v>
      </c>
      <c r="FC48" s="1">
        <v>1.4</v>
      </c>
      <c r="FD48" s="1">
        <v>1.2</v>
      </c>
      <c r="FE48" s="1">
        <v>1.2</v>
      </c>
      <c r="FF48" s="1">
        <v>1.2</v>
      </c>
      <c r="FG48" s="1">
        <v>1.1</v>
      </c>
      <c r="FH48" s="1">
        <v>1.2</v>
      </c>
      <c r="FI48" s="1">
        <v>1.3</v>
      </c>
      <c r="FJ48" s="1">
        <v>1.2</v>
      </c>
      <c r="FK48" s="1">
        <v>1.4</v>
      </c>
      <c r="FM48" s="1"/>
      <c r="FN48" s="12" t="s">
        <v>302</v>
      </c>
      <c r="FO48" s="1">
        <v>4.3</v>
      </c>
      <c r="FP48" s="1">
        <v>5.1</v>
      </c>
      <c r="FQ48" s="1">
        <v>5.8</v>
      </c>
      <c r="FR48" s="1">
        <v>4.6</v>
      </c>
      <c r="FS48" s="1">
        <v>3.9</v>
      </c>
      <c r="FT48" s="1">
        <v>4.4</v>
      </c>
      <c r="FU48" s="1">
        <v>0.8</v>
      </c>
      <c r="FV48" s="1">
        <v>0.8</v>
      </c>
      <c r="FW48" s="1">
        <v>1</v>
      </c>
      <c r="FX48" s="1">
        <v>1.2</v>
      </c>
      <c r="FY48" s="1">
        <v>1.3</v>
      </c>
      <c r="FZ48" s="1">
        <v>1.3</v>
      </c>
      <c r="GA48" s="1">
        <v>1</v>
      </c>
      <c r="GB48" s="1">
        <v>1</v>
      </c>
      <c r="GC48" s="1">
        <v>1.1</v>
      </c>
      <c r="GD48" s="1">
        <v>1.3</v>
      </c>
      <c r="GE48" s="1">
        <v>1.2</v>
      </c>
      <c r="GF48" s="1">
        <v>1.2</v>
      </c>
      <c r="GG48" s="1">
        <v>1.4</v>
      </c>
      <c r="GH48" s="1">
        <v>1.4</v>
      </c>
      <c r="GI48" s="1">
        <v>1.7</v>
      </c>
      <c r="GK48" s="1"/>
      <c r="GL48" s="12" t="s">
        <v>302</v>
      </c>
      <c r="GM48" s="1">
        <v>4.9</v>
      </c>
      <c r="GN48" s="1">
        <v>6</v>
      </c>
      <c r="GO48" s="1">
        <v>6</v>
      </c>
      <c r="GP48" s="1">
        <v>5.7</v>
      </c>
      <c r="GQ48" s="1">
        <v>4.5</v>
      </c>
      <c r="GR48" s="1">
        <v>4.5</v>
      </c>
      <c r="GS48" s="1">
        <v>1</v>
      </c>
      <c r="GT48" s="1">
        <v>1.1</v>
      </c>
      <c r="GU48" s="1">
        <v>1.3</v>
      </c>
      <c r="GV48" s="1">
        <v>1.2</v>
      </c>
      <c r="GW48" s="1">
        <v>1.2</v>
      </c>
      <c r="GX48" s="1">
        <v>1.2</v>
      </c>
      <c r="GY48" s="1">
        <v>1.3</v>
      </c>
      <c r="GZ48" s="1">
        <v>1.5</v>
      </c>
      <c r="HA48" s="1">
        <v>1.7</v>
      </c>
      <c r="HB48" s="1">
        <v>1.9</v>
      </c>
      <c r="HC48" s="1">
        <v>2.1</v>
      </c>
      <c r="HD48" s="1">
        <v>2.2</v>
      </c>
      <c r="HE48" s="1">
        <v>2.5</v>
      </c>
      <c r="HF48" s="1">
        <v>2.7</v>
      </c>
      <c r="HG48" s="1">
        <v>3.1</v>
      </c>
    </row>
    <row r="49" ht="15" spans="1:215">
      <c r="A49" s="1"/>
      <c r="B49" s="22" t="s">
        <v>304</v>
      </c>
      <c r="C49" s="3" t="s">
        <v>305</v>
      </c>
      <c r="D49" s="3" t="s">
        <v>305</v>
      </c>
      <c r="E49" s="3" t="s">
        <v>305</v>
      </c>
      <c r="F49" s="3" t="s">
        <v>305</v>
      </c>
      <c r="G49" s="3" t="s">
        <v>305</v>
      </c>
      <c r="H49" s="3" t="s">
        <v>305</v>
      </c>
      <c r="I49" s="3" t="s">
        <v>305</v>
      </c>
      <c r="J49" s="3" t="s">
        <v>305</v>
      </c>
      <c r="K49" s="3" t="s">
        <v>305</v>
      </c>
      <c r="L49" s="3" t="s">
        <v>305</v>
      </c>
      <c r="M49" s="3" t="s">
        <v>305</v>
      </c>
      <c r="N49" s="3">
        <v>3.5</v>
      </c>
      <c r="O49" s="3">
        <v>3.5</v>
      </c>
      <c r="P49" s="3">
        <v>0.8</v>
      </c>
      <c r="Q49" s="3">
        <v>12.8</v>
      </c>
      <c r="R49" s="3" t="s">
        <v>305</v>
      </c>
      <c r="S49" s="3" t="s">
        <v>305</v>
      </c>
      <c r="T49" s="3" t="s">
        <v>305</v>
      </c>
      <c r="U49" s="3" t="s">
        <v>305</v>
      </c>
      <c r="V49" s="3" t="s">
        <v>305</v>
      </c>
      <c r="W49" s="3" t="s">
        <v>305</v>
      </c>
      <c r="Y49" s="1"/>
      <c r="Z49" s="22" t="s">
        <v>304</v>
      </c>
      <c r="AA49" s="3" t="s">
        <v>305</v>
      </c>
      <c r="AB49" s="3" t="s">
        <v>305</v>
      </c>
      <c r="AC49" s="3" t="s">
        <v>305</v>
      </c>
      <c r="AD49" s="3" t="s">
        <v>305</v>
      </c>
      <c r="AE49" s="3" t="s">
        <v>305</v>
      </c>
      <c r="AF49" s="3" t="s">
        <v>305</v>
      </c>
      <c r="AG49" s="3" t="s">
        <v>305</v>
      </c>
      <c r="AH49" s="3" t="s">
        <v>305</v>
      </c>
      <c r="AI49" s="3" t="s">
        <v>305</v>
      </c>
      <c r="AJ49" s="3" t="s">
        <v>305</v>
      </c>
      <c r="AK49" s="3" t="s">
        <v>305</v>
      </c>
      <c r="AL49" s="3">
        <v>3.4</v>
      </c>
      <c r="AM49" s="3">
        <v>3.4</v>
      </c>
      <c r="AN49" s="3">
        <v>1.1</v>
      </c>
      <c r="AO49" s="3">
        <v>0.2</v>
      </c>
      <c r="AP49" s="3" t="s">
        <v>305</v>
      </c>
      <c r="AQ49" s="3" t="s">
        <v>305</v>
      </c>
      <c r="AR49" s="3" t="s">
        <v>305</v>
      </c>
      <c r="AS49" s="3" t="s">
        <v>305</v>
      </c>
      <c r="AT49" s="3" t="s">
        <v>305</v>
      </c>
      <c r="AU49" s="3" t="s">
        <v>305</v>
      </c>
      <c r="AW49" s="25"/>
      <c r="AX49" s="35" t="s">
        <v>306</v>
      </c>
      <c r="AY49" s="27" t="s">
        <v>307</v>
      </c>
      <c r="AZ49" s="27" t="s">
        <v>307</v>
      </c>
      <c r="BA49" s="27" t="s">
        <v>307</v>
      </c>
      <c r="BB49" s="27" t="s">
        <v>307</v>
      </c>
      <c r="BC49" s="27" t="s">
        <v>307</v>
      </c>
      <c r="BD49" s="27" t="s">
        <v>307</v>
      </c>
      <c r="BE49" s="27" t="s">
        <v>307</v>
      </c>
      <c r="BF49" s="27" t="s">
        <v>307</v>
      </c>
      <c r="BG49" s="27" t="s">
        <v>307</v>
      </c>
      <c r="BH49" s="27" t="s">
        <v>307</v>
      </c>
      <c r="BI49" s="27" t="s">
        <v>307</v>
      </c>
      <c r="BJ49" s="27">
        <v>3.5</v>
      </c>
      <c r="BK49" s="27">
        <v>3.5</v>
      </c>
      <c r="BL49" s="27">
        <v>1.7</v>
      </c>
      <c r="BM49" s="27">
        <v>0.9</v>
      </c>
      <c r="BN49" s="27" t="s">
        <v>307</v>
      </c>
      <c r="BO49" s="27" t="s">
        <v>307</v>
      </c>
      <c r="BP49" s="27" t="s">
        <v>307</v>
      </c>
      <c r="BQ49" s="27" t="s">
        <v>307</v>
      </c>
      <c r="BR49" s="27" t="s">
        <v>307</v>
      </c>
      <c r="BS49" s="27" t="s">
        <v>307</v>
      </c>
      <c r="BT49" s="44"/>
      <c r="BU49" s="25"/>
      <c r="BV49" s="35" t="s">
        <v>306</v>
      </c>
      <c r="BW49" s="27" t="s">
        <v>307</v>
      </c>
      <c r="BX49" s="27" t="s">
        <v>307</v>
      </c>
      <c r="BY49" s="27" t="s">
        <v>307</v>
      </c>
      <c r="BZ49" s="27" t="s">
        <v>307</v>
      </c>
      <c r="CA49" s="27" t="s">
        <v>307</v>
      </c>
      <c r="CB49" s="27" t="s">
        <v>307</v>
      </c>
      <c r="CC49" s="27" t="s">
        <v>307</v>
      </c>
      <c r="CD49" s="27" t="s">
        <v>307</v>
      </c>
      <c r="CE49" s="27" t="s">
        <v>307</v>
      </c>
      <c r="CF49" s="27" t="s">
        <v>307</v>
      </c>
      <c r="CG49" s="27" t="s">
        <v>307</v>
      </c>
      <c r="CH49" s="27">
        <v>3.5</v>
      </c>
      <c r="CI49" s="27">
        <v>3.3</v>
      </c>
      <c r="CJ49" s="27">
        <v>3.3</v>
      </c>
      <c r="CK49" s="27">
        <v>3.6</v>
      </c>
      <c r="CL49" s="27" t="s">
        <v>307</v>
      </c>
      <c r="CM49" s="27" t="s">
        <v>307</v>
      </c>
      <c r="CN49" s="27" t="s">
        <v>307</v>
      </c>
      <c r="CO49" s="27" t="s">
        <v>307</v>
      </c>
      <c r="CP49" s="27" t="s">
        <v>307</v>
      </c>
      <c r="CQ49" s="27" t="s">
        <v>307</v>
      </c>
      <c r="CR49" s="44"/>
      <c r="CS49" s="25"/>
      <c r="CT49" s="35" t="s">
        <v>306</v>
      </c>
      <c r="CU49" s="27" t="s">
        <v>307</v>
      </c>
      <c r="CV49" s="27" t="s">
        <v>307</v>
      </c>
      <c r="CW49" s="27" t="s">
        <v>307</v>
      </c>
      <c r="CX49" s="27" t="s">
        <v>307</v>
      </c>
      <c r="CY49" s="27" t="s">
        <v>307</v>
      </c>
      <c r="CZ49" s="27" t="s">
        <v>307</v>
      </c>
      <c r="DA49" s="27" t="s">
        <v>307</v>
      </c>
      <c r="DB49" s="27">
        <v>3.6</v>
      </c>
      <c r="DC49" s="27">
        <v>4.4</v>
      </c>
      <c r="DD49" s="27">
        <v>4.2</v>
      </c>
      <c r="DE49" s="27">
        <v>4.5</v>
      </c>
      <c r="DF49" s="27">
        <v>5.1</v>
      </c>
      <c r="DG49" s="27">
        <v>5.5</v>
      </c>
      <c r="DH49" s="27">
        <v>5.3</v>
      </c>
      <c r="DI49" s="27">
        <v>5.6</v>
      </c>
      <c r="DJ49" s="27" t="s">
        <v>307</v>
      </c>
      <c r="DK49" s="27" t="s">
        <v>307</v>
      </c>
      <c r="DL49" s="27" t="s">
        <v>307</v>
      </c>
      <c r="DM49" s="27" t="s">
        <v>307</v>
      </c>
      <c r="DN49" s="27" t="s">
        <v>307</v>
      </c>
      <c r="DO49" s="27" t="s">
        <v>307</v>
      </c>
      <c r="DP49" s="44"/>
      <c r="DQ49" s="25"/>
      <c r="DR49" s="35" t="s">
        <v>306</v>
      </c>
      <c r="DS49" s="27" t="s">
        <v>307</v>
      </c>
      <c r="DT49" s="27" t="s">
        <v>307</v>
      </c>
      <c r="DU49" s="27" t="s">
        <v>307</v>
      </c>
      <c r="DV49" s="27" t="s">
        <v>307</v>
      </c>
      <c r="DW49" s="27" t="s">
        <v>307</v>
      </c>
      <c r="DX49" s="27" t="s">
        <v>307</v>
      </c>
      <c r="DY49" s="27" t="s">
        <v>307</v>
      </c>
      <c r="DZ49" s="27" t="s">
        <v>307</v>
      </c>
      <c r="EA49" s="27">
        <v>7.5</v>
      </c>
      <c r="EB49" s="27">
        <v>7.6</v>
      </c>
      <c r="EC49" s="27">
        <v>7.3</v>
      </c>
      <c r="ED49" s="27">
        <v>7.9</v>
      </c>
      <c r="EE49" s="27">
        <v>6.2</v>
      </c>
      <c r="EF49" s="27">
        <v>5.8</v>
      </c>
      <c r="EG49" s="27">
        <v>5.9</v>
      </c>
      <c r="EH49" s="27" t="s">
        <v>307</v>
      </c>
      <c r="EI49" s="27" t="s">
        <v>307</v>
      </c>
      <c r="EJ49" s="27" t="s">
        <v>307</v>
      </c>
      <c r="EK49" s="27" t="s">
        <v>307</v>
      </c>
      <c r="EL49" s="27" t="s">
        <v>307</v>
      </c>
      <c r="EM49" s="27" t="s">
        <v>307</v>
      </c>
      <c r="EO49" s="1"/>
      <c r="EP49" s="12" t="s">
        <v>304</v>
      </c>
      <c r="EQ49" s="3" t="s">
        <v>305</v>
      </c>
      <c r="ER49" s="3" t="s">
        <v>305</v>
      </c>
      <c r="ES49" s="3" t="s">
        <v>305</v>
      </c>
      <c r="ET49" s="3" t="s">
        <v>305</v>
      </c>
      <c r="EU49" s="3" t="s">
        <v>305</v>
      </c>
      <c r="EV49" s="3" t="s">
        <v>305</v>
      </c>
      <c r="EW49" s="3" t="s">
        <v>305</v>
      </c>
      <c r="EX49" s="3" t="s">
        <v>305</v>
      </c>
      <c r="EY49" s="3" t="s">
        <v>305</v>
      </c>
      <c r="EZ49" s="3" t="s">
        <v>305</v>
      </c>
      <c r="FA49" s="3" t="s">
        <v>305</v>
      </c>
      <c r="FB49" s="3">
        <v>6.7</v>
      </c>
      <c r="FC49" s="3">
        <v>6.1</v>
      </c>
      <c r="FD49" s="3">
        <v>6</v>
      </c>
      <c r="FE49" s="3">
        <v>6.7</v>
      </c>
      <c r="FF49" s="3" t="s">
        <v>305</v>
      </c>
      <c r="FG49" s="3" t="s">
        <v>305</v>
      </c>
      <c r="FH49" s="3" t="s">
        <v>305</v>
      </c>
      <c r="FI49" s="3" t="s">
        <v>305</v>
      </c>
      <c r="FJ49" s="3" t="s">
        <v>305</v>
      </c>
      <c r="FK49" s="3" t="s">
        <v>305</v>
      </c>
      <c r="FM49" s="1"/>
      <c r="FN49" s="12" t="s">
        <v>304</v>
      </c>
      <c r="FO49" s="3" t="s">
        <v>305</v>
      </c>
      <c r="FP49" s="3" t="s">
        <v>305</v>
      </c>
      <c r="FQ49" s="3" t="s">
        <v>305</v>
      </c>
      <c r="FR49" s="3" t="s">
        <v>305</v>
      </c>
      <c r="FS49" s="3" t="s">
        <v>305</v>
      </c>
      <c r="FT49" s="3" t="s">
        <v>305</v>
      </c>
      <c r="FU49" s="3" t="s">
        <v>305</v>
      </c>
      <c r="FV49" s="3" t="s">
        <v>305</v>
      </c>
      <c r="FW49" s="3" t="s">
        <v>305</v>
      </c>
      <c r="FX49" s="3" t="s">
        <v>305</v>
      </c>
      <c r="FY49" s="3" t="s">
        <v>305</v>
      </c>
      <c r="FZ49" s="3">
        <v>3.8</v>
      </c>
      <c r="GA49" s="3">
        <v>5.1</v>
      </c>
      <c r="GB49" s="3">
        <v>3.6</v>
      </c>
      <c r="GC49" s="3">
        <v>4.2</v>
      </c>
      <c r="GD49" s="3" t="s">
        <v>305</v>
      </c>
      <c r="GE49" s="3" t="s">
        <v>305</v>
      </c>
      <c r="GF49" s="3" t="s">
        <v>305</v>
      </c>
      <c r="GG49" s="3" t="s">
        <v>305</v>
      </c>
      <c r="GH49" s="3" t="s">
        <v>305</v>
      </c>
      <c r="GI49" s="3" t="s">
        <v>305</v>
      </c>
      <c r="GK49" s="1"/>
      <c r="GL49" s="12" t="s">
        <v>304</v>
      </c>
      <c r="GM49" s="3" t="s">
        <v>305</v>
      </c>
      <c r="GN49" s="3" t="s">
        <v>305</v>
      </c>
      <c r="GO49" s="3" t="s">
        <v>305</v>
      </c>
      <c r="GP49" s="3" t="s">
        <v>305</v>
      </c>
      <c r="GQ49" s="3" t="s">
        <v>305</v>
      </c>
      <c r="GR49" s="3" t="s">
        <v>305</v>
      </c>
      <c r="GS49" s="3" t="s">
        <v>305</v>
      </c>
      <c r="GT49" s="3" t="s">
        <v>305</v>
      </c>
      <c r="GU49" s="3" t="s">
        <v>305</v>
      </c>
      <c r="GV49" s="3" t="s">
        <v>305</v>
      </c>
      <c r="GW49" s="3">
        <v>3.4</v>
      </c>
      <c r="GX49" s="3">
        <v>4</v>
      </c>
      <c r="GY49" s="3">
        <v>3.7</v>
      </c>
      <c r="GZ49" s="3">
        <v>3.3</v>
      </c>
      <c r="HA49" s="3">
        <v>3.4</v>
      </c>
      <c r="HB49" s="3" t="s">
        <v>305</v>
      </c>
      <c r="HC49" s="3" t="s">
        <v>305</v>
      </c>
      <c r="HD49" s="3" t="s">
        <v>305</v>
      </c>
      <c r="HE49" s="3" t="s">
        <v>305</v>
      </c>
      <c r="HF49" s="3" t="s">
        <v>305</v>
      </c>
      <c r="HG49" s="3" t="s">
        <v>305</v>
      </c>
    </row>
    <row r="50" ht="15" spans="1:215">
      <c r="A50" s="1"/>
      <c r="B50" s="22" t="s">
        <v>308</v>
      </c>
      <c r="C50" s="1">
        <v>0</v>
      </c>
      <c r="D50" s="3" t="s">
        <v>305</v>
      </c>
      <c r="E50" s="3" t="s">
        <v>305</v>
      </c>
      <c r="F50" s="3" t="s">
        <v>305</v>
      </c>
      <c r="G50" s="3" t="s">
        <v>305</v>
      </c>
      <c r="H50" s="3" t="s">
        <v>305</v>
      </c>
      <c r="I50" s="3" t="s">
        <v>305</v>
      </c>
      <c r="J50" s="3" t="s">
        <v>305</v>
      </c>
      <c r="K50" s="3" t="s">
        <v>305</v>
      </c>
      <c r="L50" s="3" t="s">
        <v>305</v>
      </c>
      <c r="M50" s="3" t="s">
        <v>305</v>
      </c>
      <c r="N50" s="3" t="s">
        <v>305</v>
      </c>
      <c r="O50" s="3" t="s">
        <v>305</v>
      </c>
      <c r="P50" s="3" t="s">
        <v>305</v>
      </c>
      <c r="Q50" s="3" t="s">
        <v>305</v>
      </c>
      <c r="R50" s="3" t="s">
        <v>305</v>
      </c>
      <c r="S50" s="3" t="s">
        <v>305</v>
      </c>
      <c r="T50" s="3" t="s">
        <v>305</v>
      </c>
      <c r="U50" s="3" t="s">
        <v>305</v>
      </c>
      <c r="V50" s="3" t="s">
        <v>305</v>
      </c>
      <c r="W50" s="3" t="s">
        <v>305</v>
      </c>
      <c r="Y50" s="1"/>
      <c r="Z50" s="22" t="s">
        <v>308</v>
      </c>
      <c r="AA50" s="1">
        <v>0</v>
      </c>
      <c r="AB50" s="3" t="s">
        <v>305</v>
      </c>
      <c r="AC50" s="3" t="s">
        <v>305</v>
      </c>
      <c r="AD50" s="3" t="s">
        <v>305</v>
      </c>
      <c r="AE50" s="3" t="s">
        <v>305</v>
      </c>
      <c r="AF50" s="3" t="s">
        <v>305</v>
      </c>
      <c r="AG50" s="3" t="s">
        <v>305</v>
      </c>
      <c r="AH50" s="3" t="s">
        <v>305</v>
      </c>
      <c r="AI50" s="3" t="s">
        <v>305</v>
      </c>
      <c r="AJ50" s="3" t="s">
        <v>305</v>
      </c>
      <c r="AK50" s="3" t="s">
        <v>305</v>
      </c>
      <c r="AL50" s="3" t="s">
        <v>305</v>
      </c>
      <c r="AM50" s="3" t="s">
        <v>305</v>
      </c>
      <c r="AN50" s="3" t="s">
        <v>305</v>
      </c>
      <c r="AO50" s="3" t="s">
        <v>305</v>
      </c>
      <c r="AP50" s="3" t="s">
        <v>305</v>
      </c>
      <c r="AQ50" s="3" t="s">
        <v>305</v>
      </c>
      <c r="AR50" s="3" t="s">
        <v>305</v>
      </c>
      <c r="AS50" s="3" t="s">
        <v>305</v>
      </c>
      <c r="AT50" s="3" t="s">
        <v>305</v>
      </c>
      <c r="AU50" s="3" t="s">
        <v>305</v>
      </c>
      <c r="AW50" s="25"/>
      <c r="AX50" s="35" t="s">
        <v>309</v>
      </c>
      <c r="AY50" s="25">
        <v>0</v>
      </c>
      <c r="AZ50" s="27" t="s">
        <v>307</v>
      </c>
      <c r="BA50" s="27" t="s">
        <v>307</v>
      </c>
      <c r="BB50" s="27" t="s">
        <v>307</v>
      </c>
      <c r="BC50" s="27" t="s">
        <v>307</v>
      </c>
      <c r="BD50" s="27" t="s">
        <v>307</v>
      </c>
      <c r="BE50" s="27" t="s">
        <v>307</v>
      </c>
      <c r="BF50" s="27" t="s">
        <v>307</v>
      </c>
      <c r="BG50" s="27" t="s">
        <v>307</v>
      </c>
      <c r="BH50" s="27" t="s">
        <v>307</v>
      </c>
      <c r="BI50" s="27" t="s">
        <v>307</v>
      </c>
      <c r="BJ50" s="27" t="s">
        <v>307</v>
      </c>
      <c r="BK50" s="27" t="s">
        <v>307</v>
      </c>
      <c r="BL50" s="27" t="s">
        <v>307</v>
      </c>
      <c r="BM50" s="27" t="s">
        <v>307</v>
      </c>
      <c r="BN50" s="27" t="s">
        <v>307</v>
      </c>
      <c r="BO50" s="27" t="s">
        <v>307</v>
      </c>
      <c r="BP50" s="27" t="s">
        <v>307</v>
      </c>
      <c r="BQ50" s="27" t="s">
        <v>307</v>
      </c>
      <c r="BR50" s="27" t="s">
        <v>307</v>
      </c>
      <c r="BS50" s="27" t="s">
        <v>307</v>
      </c>
      <c r="BT50" s="44"/>
      <c r="BU50" s="25"/>
      <c r="BV50" s="35" t="s">
        <v>309</v>
      </c>
      <c r="BW50" s="25">
        <v>0</v>
      </c>
      <c r="BX50" s="27" t="s">
        <v>307</v>
      </c>
      <c r="BY50" s="27" t="s">
        <v>307</v>
      </c>
      <c r="BZ50" s="27" t="s">
        <v>307</v>
      </c>
      <c r="CA50" s="27" t="s">
        <v>307</v>
      </c>
      <c r="CB50" s="27" t="s">
        <v>307</v>
      </c>
      <c r="CC50" s="27" t="s">
        <v>307</v>
      </c>
      <c r="CD50" s="27" t="s">
        <v>307</v>
      </c>
      <c r="CE50" s="27" t="s">
        <v>307</v>
      </c>
      <c r="CF50" s="27" t="s">
        <v>307</v>
      </c>
      <c r="CG50" s="27" t="s">
        <v>307</v>
      </c>
      <c r="CH50" s="27" t="s">
        <v>307</v>
      </c>
      <c r="CI50" s="27" t="s">
        <v>307</v>
      </c>
      <c r="CJ50" s="27" t="s">
        <v>307</v>
      </c>
      <c r="CK50" s="27" t="s">
        <v>307</v>
      </c>
      <c r="CL50" s="27" t="s">
        <v>307</v>
      </c>
      <c r="CM50" s="27" t="s">
        <v>307</v>
      </c>
      <c r="CN50" s="27" t="s">
        <v>307</v>
      </c>
      <c r="CO50" s="27" t="s">
        <v>307</v>
      </c>
      <c r="CP50" s="27" t="s">
        <v>307</v>
      </c>
      <c r="CQ50" s="27" t="s">
        <v>307</v>
      </c>
      <c r="CR50" s="44"/>
      <c r="CS50" s="25"/>
      <c r="CT50" s="35" t="s">
        <v>309</v>
      </c>
      <c r="CU50" s="25">
        <v>0</v>
      </c>
      <c r="CV50" s="27" t="s">
        <v>307</v>
      </c>
      <c r="CW50" s="27" t="s">
        <v>307</v>
      </c>
      <c r="CX50" s="27" t="s">
        <v>307</v>
      </c>
      <c r="CY50" s="27" t="s">
        <v>307</v>
      </c>
      <c r="CZ50" s="27" t="s">
        <v>307</v>
      </c>
      <c r="DA50" s="27" t="s">
        <v>307</v>
      </c>
      <c r="DB50" s="27" t="s">
        <v>307</v>
      </c>
      <c r="DC50" s="27" t="s">
        <v>307</v>
      </c>
      <c r="DD50" s="27" t="s">
        <v>307</v>
      </c>
      <c r="DE50" s="27" t="s">
        <v>307</v>
      </c>
      <c r="DF50" s="27" t="s">
        <v>307</v>
      </c>
      <c r="DG50" s="27" t="s">
        <v>307</v>
      </c>
      <c r="DH50" s="27" t="s">
        <v>307</v>
      </c>
      <c r="DI50" s="27" t="s">
        <v>307</v>
      </c>
      <c r="DJ50" s="27" t="s">
        <v>307</v>
      </c>
      <c r="DK50" s="27" t="s">
        <v>307</v>
      </c>
      <c r="DL50" s="27" t="s">
        <v>307</v>
      </c>
      <c r="DM50" s="27" t="s">
        <v>307</v>
      </c>
      <c r="DN50" s="27" t="s">
        <v>307</v>
      </c>
      <c r="DO50" s="27" t="s">
        <v>307</v>
      </c>
      <c r="DP50" s="44"/>
      <c r="DQ50" s="25"/>
      <c r="DR50" s="35" t="s">
        <v>309</v>
      </c>
      <c r="DS50" s="25">
        <v>0</v>
      </c>
      <c r="DT50" s="27" t="s">
        <v>307</v>
      </c>
      <c r="DU50" s="27" t="s">
        <v>307</v>
      </c>
      <c r="DV50" s="27" t="s">
        <v>307</v>
      </c>
      <c r="DW50" s="27" t="s">
        <v>307</v>
      </c>
      <c r="DX50" s="27" t="s">
        <v>307</v>
      </c>
      <c r="DY50" s="27" t="s">
        <v>307</v>
      </c>
      <c r="DZ50" s="27" t="s">
        <v>307</v>
      </c>
      <c r="EA50" s="27" t="s">
        <v>307</v>
      </c>
      <c r="EB50" s="27" t="s">
        <v>307</v>
      </c>
      <c r="EC50" s="27" t="s">
        <v>307</v>
      </c>
      <c r="ED50" s="27" t="s">
        <v>307</v>
      </c>
      <c r="EE50" s="27" t="s">
        <v>307</v>
      </c>
      <c r="EF50" s="27" t="s">
        <v>307</v>
      </c>
      <c r="EG50" s="27" t="s">
        <v>307</v>
      </c>
      <c r="EH50" s="27" t="s">
        <v>307</v>
      </c>
      <c r="EI50" s="27" t="s">
        <v>307</v>
      </c>
      <c r="EJ50" s="27" t="s">
        <v>307</v>
      </c>
      <c r="EK50" s="27" t="s">
        <v>307</v>
      </c>
      <c r="EL50" s="27" t="s">
        <v>307</v>
      </c>
      <c r="EM50" s="27" t="s">
        <v>307</v>
      </c>
      <c r="EO50" s="1"/>
      <c r="EP50" s="12" t="s">
        <v>308</v>
      </c>
      <c r="EQ50" s="1">
        <v>0</v>
      </c>
      <c r="ER50" s="3" t="s">
        <v>305</v>
      </c>
      <c r="ES50" s="3" t="s">
        <v>305</v>
      </c>
      <c r="ET50" s="3" t="s">
        <v>305</v>
      </c>
      <c r="EU50" s="3" t="s">
        <v>305</v>
      </c>
      <c r="EV50" s="3" t="s">
        <v>305</v>
      </c>
      <c r="EW50" s="3" t="s">
        <v>305</v>
      </c>
      <c r="EX50" s="3" t="s">
        <v>305</v>
      </c>
      <c r="EY50" s="3" t="s">
        <v>305</v>
      </c>
      <c r="EZ50" s="3" t="s">
        <v>305</v>
      </c>
      <c r="FA50" s="3" t="s">
        <v>305</v>
      </c>
      <c r="FB50" s="3" t="s">
        <v>305</v>
      </c>
      <c r="FC50" s="3" t="s">
        <v>305</v>
      </c>
      <c r="FD50" s="3" t="s">
        <v>305</v>
      </c>
      <c r="FE50" s="3" t="s">
        <v>305</v>
      </c>
      <c r="FF50" s="3" t="s">
        <v>305</v>
      </c>
      <c r="FG50" s="3" t="s">
        <v>305</v>
      </c>
      <c r="FH50" s="3" t="s">
        <v>305</v>
      </c>
      <c r="FI50" s="3" t="s">
        <v>305</v>
      </c>
      <c r="FJ50" s="3" t="s">
        <v>305</v>
      </c>
      <c r="FK50" s="3" t="s">
        <v>305</v>
      </c>
      <c r="FM50" s="1"/>
      <c r="FN50" s="12" t="s">
        <v>308</v>
      </c>
      <c r="FO50" s="1">
        <v>0</v>
      </c>
      <c r="FP50" s="3" t="s">
        <v>305</v>
      </c>
      <c r="FQ50" s="3" t="s">
        <v>305</v>
      </c>
      <c r="FR50" s="3" t="s">
        <v>305</v>
      </c>
      <c r="FS50" s="3" t="s">
        <v>305</v>
      </c>
      <c r="FT50" s="3" t="s">
        <v>305</v>
      </c>
      <c r="FU50" s="3" t="s">
        <v>305</v>
      </c>
      <c r="FV50" s="3" t="s">
        <v>305</v>
      </c>
      <c r="FW50" s="3" t="s">
        <v>305</v>
      </c>
      <c r="FX50" s="3" t="s">
        <v>305</v>
      </c>
      <c r="FY50" s="3" t="s">
        <v>305</v>
      </c>
      <c r="FZ50" s="3" t="s">
        <v>305</v>
      </c>
      <c r="GA50" s="3" t="s">
        <v>305</v>
      </c>
      <c r="GB50" s="3" t="s">
        <v>305</v>
      </c>
      <c r="GC50" s="3" t="s">
        <v>305</v>
      </c>
      <c r="GD50" s="3" t="s">
        <v>305</v>
      </c>
      <c r="GE50" s="3" t="s">
        <v>305</v>
      </c>
      <c r="GF50" s="3" t="s">
        <v>305</v>
      </c>
      <c r="GG50" s="3" t="s">
        <v>305</v>
      </c>
      <c r="GH50" s="3" t="s">
        <v>305</v>
      </c>
      <c r="GI50" s="3" t="s">
        <v>305</v>
      </c>
      <c r="GK50" s="1"/>
      <c r="GL50" s="12" t="s">
        <v>308</v>
      </c>
      <c r="GM50" s="1">
        <v>0</v>
      </c>
      <c r="GN50" s="3" t="s">
        <v>305</v>
      </c>
      <c r="GO50" s="3" t="s">
        <v>305</v>
      </c>
      <c r="GP50" s="3" t="s">
        <v>305</v>
      </c>
      <c r="GQ50" s="3" t="s">
        <v>305</v>
      </c>
      <c r="GR50" s="3" t="s">
        <v>305</v>
      </c>
      <c r="GS50" s="3" t="s">
        <v>305</v>
      </c>
      <c r="GT50" s="3" t="s">
        <v>305</v>
      </c>
      <c r="GU50" s="3" t="s">
        <v>305</v>
      </c>
      <c r="GV50" s="3" t="s">
        <v>305</v>
      </c>
      <c r="GW50" s="3" t="s">
        <v>305</v>
      </c>
      <c r="GX50" s="3" t="s">
        <v>305</v>
      </c>
      <c r="GY50" s="3" t="s">
        <v>305</v>
      </c>
      <c r="GZ50" s="3" t="s">
        <v>305</v>
      </c>
      <c r="HA50" s="3" t="s">
        <v>305</v>
      </c>
      <c r="HB50" s="3" t="s">
        <v>305</v>
      </c>
      <c r="HC50" s="3" t="s">
        <v>305</v>
      </c>
      <c r="HD50" s="3" t="s">
        <v>305</v>
      </c>
      <c r="HE50" s="3" t="s">
        <v>305</v>
      </c>
      <c r="HF50" s="3" t="s">
        <v>305</v>
      </c>
      <c r="HG50" s="3" t="s">
        <v>305</v>
      </c>
    </row>
    <row r="51" ht="15" spans="1:215">
      <c r="A51" s="1"/>
      <c r="B51" s="22" t="s">
        <v>310</v>
      </c>
      <c r="C51" s="1">
        <v>0.1</v>
      </c>
      <c r="D51" s="1">
        <v>0.1</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Y51" s="1"/>
      <c r="Z51" s="22" t="s">
        <v>310</v>
      </c>
      <c r="AA51" s="1">
        <v>0</v>
      </c>
      <c r="AB51" s="1">
        <v>0.1</v>
      </c>
      <c r="AC51" s="1">
        <v>0</v>
      </c>
      <c r="AD51" s="1">
        <v>0</v>
      </c>
      <c r="AE51" s="1">
        <v>0</v>
      </c>
      <c r="AF51" s="1">
        <v>0</v>
      </c>
      <c r="AG51" s="1">
        <v>0.1</v>
      </c>
      <c r="AH51" s="1">
        <v>0.1</v>
      </c>
      <c r="AI51" s="1">
        <v>0.1</v>
      </c>
      <c r="AJ51" s="1">
        <v>0.1</v>
      </c>
      <c r="AK51" s="1">
        <v>0.1</v>
      </c>
      <c r="AL51" s="1">
        <v>0</v>
      </c>
      <c r="AM51" s="1">
        <v>0</v>
      </c>
      <c r="AN51" s="1">
        <v>0</v>
      </c>
      <c r="AO51" s="1">
        <v>0</v>
      </c>
      <c r="AP51" s="1">
        <v>0</v>
      </c>
      <c r="AQ51" s="1">
        <v>0</v>
      </c>
      <c r="AR51" s="1">
        <v>0</v>
      </c>
      <c r="AS51" s="1">
        <v>0</v>
      </c>
      <c r="AT51" s="1">
        <v>0</v>
      </c>
      <c r="AU51" s="1">
        <v>0</v>
      </c>
      <c r="AW51" s="25"/>
      <c r="AX51" s="35" t="s">
        <v>311</v>
      </c>
      <c r="AY51" s="25">
        <v>0.1</v>
      </c>
      <c r="AZ51" s="25">
        <v>0.1</v>
      </c>
      <c r="BA51" s="25">
        <v>0</v>
      </c>
      <c r="BB51" s="25">
        <v>0</v>
      </c>
      <c r="BC51" s="25">
        <v>0</v>
      </c>
      <c r="BD51" s="25">
        <v>0</v>
      </c>
      <c r="BE51" s="25">
        <v>0</v>
      </c>
      <c r="BF51" s="25">
        <v>0</v>
      </c>
      <c r="BG51" s="25">
        <v>0</v>
      </c>
      <c r="BH51" s="25">
        <v>0</v>
      </c>
      <c r="BI51" s="25">
        <v>0</v>
      </c>
      <c r="BJ51" s="25">
        <v>0</v>
      </c>
      <c r="BK51" s="25">
        <v>0</v>
      </c>
      <c r="BL51" s="25">
        <v>0</v>
      </c>
      <c r="BM51" s="25">
        <v>0</v>
      </c>
      <c r="BN51" s="25">
        <v>0</v>
      </c>
      <c r="BO51" s="25">
        <v>0</v>
      </c>
      <c r="BP51" s="25">
        <v>0</v>
      </c>
      <c r="BQ51" s="25">
        <v>0</v>
      </c>
      <c r="BR51" s="25">
        <v>0</v>
      </c>
      <c r="BS51" s="25">
        <v>0</v>
      </c>
      <c r="BT51" s="44"/>
      <c r="BU51" s="25"/>
      <c r="BV51" s="35" t="s">
        <v>311</v>
      </c>
      <c r="BW51" s="25">
        <v>0.1</v>
      </c>
      <c r="BX51" s="25">
        <v>0.1</v>
      </c>
      <c r="BY51" s="25">
        <v>0</v>
      </c>
      <c r="BZ51" s="25">
        <v>0</v>
      </c>
      <c r="CA51" s="25">
        <v>0</v>
      </c>
      <c r="CB51" s="25">
        <v>0</v>
      </c>
      <c r="CC51" s="25">
        <v>0.1</v>
      </c>
      <c r="CD51" s="25">
        <v>0.1</v>
      </c>
      <c r="CE51" s="25">
        <v>0.1</v>
      </c>
      <c r="CF51" s="25">
        <v>0</v>
      </c>
      <c r="CG51" s="25">
        <v>0.1</v>
      </c>
      <c r="CH51" s="25">
        <v>0.1</v>
      </c>
      <c r="CI51" s="25">
        <v>0.1</v>
      </c>
      <c r="CJ51" s="25">
        <v>0.1</v>
      </c>
      <c r="CK51" s="25">
        <v>0.1</v>
      </c>
      <c r="CL51" s="25">
        <v>0.1</v>
      </c>
      <c r="CM51" s="25">
        <v>0.1</v>
      </c>
      <c r="CN51" s="25">
        <v>0.1</v>
      </c>
      <c r="CO51" s="25">
        <v>0.1</v>
      </c>
      <c r="CP51" s="25">
        <v>0.1</v>
      </c>
      <c r="CQ51" s="25">
        <v>0</v>
      </c>
      <c r="CR51" s="44"/>
      <c r="CS51" s="25"/>
      <c r="CT51" s="35" t="s">
        <v>311</v>
      </c>
      <c r="CU51" s="25">
        <v>0.3</v>
      </c>
      <c r="CV51" s="25">
        <v>0.3</v>
      </c>
      <c r="CW51" s="25">
        <v>0.2</v>
      </c>
      <c r="CX51" s="25">
        <v>0.2</v>
      </c>
      <c r="CY51" s="25">
        <v>0.2</v>
      </c>
      <c r="CZ51" s="25">
        <v>0.1</v>
      </c>
      <c r="DA51" s="25">
        <v>0.3</v>
      </c>
      <c r="DB51" s="25">
        <v>0.3</v>
      </c>
      <c r="DC51" s="25">
        <v>0.3</v>
      </c>
      <c r="DD51" s="25">
        <v>0.3</v>
      </c>
      <c r="DE51" s="25">
        <v>0.3</v>
      </c>
      <c r="DF51" s="25">
        <v>0.3</v>
      </c>
      <c r="DG51" s="25">
        <v>0.4</v>
      </c>
      <c r="DH51" s="25">
        <v>0.3</v>
      </c>
      <c r="DI51" s="25">
        <v>0.2</v>
      </c>
      <c r="DJ51" s="25">
        <v>0.2</v>
      </c>
      <c r="DK51" s="25">
        <v>0.3</v>
      </c>
      <c r="DL51" s="25">
        <v>0.3</v>
      </c>
      <c r="DM51" s="25">
        <v>0.2</v>
      </c>
      <c r="DN51" s="25">
        <v>0.2</v>
      </c>
      <c r="DO51" s="25">
        <v>0.2</v>
      </c>
      <c r="DP51" s="44"/>
      <c r="DQ51" s="25"/>
      <c r="DR51" s="35" t="s">
        <v>311</v>
      </c>
      <c r="DS51" s="25">
        <v>0.4</v>
      </c>
      <c r="DT51" s="25">
        <v>0.3</v>
      </c>
      <c r="DU51" s="25">
        <v>0.2</v>
      </c>
      <c r="DV51" s="25">
        <v>0.2</v>
      </c>
      <c r="DW51" s="25">
        <v>0.2</v>
      </c>
      <c r="DX51" s="25">
        <v>0.1</v>
      </c>
      <c r="DY51" s="25">
        <v>0.1</v>
      </c>
      <c r="DZ51" s="25">
        <v>0.1</v>
      </c>
      <c r="EA51" s="25">
        <v>0.2</v>
      </c>
      <c r="EB51" s="25">
        <v>0.1</v>
      </c>
      <c r="EC51" s="25">
        <v>0.1</v>
      </c>
      <c r="ED51" s="25">
        <v>0.1</v>
      </c>
      <c r="EE51" s="25">
        <v>0.1</v>
      </c>
      <c r="EF51" s="25">
        <v>0.1</v>
      </c>
      <c r="EG51" s="25">
        <v>0.1</v>
      </c>
      <c r="EH51" s="25">
        <v>0.1</v>
      </c>
      <c r="EI51" s="25">
        <v>0</v>
      </c>
      <c r="EJ51" s="25">
        <v>0.1</v>
      </c>
      <c r="EK51" s="25">
        <v>0.1</v>
      </c>
      <c r="EL51" s="25">
        <v>0.1</v>
      </c>
      <c r="EM51" s="25">
        <v>0.1</v>
      </c>
      <c r="EO51" s="1"/>
      <c r="EP51" s="12" t="s">
        <v>310</v>
      </c>
      <c r="EQ51" s="1">
        <v>0.3</v>
      </c>
      <c r="ER51" s="1">
        <v>0.3</v>
      </c>
      <c r="ES51" s="1">
        <v>0.2</v>
      </c>
      <c r="ET51" s="1">
        <v>0.1</v>
      </c>
      <c r="EU51" s="1">
        <v>0.1</v>
      </c>
      <c r="EV51" s="1">
        <v>0.1</v>
      </c>
      <c r="EW51" s="1">
        <v>0.1</v>
      </c>
      <c r="EX51" s="1">
        <v>0.1</v>
      </c>
      <c r="EY51" s="1">
        <v>0.1</v>
      </c>
      <c r="EZ51" s="1">
        <v>0.1</v>
      </c>
      <c r="FA51" s="1">
        <v>0.1</v>
      </c>
      <c r="FB51" s="1">
        <v>0.1</v>
      </c>
      <c r="FC51" s="1">
        <v>0.1</v>
      </c>
      <c r="FD51" s="1">
        <v>0.1</v>
      </c>
      <c r="FE51" s="1">
        <v>0.1</v>
      </c>
      <c r="FF51" s="1">
        <v>0.1</v>
      </c>
      <c r="FG51" s="1">
        <v>0.1</v>
      </c>
      <c r="FH51" s="1">
        <v>0</v>
      </c>
      <c r="FI51" s="1">
        <v>0.1</v>
      </c>
      <c r="FJ51" s="1">
        <v>0.1</v>
      </c>
      <c r="FK51" s="1">
        <v>0</v>
      </c>
      <c r="FM51" s="1"/>
      <c r="FN51" s="12" t="s">
        <v>310</v>
      </c>
      <c r="FO51" s="1">
        <v>0.9</v>
      </c>
      <c r="FP51" s="1">
        <v>0.8</v>
      </c>
      <c r="FQ51" s="1">
        <v>0.6</v>
      </c>
      <c r="FR51" s="1">
        <v>0.5</v>
      </c>
      <c r="FS51" s="1">
        <v>0.5</v>
      </c>
      <c r="FT51" s="1">
        <v>0.3</v>
      </c>
      <c r="FU51" s="1">
        <v>0.5</v>
      </c>
      <c r="FV51" s="1">
        <v>0.5</v>
      </c>
      <c r="FW51" s="1">
        <v>0.3</v>
      </c>
      <c r="FX51" s="1">
        <v>0.3</v>
      </c>
      <c r="FY51" s="1">
        <v>0.2</v>
      </c>
      <c r="FZ51" s="1">
        <v>0.3</v>
      </c>
      <c r="GA51" s="1">
        <v>0.2</v>
      </c>
      <c r="GB51" s="1">
        <v>0.3</v>
      </c>
      <c r="GC51" s="1">
        <v>0.2</v>
      </c>
      <c r="GD51" s="1">
        <v>0.2</v>
      </c>
      <c r="GE51" s="1">
        <v>0.2</v>
      </c>
      <c r="GF51" s="1">
        <v>0.2</v>
      </c>
      <c r="GG51" s="1">
        <v>0.1</v>
      </c>
      <c r="GH51" s="1">
        <v>0.1</v>
      </c>
      <c r="GI51" s="1">
        <v>0.1</v>
      </c>
      <c r="GK51" s="1"/>
      <c r="GL51" s="12" t="s">
        <v>310</v>
      </c>
      <c r="GM51" s="1">
        <v>1</v>
      </c>
      <c r="GN51" s="1">
        <v>1</v>
      </c>
      <c r="GO51" s="1">
        <v>0.8</v>
      </c>
      <c r="GP51" s="1">
        <v>0.7</v>
      </c>
      <c r="GQ51" s="1">
        <v>0.6</v>
      </c>
      <c r="GR51" s="1">
        <v>0.5</v>
      </c>
      <c r="GS51" s="1">
        <v>0.7</v>
      </c>
      <c r="GT51" s="1">
        <v>1</v>
      </c>
      <c r="GU51" s="1">
        <v>1.2</v>
      </c>
      <c r="GV51" s="1">
        <v>0.8</v>
      </c>
      <c r="GW51" s="1">
        <v>0.8</v>
      </c>
      <c r="GX51" s="1">
        <v>0.8</v>
      </c>
      <c r="GY51" s="1">
        <v>0.7</v>
      </c>
      <c r="GZ51" s="1">
        <v>0.6</v>
      </c>
      <c r="HA51" s="1">
        <v>0.5</v>
      </c>
      <c r="HB51" s="1">
        <v>0.5</v>
      </c>
      <c r="HC51" s="1">
        <v>0.4</v>
      </c>
      <c r="HD51" s="1">
        <v>0.4</v>
      </c>
      <c r="HE51" s="1">
        <v>0.6</v>
      </c>
      <c r="HF51" s="1">
        <v>0.5</v>
      </c>
      <c r="HG51" s="1">
        <v>0.5</v>
      </c>
    </row>
    <row r="52" ht="15" spans="1:215">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44"/>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44"/>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44"/>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O52" s="1"/>
      <c r="EP52" s="1"/>
      <c r="EQ52" s="1"/>
      <c r="ER52" s="1"/>
      <c r="ES52" s="1"/>
      <c r="ET52" s="1"/>
      <c r="EU52" s="1"/>
      <c r="EV52" s="1"/>
      <c r="EW52" s="1"/>
      <c r="EX52" s="1"/>
      <c r="EY52" s="1"/>
      <c r="EZ52" s="1"/>
      <c r="FA52" s="1"/>
      <c r="FB52" s="1"/>
      <c r="FC52" s="1"/>
      <c r="FD52" s="1"/>
      <c r="FE52" s="1"/>
      <c r="FF52" s="1"/>
      <c r="FG52" s="1"/>
      <c r="FH52" s="1"/>
      <c r="FI52" s="1"/>
      <c r="FJ52" s="1"/>
      <c r="FK52" s="1"/>
      <c r="FM52" s="1"/>
      <c r="FN52" s="1"/>
      <c r="FO52" s="1"/>
      <c r="FP52" s="1"/>
      <c r="FQ52" s="1"/>
      <c r="FR52" s="1"/>
      <c r="FS52" s="1"/>
      <c r="FT52" s="1"/>
      <c r="FU52" s="1"/>
      <c r="FV52" s="1"/>
      <c r="FW52" s="1"/>
      <c r="FX52" s="1"/>
      <c r="FY52" s="1"/>
      <c r="FZ52" s="1"/>
      <c r="GA52" s="1"/>
      <c r="GB52" s="1"/>
      <c r="GC52" s="1"/>
      <c r="GD52" s="1"/>
      <c r="GE52" s="1"/>
      <c r="GF52" s="1"/>
      <c r="GG52" s="1"/>
      <c r="GH52" s="1"/>
      <c r="GI52" s="1"/>
      <c r="GK52" s="1"/>
      <c r="GL52" s="1"/>
      <c r="GM52" s="1"/>
      <c r="GN52" s="1"/>
      <c r="GO52" s="1"/>
      <c r="GP52" s="1"/>
      <c r="GQ52" s="1"/>
      <c r="GR52" s="1"/>
      <c r="GS52" s="1"/>
      <c r="GT52" s="1"/>
      <c r="GU52" s="1"/>
      <c r="GV52" s="1"/>
      <c r="GW52" s="1"/>
      <c r="GX52" s="1"/>
      <c r="GY52" s="1"/>
      <c r="GZ52" s="1"/>
      <c r="HA52" s="1"/>
      <c r="HB52" s="1"/>
      <c r="HC52" s="1"/>
      <c r="HD52" s="1"/>
      <c r="HE52" s="1"/>
      <c r="HF52" s="1"/>
      <c r="HG52" s="1"/>
    </row>
    <row r="53" ht="15" spans="1:215">
      <c r="A53" s="13"/>
      <c r="B53" s="13" t="s">
        <v>322</v>
      </c>
      <c r="C53" s="13">
        <v>70.7</v>
      </c>
      <c r="D53" s="13">
        <v>70.8</v>
      </c>
      <c r="E53" s="13">
        <v>70.8</v>
      </c>
      <c r="F53" s="13">
        <v>70.8</v>
      </c>
      <c r="G53" s="13">
        <v>70.4</v>
      </c>
      <c r="H53" s="13">
        <v>70</v>
      </c>
      <c r="I53" s="13">
        <v>69.5</v>
      </c>
      <c r="J53" s="13">
        <v>69.1</v>
      </c>
      <c r="K53" s="13">
        <v>68.7</v>
      </c>
      <c r="L53" s="13">
        <v>68.5</v>
      </c>
      <c r="M53" s="13">
        <v>68.2</v>
      </c>
      <c r="N53" s="13">
        <v>67.8</v>
      </c>
      <c r="O53" s="13">
        <v>67.5</v>
      </c>
      <c r="P53" s="13">
        <v>67.3</v>
      </c>
      <c r="Q53" s="13">
        <v>66.9</v>
      </c>
      <c r="R53" s="13">
        <v>67.1</v>
      </c>
      <c r="S53" s="13">
        <v>67.1</v>
      </c>
      <c r="T53" s="13">
        <v>67.1</v>
      </c>
      <c r="U53" s="13">
        <v>67.1</v>
      </c>
      <c r="V53" s="13">
        <v>67.1</v>
      </c>
      <c r="W53" s="13">
        <v>67.1</v>
      </c>
      <c r="Y53" s="13"/>
      <c r="Z53" s="13" t="s">
        <v>322</v>
      </c>
      <c r="AA53" s="13">
        <v>70.7</v>
      </c>
      <c r="AB53" s="13">
        <v>70.8</v>
      </c>
      <c r="AC53" s="13">
        <v>70.8</v>
      </c>
      <c r="AD53" s="13">
        <v>70.8</v>
      </c>
      <c r="AE53" s="13">
        <v>70.4</v>
      </c>
      <c r="AF53" s="13">
        <v>70</v>
      </c>
      <c r="AG53" s="13">
        <v>69.5</v>
      </c>
      <c r="AH53" s="13">
        <v>69.1</v>
      </c>
      <c r="AI53" s="13">
        <v>68.7</v>
      </c>
      <c r="AJ53" s="13">
        <v>68.5</v>
      </c>
      <c r="AK53" s="13">
        <v>68.2</v>
      </c>
      <c r="AL53" s="13">
        <v>67.8</v>
      </c>
      <c r="AM53" s="13">
        <v>67.5</v>
      </c>
      <c r="AN53" s="13">
        <v>67.3</v>
      </c>
      <c r="AO53" s="13">
        <v>67.1</v>
      </c>
      <c r="AP53" s="13">
        <v>67.1</v>
      </c>
      <c r="AQ53" s="13">
        <v>67.1</v>
      </c>
      <c r="AR53" s="13">
        <v>67.1</v>
      </c>
      <c r="AS53" s="13">
        <v>67.1</v>
      </c>
      <c r="AT53" s="13">
        <v>67.1</v>
      </c>
      <c r="AU53" s="13">
        <v>67.1</v>
      </c>
      <c r="AW53" s="33"/>
      <c r="AX53" s="33" t="s">
        <v>538</v>
      </c>
      <c r="AY53" s="33">
        <v>70.7</v>
      </c>
      <c r="AZ53" s="33">
        <v>70.8</v>
      </c>
      <c r="BA53" s="33">
        <v>70.8</v>
      </c>
      <c r="BB53" s="33">
        <v>70.8</v>
      </c>
      <c r="BC53" s="33">
        <v>70.4</v>
      </c>
      <c r="BD53" s="33">
        <v>70</v>
      </c>
      <c r="BE53" s="33">
        <v>69.5</v>
      </c>
      <c r="BF53" s="33">
        <v>69.1</v>
      </c>
      <c r="BG53" s="33">
        <v>68.7</v>
      </c>
      <c r="BH53" s="33">
        <v>68.5</v>
      </c>
      <c r="BI53" s="33">
        <v>68.2</v>
      </c>
      <c r="BJ53" s="33">
        <v>67.8</v>
      </c>
      <c r="BK53" s="33">
        <v>67.5</v>
      </c>
      <c r="BL53" s="33">
        <v>67.3</v>
      </c>
      <c r="BM53" s="33">
        <v>67.1</v>
      </c>
      <c r="BN53" s="33">
        <v>67.1</v>
      </c>
      <c r="BO53" s="33">
        <v>67.1</v>
      </c>
      <c r="BP53" s="33">
        <v>67.1</v>
      </c>
      <c r="BQ53" s="33">
        <v>67.1</v>
      </c>
      <c r="BR53" s="33">
        <v>67.1</v>
      </c>
      <c r="BS53" s="33">
        <v>67.1</v>
      </c>
      <c r="BT53" s="44"/>
      <c r="BU53" s="33"/>
      <c r="BV53" s="33" t="s">
        <v>538</v>
      </c>
      <c r="BW53" s="33">
        <v>70.7</v>
      </c>
      <c r="BX53" s="33">
        <v>70.8</v>
      </c>
      <c r="BY53" s="33">
        <v>70.8</v>
      </c>
      <c r="BZ53" s="33">
        <v>70.8</v>
      </c>
      <c r="CA53" s="33">
        <v>70.3</v>
      </c>
      <c r="CB53" s="33">
        <v>70</v>
      </c>
      <c r="CC53" s="33">
        <v>69.5</v>
      </c>
      <c r="CD53" s="33">
        <v>69.1</v>
      </c>
      <c r="CE53" s="33">
        <v>68.7</v>
      </c>
      <c r="CF53" s="33">
        <v>68.5</v>
      </c>
      <c r="CG53" s="33">
        <v>68.2</v>
      </c>
      <c r="CH53" s="33">
        <v>67.8</v>
      </c>
      <c r="CI53" s="33">
        <v>67.5</v>
      </c>
      <c r="CJ53" s="33">
        <v>67.3</v>
      </c>
      <c r="CK53" s="33">
        <v>67</v>
      </c>
      <c r="CL53" s="33">
        <v>67.1</v>
      </c>
      <c r="CM53" s="33">
        <v>67.1</v>
      </c>
      <c r="CN53" s="33">
        <v>67.1</v>
      </c>
      <c r="CO53" s="33">
        <v>67.1</v>
      </c>
      <c r="CP53" s="33">
        <v>67.1</v>
      </c>
      <c r="CQ53" s="33">
        <v>67.1</v>
      </c>
      <c r="CR53" s="44"/>
      <c r="CS53" s="33"/>
      <c r="CT53" s="33" t="s">
        <v>538</v>
      </c>
      <c r="CU53" s="33">
        <v>70.7</v>
      </c>
      <c r="CV53" s="33">
        <v>70.8</v>
      </c>
      <c r="CW53" s="33">
        <v>70.8</v>
      </c>
      <c r="CX53" s="33">
        <v>70.8</v>
      </c>
      <c r="CY53" s="33">
        <v>70.3</v>
      </c>
      <c r="CZ53" s="33">
        <v>70</v>
      </c>
      <c r="DA53" s="33">
        <v>69.5</v>
      </c>
      <c r="DB53" s="33">
        <v>69.1</v>
      </c>
      <c r="DC53" s="33">
        <v>68.7</v>
      </c>
      <c r="DD53" s="33">
        <v>68.4</v>
      </c>
      <c r="DE53" s="33">
        <v>68.1</v>
      </c>
      <c r="DF53" s="33">
        <v>67.8</v>
      </c>
      <c r="DG53" s="33">
        <v>67.5</v>
      </c>
      <c r="DH53" s="33">
        <v>67.3</v>
      </c>
      <c r="DI53" s="33">
        <v>67</v>
      </c>
      <c r="DJ53" s="33">
        <v>67.1</v>
      </c>
      <c r="DK53" s="33">
        <v>67.1</v>
      </c>
      <c r="DL53" s="33">
        <v>67.1</v>
      </c>
      <c r="DM53" s="33">
        <v>67.1</v>
      </c>
      <c r="DN53" s="33">
        <v>67.1</v>
      </c>
      <c r="DO53" s="33">
        <v>67.1</v>
      </c>
      <c r="DP53" s="44"/>
      <c r="DQ53" s="33"/>
      <c r="DR53" s="33" t="s">
        <v>538</v>
      </c>
      <c r="DS53" s="33">
        <v>70.7</v>
      </c>
      <c r="DT53" s="33">
        <v>70.8</v>
      </c>
      <c r="DU53" s="33">
        <v>70.8</v>
      </c>
      <c r="DV53" s="33">
        <v>70.8</v>
      </c>
      <c r="DW53" s="33">
        <v>70.3</v>
      </c>
      <c r="DX53" s="33">
        <v>70</v>
      </c>
      <c r="DY53" s="33">
        <v>69.5</v>
      </c>
      <c r="DZ53" s="33">
        <v>69.1</v>
      </c>
      <c r="EA53" s="33">
        <v>68.7</v>
      </c>
      <c r="EB53" s="33">
        <v>68.4</v>
      </c>
      <c r="EC53" s="33">
        <v>68.1</v>
      </c>
      <c r="ED53" s="33">
        <v>67.8</v>
      </c>
      <c r="EE53" s="33">
        <v>67.5</v>
      </c>
      <c r="EF53" s="33">
        <v>67.2</v>
      </c>
      <c r="EG53" s="33">
        <v>67</v>
      </c>
      <c r="EH53" s="33">
        <v>67.1</v>
      </c>
      <c r="EI53" s="33">
        <v>67.1</v>
      </c>
      <c r="EJ53" s="33">
        <v>67.1</v>
      </c>
      <c r="EK53" s="33">
        <v>67.1</v>
      </c>
      <c r="EL53" s="33">
        <v>67.1</v>
      </c>
      <c r="EM53" s="33">
        <v>67.1</v>
      </c>
      <c r="EO53" s="13"/>
      <c r="EP53" s="13" t="s">
        <v>322</v>
      </c>
      <c r="EQ53" s="13">
        <v>70.7</v>
      </c>
      <c r="ER53" s="13">
        <v>70.8</v>
      </c>
      <c r="ES53" s="13">
        <v>70.8</v>
      </c>
      <c r="ET53" s="13">
        <v>70.9</v>
      </c>
      <c r="EU53" s="13">
        <v>70.4</v>
      </c>
      <c r="EV53" s="13">
        <v>70.1</v>
      </c>
      <c r="EW53" s="13">
        <v>69.6</v>
      </c>
      <c r="EX53" s="13">
        <v>69.2</v>
      </c>
      <c r="EY53" s="13">
        <v>68.8</v>
      </c>
      <c r="EZ53" s="13">
        <v>68.5</v>
      </c>
      <c r="FA53" s="13">
        <v>68.2</v>
      </c>
      <c r="FB53" s="13">
        <v>67.8</v>
      </c>
      <c r="FC53" s="13">
        <v>67.5</v>
      </c>
      <c r="FD53" s="13">
        <v>67.3</v>
      </c>
      <c r="FE53" s="13">
        <v>67</v>
      </c>
      <c r="FF53" s="13">
        <v>67.1</v>
      </c>
      <c r="FG53" s="13">
        <v>67.1</v>
      </c>
      <c r="FH53" s="13">
        <v>67.1</v>
      </c>
      <c r="FI53" s="13">
        <v>67.1</v>
      </c>
      <c r="FJ53" s="13">
        <v>67.1</v>
      </c>
      <c r="FK53" s="13">
        <v>67.1</v>
      </c>
      <c r="FM53" s="13"/>
      <c r="FN53" s="13" t="s">
        <v>322</v>
      </c>
      <c r="FO53" s="13">
        <v>70.7</v>
      </c>
      <c r="FP53" s="13">
        <v>70.8</v>
      </c>
      <c r="FQ53" s="13">
        <v>70.8</v>
      </c>
      <c r="FR53" s="13">
        <v>70.8</v>
      </c>
      <c r="FS53" s="13">
        <v>70.3</v>
      </c>
      <c r="FT53" s="13">
        <v>70</v>
      </c>
      <c r="FU53" s="13">
        <v>69.5</v>
      </c>
      <c r="FV53" s="13">
        <v>69.1</v>
      </c>
      <c r="FW53" s="13">
        <v>68.7</v>
      </c>
      <c r="FX53" s="13">
        <v>68.5</v>
      </c>
      <c r="FY53" s="13">
        <v>68.2</v>
      </c>
      <c r="FZ53" s="13">
        <v>67.8</v>
      </c>
      <c r="GA53" s="13">
        <v>67.5</v>
      </c>
      <c r="GB53" s="13">
        <v>67.3</v>
      </c>
      <c r="GC53" s="13">
        <v>67</v>
      </c>
      <c r="GD53" s="13">
        <v>67.1</v>
      </c>
      <c r="GE53" s="13">
        <v>67.1</v>
      </c>
      <c r="GF53" s="13">
        <v>67.1</v>
      </c>
      <c r="GG53" s="13">
        <v>67.1</v>
      </c>
      <c r="GH53" s="13">
        <v>67.1</v>
      </c>
      <c r="GI53" s="13">
        <v>67.1</v>
      </c>
      <c r="GK53" s="13"/>
      <c r="GL53" s="13" t="s">
        <v>322</v>
      </c>
      <c r="GM53" s="13">
        <v>70.6</v>
      </c>
      <c r="GN53" s="13">
        <v>70.7</v>
      </c>
      <c r="GO53" s="13">
        <v>70.8</v>
      </c>
      <c r="GP53" s="13">
        <v>70.8</v>
      </c>
      <c r="GQ53" s="13">
        <v>70.3</v>
      </c>
      <c r="GR53" s="13">
        <v>70</v>
      </c>
      <c r="GS53" s="13">
        <v>69.5</v>
      </c>
      <c r="GT53" s="13">
        <v>69</v>
      </c>
      <c r="GU53" s="13">
        <v>68.7</v>
      </c>
      <c r="GV53" s="13">
        <v>68.4</v>
      </c>
      <c r="GW53" s="13">
        <v>68.1</v>
      </c>
      <c r="GX53" s="13">
        <v>67.8</v>
      </c>
      <c r="GY53" s="13">
        <v>67.5</v>
      </c>
      <c r="GZ53" s="13">
        <v>67.3</v>
      </c>
      <c r="HA53" s="13">
        <v>67.1</v>
      </c>
      <c r="HB53" s="13">
        <v>67.1</v>
      </c>
      <c r="HC53" s="13">
        <v>67.1</v>
      </c>
      <c r="HD53" s="13">
        <v>67.1</v>
      </c>
      <c r="HE53" s="13">
        <v>67.1</v>
      </c>
      <c r="HF53" s="13">
        <v>67.1</v>
      </c>
      <c r="HG53" s="13">
        <v>67.2</v>
      </c>
    </row>
    <row r="54" ht="1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44"/>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44"/>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44"/>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O54" s="1"/>
      <c r="EP54" s="1"/>
      <c r="EQ54" s="1"/>
      <c r="ER54" s="1"/>
      <c r="ES54" s="1"/>
      <c r="ET54" s="1"/>
      <c r="EU54" s="1"/>
      <c r="EV54" s="1"/>
      <c r="EW54" s="1"/>
      <c r="EX54" s="1"/>
      <c r="EY54" s="1"/>
      <c r="EZ54" s="1"/>
      <c r="FA54" s="1"/>
      <c r="FB54" s="1"/>
      <c r="FC54" s="1"/>
      <c r="FD54" s="1"/>
      <c r="FE54" s="1"/>
      <c r="FF54" s="1"/>
      <c r="FG54" s="1"/>
      <c r="FH54" s="1"/>
      <c r="FI54" s="1"/>
      <c r="FJ54" s="1"/>
      <c r="FK54" s="1"/>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5" spans="1:215">
      <c r="A55" s="7"/>
      <c r="B55" s="7"/>
      <c r="C55" s="1"/>
      <c r="D55" s="1"/>
      <c r="E55" s="1"/>
      <c r="F55" s="1"/>
      <c r="G55" s="1"/>
      <c r="H55" s="1"/>
      <c r="I55" s="1"/>
      <c r="J55" s="1"/>
      <c r="K55" s="1"/>
      <c r="L55" s="1"/>
      <c r="M55" s="1"/>
      <c r="N55" s="1"/>
      <c r="O55" s="1"/>
      <c r="P55" s="1"/>
      <c r="Q55" s="1"/>
      <c r="R55" s="1"/>
      <c r="S55" s="1"/>
      <c r="T55" s="1"/>
      <c r="U55" s="1"/>
      <c r="V55" s="1"/>
      <c r="W55" s="1"/>
      <c r="Y55" s="7"/>
      <c r="Z55" s="7"/>
      <c r="AA55" s="1"/>
      <c r="AB55" s="1"/>
      <c r="AC55" s="1"/>
      <c r="AD55" s="1"/>
      <c r="AE55" s="1"/>
      <c r="AF55" s="1"/>
      <c r="AG55" s="1"/>
      <c r="AH55" s="1"/>
      <c r="AI55" s="1"/>
      <c r="AJ55" s="1"/>
      <c r="AK55" s="1"/>
      <c r="AL55" s="1"/>
      <c r="AM55" s="1"/>
      <c r="AN55" s="1"/>
      <c r="AO55" s="1"/>
      <c r="AP55" s="1"/>
      <c r="AQ55" s="1"/>
      <c r="AR55" s="1"/>
      <c r="AS55" s="1"/>
      <c r="AT55" s="1"/>
      <c r="AU55" s="1"/>
      <c r="AW55" s="38"/>
      <c r="AX55" s="38"/>
      <c r="AY55" s="25"/>
      <c r="AZ55" s="25"/>
      <c r="BA55" s="25"/>
      <c r="BB55" s="25"/>
      <c r="BC55" s="25"/>
      <c r="BD55" s="25"/>
      <c r="BE55" s="25"/>
      <c r="BF55" s="25"/>
      <c r="BG55" s="25"/>
      <c r="BH55" s="25"/>
      <c r="BI55" s="25"/>
      <c r="BJ55" s="25"/>
      <c r="BK55" s="25"/>
      <c r="BL55" s="25"/>
      <c r="BM55" s="25"/>
      <c r="BN55" s="25"/>
      <c r="BO55" s="25"/>
      <c r="BP55" s="25"/>
      <c r="BQ55" s="25"/>
      <c r="BR55" s="25"/>
      <c r="BS55" s="25"/>
      <c r="BT55" s="44"/>
      <c r="BU55" s="38"/>
      <c r="BV55" s="38"/>
      <c r="BW55" s="25"/>
      <c r="BX55" s="25"/>
      <c r="BY55" s="25"/>
      <c r="BZ55" s="25"/>
      <c r="CA55" s="25"/>
      <c r="CB55" s="25"/>
      <c r="CC55" s="25"/>
      <c r="CD55" s="25"/>
      <c r="CE55" s="25"/>
      <c r="CF55" s="25"/>
      <c r="CG55" s="25"/>
      <c r="CH55" s="25"/>
      <c r="CI55" s="25"/>
      <c r="CJ55" s="25"/>
      <c r="CK55" s="25"/>
      <c r="CL55" s="25"/>
      <c r="CM55" s="25"/>
      <c r="CN55" s="25"/>
      <c r="CO55" s="25"/>
      <c r="CP55" s="25"/>
      <c r="CQ55" s="25"/>
      <c r="CR55" s="44"/>
      <c r="CS55" s="38"/>
      <c r="CT55" s="38"/>
      <c r="CU55" s="25"/>
      <c r="CV55" s="25"/>
      <c r="CW55" s="25"/>
      <c r="CX55" s="25"/>
      <c r="CY55" s="25"/>
      <c r="CZ55" s="25"/>
      <c r="DA55" s="25"/>
      <c r="DB55" s="25"/>
      <c r="DC55" s="25"/>
      <c r="DD55" s="25"/>
      <c r="DE55" s="25"/>
      <c r="DF55" s="25"/>
      <c r="DG55" s="25"/>
      <c r="DH55" s="25"/>
      <c r="DI55" s="25"/>
      <c r="DJ55" s="25"/>
      <c r="DK55" s="25"/>
      <c r="DL55" s="25"/>
      <c r="DM55" s="25"/>
      <c r="DN55" s="25"/>
      <c r="DO55" s="25"/>
      <c r="DP55" s="44"/>
      <c r="DQ55" s="38"/>
      <c r="DR55" s="38"/>
      <c r="DS55" s="25"/>
      <c r="DT55" s="25"/>
      <c r="DU55" s="25"/>
      <c r="DV55" s="25"/>
      <c r="DW55" s="25"/>
      <c r="DX55" s="25"/>
      <c r="DY55" s="25"/>
      <c r="DZ55" s="25"/>
      <c r="EA55" s="25"/>
      <c r="EB55" s="25"/>
      <c r="EC55" s="25"/>
      <c r="ED55" s="25"/>
      <c r="EE55" s="25"/>
      <c r="EF55" s="25"/>
      <c r="EG55" s="25"/>
      <c r="EH55" s="25"/>
      <c r="EI55" s="25"/>
      <c r="EJ55" s="25"/>
      <c r="EK55" s="25"/>
      <c r="EL55" s="25"/>
      <c r="EM55" s="25"/>
      <c r="EO55" s="7"/>
      <c r="EP55" s="7"/>
      <c r="EQ55" s="1"/>
      <c r="ER55" s="1"/>
      <c r="ES55" s="1"/>
      <c r="ET55" s="1"/>
      <c r="EU55" s="1"/>
      <c r="EV55" s="1"/>
      <c r="EW55" s="1"/>
      <c r="EX55" s="1"/>
      <c r="EY55" s="1"/>
      <c r="EZ55" s="1"/>
      <c r="FA55" s="1"/>
      <c r="FB55" s="1"/>
      <c r="FC55" s="1"/>
      <c r="FD55" s="1"/>
      <c r="FE55" s="1"/>
      <c r="FF55" s="1"/>
      <c r="FG55" s="1"/>
      <c r="FH55" s="1"/>
      <c r="FI55" s="1"/>
      <c r="FJ55" s="1"/>
      <c r="FK55" s="1"/>
      <c r="FM55" s="7"/>
      <c r="FN55" s="7"/>
      <c r="FO55" s="1"/>
      <c r="FP55" s="1"/>
      <c r="FQ55" s="1"/>
      <c r="FR55" s="1"/>
      <c r="FS55" s="1"/>
      <c r="FT55" s="1"/>
      <c r="FU55" s="1"/>
      <c r="FV55" s="1"/>
      <c r="FW55" s="1"/>
      <c r="FX55" s="1"/>
      <c r="FY55" s="1"/>
      <c r="FZ55" s="1"/>
      <c r="GA55" s="1"/>
      <c r="GB55" s="1"/>
      <c r="GC55" s="1"/>
      <c r="GD55" s="1"/>
      <c r="GE55" s="1"/>
      <c r="GF55" s="1"/>
      <c r="GG55" s="1"/>
      <c r="GH55" s="1"/>
      <c r="GI55" s="1"/>
      <c r="GK55" s="7"/>
      <c r="GL55" s="7"/>
      <c r="GM55" s="1"/>
      <c r="GN55" s="1"/>
      <c r="GO55" s="1"/>
      <c r="GP55" s="1"/>
      <c r="GQ55" s="1"/>
      <c r="GR55" s="1"/>
      <c r="GS55" s="1"/>
      <c r="GT55" s="1"/>
      <c r="GU55" s="1"/>
      <c r="GV55" s="1"/>
      <c r="GW55" s="1"/>
      <c r="GX55" s="1"/>
      <c r="GY55" s="1"/>
      <c r="GZ55" s="1"/>
      <c r="HA55" s="1"/>
      <c r="HB55" s="1"/>
      <c r="HC55" s="1"/>
      <c r="HD55" s="1"/>
      <c r="HE55" s="1"/>
      <c r="HF55" s="1"/>
      <c r="HG55" s="1"/>
    </row>
  </sheetData>
  <mergeCells count="189">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55"/>
  <sheetViews>
    <sheetView topLeftCell="A10" workbookViewId="0">
      <selection activeCell="GN1" sqref="GN$1:HF$1048576"/>
    </sheetView>
  </sheetViews>
  <sheetFormatPr defaultColWidth="9" defaultRowHeight="12.75"/>
  <cols>
    <col min="2" max="2" width="33.1428571428571"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285</v>
      </c>
      <c r="AX5" s="26"/>
      <c r="AY5" s="27"/>
      <c r="AZ5" s="27"/>
      <c r="BA5" s="27"/>
      <c r="BB5" s="27"/>
      <c r="BC5" s="27"/>
      <c r="BD5" s="27"/>
      <c r="BE5" s="27"/>
      <c r="BF5" s="27"/>
      <c r="BG5" s="25"/>
      <c r="BH5" s="27"/>
      <c r="BI5" s="27"/>
      <c r="BJ5" s="27"/>
      <c r="BK5" s="27"/>
      <c r="BL5" s="25"/>
      <c r="BM5" s="27"/>
      <c r="BN5" s="25"/>
      <c r="BO5" s="25"/>
      <c r="BP5" s="27"/>
      <c r="BQ5" s="25"/>
      <c r="BR5" s="25"/>
      <c r="BS5" s="27" t="s">
        <v>286</v>
      </c>
      <c r="BT5" s="44"/>
      <c r="BU5" s="26" t="s">
        <v>285</v>
      </c>
      <c r="BV5" s="26"/>
      <c r="BW5" s="27"/>
      <c r="BX5" s="27"/>
      <c r="BY5" s="27"/>
      <c r="BZ5" s="27"/>
      <c r="CA5" s="27"/>
      <c r="CB5" s="27"/>
      <c r="CC5" s="27"/>
      <c r="CD5" s="27"/>
      <c r="CE5" s="25"/>
      <c r="CF5" s="27"/>
      <c r="CG5" s="27"/>
      <c r="CH5" s="27"/>
      <c r="CI5" s="27"/>
      <c r="CJ5" s="25"/>
      <c r="CK5" s="27"/>
      <c r="CL5" s="25"/>
      <c r="CM5" s="25"/>
      <c r="CN5" s="27"/>
      <c r="CO5" s="25"/>
      <c r="CP5" s="25"/>
      <c r="CQ5" s="27" t="s">
        <v>286</v>
      </c>
      <c r="CR5" s="44"/>
      <c r="CS5" s="26" t="s">
        <v>285</v>
      </c>
      <c r="CT5" s="26"/>
      <c r="CU5" s="27"/>
      <c r="CV5" s="27"/>
      <c r="CW5" s="27"/>
      <c r="CX5" s="27"/>
      <c r="CY5" s="27"/>
      <c r="CZ5" s="27"/>
      <c r="DA5" s="27"/>
      <c r="DB5" s="27"/>
      <c r="DC5" s="25"/>
      <c r="DD5" s="27"/>
      <c r="DE5" s="27"/>
      <c r="DF5" s="27"/>
      <c r="DG5" s="27"/>
      <c r="DH5" s="25"/>
      <c r="DI5" s="27"/>
      <c r="DJ5" s="25"/>
      <c r="DK5" s="25"/>
      <c r="DL5" s="27"/>
      <c r="DM5" s="25"/>
      <c r="DN5" s="25"/>
      <c r="DO5" s="27" t="s">
        <v>286</v>
      </c>
      <c r="DP5" s="44"/>
      <c r="DQ5" s="26" t="s">
        <v>285</v>
      </c>
      <c r="DR5" s="26"/>
      <c r="DS5" s="27"/>
      <c r="DT5" s="27"/>
      <c r="DU5" s="27"/>
      <c r="DV5" s="27"/>
      <c r="DW5" s="27"/>
      <c r="DX5" s="27"/>
      <c r="DY5" s="27"/>
      <c r="DZ5" s="27"/>
      <c r="EA5" s="25"/>
      <c r="EB5" s="27"/>
      <c r="EC5" s="27"/>
      <c r="ED5" s="27"/>
      <c r="EE5" s="27"/>
      <c r="EF5" s="25"/>
      <c r="EG5" s="27"/>
      <c r="EH5" s="25"/>
      <c r="EI5" s="25"/>
      <c r="EJ5" s="27"/>
      <c r="EK5" s="25"/>
      <c r="EL5" s="25"/>
      <c r="EM5" s="27" t="s">
        <v>286</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7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287</v>
      </c>
      <c r="AX7" s="28"/>
      <c r="AY7" s="27"/>
      <c r="AZ7" s="27"/>
      <c r="BA7" s="27"/>
      <c r="BB7" s="27"/>
      <c r="BC7" s="27"/>
      <c r="BD7" s="27"/>
      <c r="BE7" s="27"/>
      <c r="BF7" s="27"/>
      <c r="BG7" s="27"/>
      <c r="BH7" s="27"/>
      <c r="BI7" s="27"/>
      <c r="BJ7" s="27"/>
      <c r="BK7" s="27"/>
      <c r="BL7" s="27"/>
      <c r="BM7" s="27"/>
      <c r="BN7" s="27"/>
      <c r="BO7" s="27"/>
      <c r="BP7" s="27"/>
      <c r="BQ7" s="27"/>
      <c r="BR7" s="27"/>
      <c r="BS7" s="27"/>
      <c r="BT7" s="44"/>
      <c r="BU7" s="28" t="s">
        <v>288</v>
      </c>
      <c r="BV7" s="28"/>
      <c r="BW7" s="27"/>
      <c r="BX7" s="27"/>
      <c r="BY7" s="27"/>
      <c r="BZ7" s="27"/>
      <c r="CA7" s="27"/>
      <c r="CB7" s="27"/>
      <c r="CC7" s="27"/>
      <c r="CD7" s="27"/>
      <c r="CE7" s="27"/>
      <c r="CF7" s="27"/>
      <c r="CG7" s="27"/>
      <c r="CH7" s="27"/>
      <c r="CI7" s="27"/>
      <c r="CJ7" s="27"/>
      <c r="CK7" s="27"/>
      <c r="CL7" s="27"/>
      <c r="CM7" s="27"/>
      <c r="CN7" s="27"/>
      <c r="CO7" s="27"/>
      <c r="CP7" s="27"/>
      <c r="CQ7" s="27"/>
      <c r="CR7" s="44"/>
      <c r="CS7" s="28" t="s">
        <v>289</v>
      </c>
      <c r="CT7" s="28"/>
      <c r="CU7" s="27"/>
      <c r="CV7" s="27"/>
      <c r="CW7" s="27"/>
      <c r="CX7" s="27"/>
      <c r="CY7" s="27"/>
      <c r="CZ7" s="27"/>
      <c r="DA7" s="27"/>
      <c r="DB7" s="27"/>
      <c r="DC7" s="27"/>
      <c r="DD7" s="27"/>
      <c r="DE7" s="27"/>
      <c r="DF7" s="27"/>
      <c r="DG7" s="27"/>
      <c r="DH7" s="27"/>
      <c r="DI7" s="27"/>
      <c r="DJ7" s="27"/>
      <c r="DK7" s="27"/>
      <c r="DL7" s="27"/>
      <c r="DM7" s="27"/>
      <c r="DN7" s="27"/>
      <c r="DO7" s="27"/>
      <c r="DP7" s="44"/>
      <c r="DQ7" s="28" t="s">
        <v>290</v>
      </c>
      <c r="DR7" s="28"/>
      <c r="DS7" s="27"/>
      <c r="DT7" s="27"/>
      <c r="DU7" s="27"/>
      <c r="DV7" s="27"/>
      <c r="DW7" s="27"/>
      <c r="DX7" s="27"/>
      <c r="DY7" s="27"/>
      <c r="DZ7" s="27"/>
      <c r="EA7" s="27"/>
      <c r="EB7" s="27"/>
      <c r="EC7" s="27"/>
      <c r="ED7" s="27"/>
      <c r="EE7" s="27"/>
      <c r="EF7" s="27"/>
      <c r="EG7" s="27"/>
      <c r="EH7" s="27"/>
      <c r="EI7" s="27"/>
      <c r="EJ7" s="27"/>
      <c r="EK7" s="27"/>
      <c r="EL7" s="27"/>
      <c r="EM7" s="27"/>
      <c r="EO7" s="4" t="s">
        <v>188</v>
      </c>
      <c r="EP7" s="4"/>
      <c r="EQ7" s="3"/>
      <c r="ER7" s="3"/>
      <c r="ES7" s="3"/>
      <c r="ET7" s="3"/>
      <c r="EU7" s="3"/>
      <c r="EV7" s="3"/>
      <c r="EW7" s="3"/>
      <c r="EX7" s="3"/>
      <c r="EY7" s="3"/>
      <c r="EZ7" s="3"/>
      <c r="FA7" s="3"/>
      <c r="FB7" s="3"/>
      <c r="FC7" s="3"/>
      <c r="FD7" s="3"/>
      <c r="FE7" s="3"/>
      <c r="FF7" s="3"/>
      <c r="FG7" s="3"/>
      <c r="FH7" s="3"/>
      <c r="FI7" s="3"/>
      <c r="FJ7" s="3"/>
      <c r="FK7" s="3"/>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75" spans="1:215">
      <c r="A8" s="4" t="s">
        <v>539</v>
      </c>
      <c r="B8" s="4"/>
      <c r="C8" s="5"/>
      <c r="D8" s="5"/>
      <c r="E8" s="5"/>
      <c r="F8" s="5"/>
      <c r="G8" s="5"/>
      <c r="H8" s="5"/>
      <c r="I8" s="5"/>
      <c r="J8" s="5"/>
      <c r="K8" s="5"/>
      <c r="L8" s="5"/>
      <c r="M8" s="5"/>
      <c r="N8" s="5"/>
      <c r="O8" s="5"/>
      <c r="P8" s="5"/>
      <c r="Q8" s="5"/>
      <c r="R8" s="5"/>
      <c r="S8" s="5"/>
      <c r="T8" s="5"/>
      <c r="U8" s="5"/>
      <c r="V8" s="5"/>
      <c r="W8" s="5"/>
      <c r="Y8" s="4" t="s">
        <v>539</v>
      </c>
      <c r="Z8" s="4"/>
      <c r="AA8" s="5"/>
      <c r="AB8" s="5"/>
      <c r="AC8" s="5"/>
      <c r="AD8" s="5"/>
      <c r="AE8" s="5"/>
      <c r="AF8" s="5"/>
      <c r="AG8" s="5"/>
      <c r="AH8" s="5"/>
      <c r="AI8" s="5"/>
      <c r="AJ8" s="5"/>
      <c r="AK8" s="5"/>
      <c r="AL8" s="5"/>
      <c r="AM8" s="5"/>
      <c r="AN8" s="5"/>
      <c r="AO8" s="5"/>
      <c r="AP8" s="5"/>
      <c r="AQ8" s="5"/>
      <c r="AR8" s="5"/>
      <c r="AS8" s="5"/>
      <c r="AT8" s="5"/>
      <c r="AU8" s="5"/>
      <c r="AW8" s="28" t="s">
        <v>540</v>
      </c>
      <c r="AX8" s="28"/>
      <c r="AY8" s="29"/>
      <c r="AZ8" s="29"/>
      <c r="BA8" s="29"/>
      <c r="BB8" s="29"/>
      <c r="BC8" s="29"/>
      <c r="BD8" s="29"/>
      <c r="BE8" s="29"/>
      <c r="BF8" s="29"/>
      <c r="BG8" s="29"/>
      <c r="BH8" s="29"/>
      <c r="BI8" s="29"/>
      <c r="BJ8" s="29"/>
      <c r="BK8" s="29"/>
      <c r="BL8" s="29"/>
      <c r="BM8" s="29"/>
      <c r="BN8" s="29"/>
      <c r="BO8" s="29"/>
      <c r="BP8" s="29"/>
      <c r="BQ8" s="29"/>
      <c r="BR8" s="29"/>
      <c r="BS8" s="29"/>
      <c r="BT8" s="44"/>
      <c r="BU8" s="28" t="s">
        <v>540</v>
      </c>
      <c r="BV8" s="28"/>
      <c r="BW8" s="29"/>
      <c r="BX8" s="29"/>
      <c r="BY8" s="29"/>
      <c r="BZ8" s="29"/>
      <c r="CA8" s="29"/>
      <c r="CB8" s="29"/>
      <c r="CC8" s="29"/>
      <c r="CD8" s="29"/>
      <c r="CE8" s="29"/>
      <c r="CF8" s="29"/>
      <c r="CG8" s="29"/>
      <c r="CH8" s="29"/>
      <c r="CI8" s="29"/>
      <c r="CJ8" s="29"/>
      <c r="CK8" s="29"/>
      <c r="CL8" s="29"/>
      <c r="CM8" s="29"/>
      <c r="CN8" s="29"/>
      <c r="CO8" s="29"/>
      <c r="CP8" s="29"/>
      <c r="CQ8" s="29"/>
      <c r="CR8" s="44"/>
      <c r="CS8" s="28" t="s">
        <v>540</v>
      </c>
      <c r="CT8" s="28"/>
      <c r="CU8" s="29"/>
      <c r="CV8" s="29"/>
      <c r="CW8" s="29"/>
      <c r="CX8" s="29"/>
      <c r="CY8" s="29"/>
      <c r="CZ8" s="29"/>
      <c r="DA8" s="29"/>
      <c r="DB8" s="29"/>
      <c r="DC8" s="29"/>
      <c r="DD8" s="29"/>
      <c r="DE8" s="29"/>
      <c r="DF8" s="29"/>
      <c r="DG8" s="29"/>
      <c r="DH8" s="29"/>
      <c r="DI8" s="29"/>
      <c r="DJ8" s="29"/>
      <c r="DK8" s="29"/>
      <c r="DL8" s="29"/>
      <c r="DM8" s="29"/>
      <c r="DN8" s="29"/>
      <c r="DO8" s="29"/>
      <c r="DP8" s="44"/>
      <c r="DQ8" s="28" t="s">
        <v>540</v>
      </c>
      <c r="DR8" s="28"/>
      <c r="DS8" s="29"/>
      <c r="DT8" s="29"/>
      <c r="DU8" s="29"/>
      <c r="DV8" s="29"/>
      <c r="DW8" s="29"/>
      <c r="DX8" s="29"/>
      <c r="DY8" s="29"/>
      <c r="DZ8" s="29"/>
      <c r="EA8" s="29"/>
      <c r="EB8" s="29"/>
      <c r="EC8" s="29"/>
      <c r="ED8" s="29"/>
      <c r="EE8" s="29"/>
      <c r="EF8" s="29"/>
      <c r="EG8" s="29"/>
      <c r="EH8" s="29"/>
      <c r="EI8" s="29"/>
      <c r="EJ8" s="29"/>
      <c r="EK8" s="29"/>
      <c r="EL8" s="29"/>
      <c r="EM8" s="29"/>
      <c r="EO8" s="4" t="s">
        <v>539</v>
      </c>
      <c r="EP8" s="4"/>
      <c r="EQ8" s="5"/>
      <c r="ER8" s="5"/>
      <c r="ES8" s="5"/>
      <c r="ET8" s="5"/>
      <c r="EU8" s="5"/>
      <c r="EV8" s="5"/>
      <c r="EW8" s="5"/>
      <c r="EX8" s="5"/>
      <c r="EY8" s="5"/>
      <c r="EZ8" s="5"/>
      <c r="FA8" s="5"/>
      <c r="FB8" s="5"/>
      <c r="FC8" s="5"/>
      <c r="FD8" s="5"/>
      <c r="FE8" s="5"/>
      <c r="FF8" s="5"/>
      <c r="FG8" s="5"/>
      <c r="FH8" s="5"/>
      <c r="FI8" s="5"/>
      <c r="FJ8" s="5"/>
      <c r="FK8" s="5"/>
      <c r="FM8" s="4" t="s">
        <v>539</v>
      </c>
      <c r="FN8" s="4"/>
      <c r="FO8" s="5"/>
      <c r="FP8" s="5"/>
      <c r="FQ8" s="5"/>
      <c r="FR8" s="5"/>
      <c r="FS8" s="5"/>
      <c r="FT8" s="5"/>
      <c r="FU8" s="5"/>
      <c r="FV8" s="5"/>
      <c r="FW8" s="5"/>
      <c r="FX8" s="5"/>
      <c r="FY8" s="5"/>
      <c r="FZ8" s="5"/>
      <c r="GA8" s="5"/>
      <c r="GB8" s="5"/>
      <c r="GC8" s="5"/>
      <c r="GD8" s="5"/>
      <c r="GE8" s="5"/>
      <c r="GF8" s="5"/>
      <c r="GG8" s="5"/>
      <c r="GH8" s="5"/>
      <c r="GI8" s="5"/>
      <c r="GK8" s="4" t="s">
        <v>539</v>
      </c>
      <c r="GL8" s="4"/>
      <c r="GM8" s="5"/>
      <c r="GN8" s="5"/>
      <c r="GO8" s="5"/>
      <c r="GP8" s="5"/>
      <c r="GQ8" s="5"/>
      <c r="GR8" s="5"/>
      <c r="GS8" s="5"/>
      <c r="GT8" s="5"/>
      <c r="GU8" s="5"/>
      <c r="GV8" s="5"/>
      <c r="GW8" s="5"/>
      <c r="GX8" s="5"/>
      <c r="GY8" s="5"/>
      <c r="GZ8" s="5"/>
      <c r="HA8" s="5"/>
      <c r="HB8" s="5"/>
      <c r="HC8" s="5"/>
      <c r="HD8" s="5"/>
      <c r="HE8" s="5"/>
      <c r="HF8" s="5"/>
      <c r="HG8" s="5"/>
    </row>
    <row r="9" ht="1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5" spans="1:215">
      <c r="A13" s="13"/>
      <c r="B13" s="8" t="s">
        <v>541</v>
      </c>
      <c r="C13" s="13">
        <v>0.6</v>
      </c>
      <c r="D13" s="13">
        <v>0.7</v>
      </c>
      <c r="E13" s="13">
        <v>0.7</v>
      </c>
      <c r="F13" s="13">
        <v>0.8</v>
      </c>
      <c r="G13" s="13">
        <v>0.8</v>
      </c>
      <c r="H13" s="13">
        <v>0.8</v>
      </c>
      <c r="I13" s="13">
        <v>0.8</v>
      </c>
      <c r="J13" s="13">
        <v>0.8</v>
      </c>
      <c r="K13" s="13">
        <v>0.8</v>
      </c>
      <c r="L13" s="13">
        <v>0.8</v>
      </c>
      <c r="M13" s="13">
        <v>0.8</v>
      </c>
      <c r="N13" s="13">
        <v>0.9</v>
      </c>
      <c r="O13" s="13">
        <v>0.9</v>
      </c>
      <c r="P13" s="13">
        <v>0.8</v>
      </c>
      <c r="Q13" s="13">
        <v>0.8</v>
      </c>
      <c r="R13" s="13">
        <v>0.8</v>
      </c>
      <c r="S13" s="13">
        <v>0.9</v>
      </c>
      <c r="T13" s="13">
        <v>1</v>
      </c>
      <c r="U13" s="13">
        <v>0.9</v>
      </c>
      <c r="V13" s="13">
        <v>1</v>
      </c>
      <c r="W13" s="13">
        <v>0.9</v>
      </c>
      <c r="Y13" s="13"/>
      <c r="Z13" s="8" t="s">
        <v>541</v>
      </c>
      <c r="AA13" s="13">
        <v>4.1</v>
      </c>
      <c r="AB13" s="13">
        <v>3.8</v>
      </c>
      <c r="AC13" s="13">
        <v>4</v>
      </c>
      <c r="AD13" s="13">
        <v>4.1</v>
      </c>
      <c r="AE13" s="13">
        <v>4.2</v>
      </c>
      <c r="AF13" s="13">
        <v>4.2</v>
      </c>
      <c r="AG13" s="13">
        <v>4.2</v>
      </c>
      <c r="AH13" s="13">
        <v>4</v>
      </c>
      <c r="AI13" s="13">
        <v>4.2</v>
      </c>
      <c r="AJ13" s="13">
        <v>3.8</v>
      </c>
      <c r="AK13" s="13">
        <v>4</v>
      </c>
      <c r="AL13" s="13">
        <v>4.6</v>
      </c>
      <c r="AM13" s="13">
        <v>4.7</v>
      </c>
      <c r="AN13" s="13">
        <v>4.1</v>
      </c>
      <c r="AO13" s="13">
        <v>3.8</v>
      </c>
      <c r="AP13" s="13">
        <v>4.9</v>
      </c>
      <c r="AQ13" s="13">
        <v>5.2</v>
      </c>
      <c r="AR13" s="13">
        <v>5.5</v>
      </c>
      <c r="AS13" s="13">
        <v>5.8</v>
      </c>
      <c r="AT13" s="13">
        <v>5.8</v>
      </c>
      <c r="AU13" s="13">
        <v>5.2</v>
      </c>
      <c r="AW13" s="33"/>
      <c r="AX13" s="40" t="s">
        <v>542</v>
      </c>
      <c r="AY13" s="33">
        <v>3.4</v>
      </c>
      <c r="AZ13" s="33">
        <v>3.3</v>
      </c>
      <c r="BA13" s="33">
        <v>3.4</v>
      </c>
      <c r="BB13" s="33">
        <v>3.6</v>
      </c>
      <c r="BC13" s="33">
        <v>3.6</v>
      </c>
      <c r="BD13" s="33">
        <v>3.6</v>
      </c>
      <c r="BE13" s="33">
        <v>3.5</v>
      </c>
      <c r="BF13" s="33">
        <v>3.6</v>
      </c>
      <c r="BG13" s="33">
        <v>3.7</v>
      </c>
      <c r="BH13" s="33">
        <v>3.3</v>
      </c>
      <c r="BI13" s="33">
        <v>3.6</v>
      </c>
      <c r="BJ13" s="33">
        <v>4.5</v>
      </c>
      <c r="BK13" s="33">
        <v>4.5</v>
      </c>
      <c r="BL13" s="33">
        <v>3.7</v>
      </c>
      <c r="BM13" s="33">
        <v>3.3</v>
      </c>
      <c r="BN13" s="33">
        <v>4.2</v>
      </c>
      <c r="BO13" s="33">
        <v>5</v>
      </c>
      <c r="BP13" s="33">
        <v>4.5</v>
      </c>
      <c r="BQ13" s="33">
        <v>4.5</v>
      </c>
      <c r="BR13" s="33">
        <v>4.5</v>
      </c>
      <c r="BS13" s="33">
        <v>4</v>
      </c>
      <c r="BT13" s="44"/>
      <c r="BU13" s="33"/>
      <c r="BV13" s="40" t="s">
        <v>542</v>
      </c>
      <c r="BW13" s="33">
        <v>25.1</v>
      </c>
      <c r="BX13" s="33">
        <v>25.8</v>
      </c>
      <c r="BY13" s="33">
        <v>26.5</v>
      </c>
      <c r="BZ13" s="33">
        <v>28</v>
      </c>
      <c r="CA13" s="33">
        <v>28.4</v>
      </c>
      <c r="CB13" s="33">
        <v>28.8</v>
      </c>
      <c r="CC13" s="33">
        <v>28.8</v>
      </c>
      <c r="CD13" s="33">
        <v>30.7</v>
      </c>
      <c r="CE13" s="33">
        <v>29.3</v>
      </c>
      <c r="CF13" s="33">
        <v>30.5</v>
      </c>
      <c r="CG13" s="33">
        <v>31.2</v>
      </c>
      <c r="CH13" s="33">
        <v>33.5</v>
      </c>
      <c r="CI13" s="33">
        <v>33.4</v>
      </c>
      <c r="CJ13" s="33">
        <v>34</v>
      </c>
      <c r="CK13" s="33">
        <v>33.1</v>
      </c>
      <c r="CL13" s="33">
        <v>35</v>
      </c>
      <c r="CM13" s="33">
        <v>37.2</v>
      </c>
      <c r="CN13" s="33">
        <v>40.3</v>
      </c>
      <c r="CO13" s="33">
        <v>41.6</v>
      </c>
      <c r="CP13" s="33">
        <v>43.5</v>
      </c>
      <c r="CQ13" s="33">
        <v>37.7</v>
      </c>
      <c r="CR13" s="44"/>
      <c r="CS13" s="33"/>
      <c r="CT13" s="40" t="s">
        <v>542</v>
      </c>
      <c r="CU13" s="33">
        <v>44.6</v>
      </c>
      <c r="CV13" s="33">
        <v>45.1</v>
      </c>
      <c r="CW13" s="33">
        <v>47</v>
      </c>
      <c r="CX13" s="33">
        <v>48.7</v>
      </c>
      <c r="CY13" s="33">
        <v>51.6</v>
      </c>
      <c r="CZ13" s="33">
        <v>54.1</v>
      </c>
      <c r="DA13" s="33">
        <v>55</v>
      </c>
      <c r="DB13" s="33">
        <v>57</v>
      </c>
      <c r="DC13" s="33">
        <v>57.5</v>
      </c>
      <c r="DD13" s="33">
        <v>60.2</v>
      </c>
      <c r="DE13" s="33">
        <v>63</v>
      </c>
      <c r="DF13" s="33">
        <v>64.5</v>
      </c>
      <c r="DG13" s="33">
        <v>61.9</v>
      </c>
      <c r="DH13" s="33">
        <v>66.1</v>
      </c>
      <c r="DI13" s="33">
        <v>65.5</v>
      </c>
      <c r="DJ13" s="33">
        <v>68</v>
      </c>
      <c r="DK13" s="33">
        <v>72.6</v>
      </c>
      <c r="DL13" s="33">
        <v>74</v>
      </c>
      <c r="DM13" s="33">
        <v>77.3</v>
      </c>
      <c r="DN13" s="33">
        <v>80.7</v>
      </c>
      <c r="DO13" s="33">
        <v>66.2</v>
      </c>
      <c r="DP13" s="44"/>
      <c r="DQ13" s="33"/>
      <c r="DR13" s="40" t="s">
        <v>542</v>
      </c>
      <c r="DS13" s="33">
        <v>5</v>
      </c>
      <c r="DT13" s="33">
        <v>4.8</v>
      </c>
      <c r="DU13" s="33">
        <v>5.1</v>
      </c>
      <c r="DV13" s="33">
        <v>5.3</v>
      </c>
      <c r="DW13" s="33">
        <v>5.5</v>
      </c>
      <c r="DX13" s="33">
        <v>5.2</v>
      </c>
      <c r="DY13" s="33">
        <v>5.6</v>
      </c>
      <c r="DZ13" s="33">
        <v>5.7</v>
      </c>
      <c r="EA13" s="33">
        <v>5.4</v>
      </c>
      <c r="EB13" s="33">
        <v>5.7</v>
      </c>
      <c r="EC13" s="33">
        <v>6.4</v>
      </c>
      <c r="ED13" s="33">
        <v>6.2</v>
      </c>
      <c r="EE13" s="33">
        <v>7.9</v>
      </c>
      <c r="EF13" s="33">
        <v>8.3</v>
      </c>
      <c r="EG13" s="33">
        <v>8.5</v>
      </c>
      <c r="EH13" s="33">
        <v>8.3</v>
      </c>
      <c r="EI13" s="33">
        <v>8.7</v>
      </c>
      <c r="EJ13" s="33">
        <v>8.8</v>
      </c>
      <c r="EK13" s="33">
        <v>9.9</v>
      </c>
      <c r="EL13" s="33">
        <v>10</v>
      </c>
      <c r="EM13" s="33">
        <v>9.2</v>
      </c>
      <c r="EO13" s="13"/>
      <c r="EP13" s="8" t="s">
        <v>541</v>
      </c>
      <c r="EQ13" s="13">
        <v>8.8</v>
      </c>
      <c r="ER13" s="13">
        <v>8.7</v>
      </c>
      <c r="ES13" s="13">
        <v>9.6</v>
      </c>
      <c r="ET13" s="13">
        <v>10.1</v>
      </c>
      <c r="EU13" s="13">
        <v>9.8</v>
      </c>
      <c r="EV13" s="13">
        <v>9.7</v>
      </c>
      <c r="EW13" s="13">
        <v>9.9</v>
      </c>
      <c r="EX13" s="13">
        <v>11.1</v>
      </c>
      <c r="EY13" s="13">
        <v>12.3</v>
      </c>
      <c r="EZ13" s="13">
        <v>13.1</v>
      </c>
      <c r="FA13" s="13">
        <v>13.8</v>
      </c>
      <c r="FB13" s="13">
        <v>11.9</v>
      </c>
      <c r="FC13" s="13">
        <v>14.1</v>
      </c>
      <c r="FD13" s="13">
        <v>15</v>
      </c>
      <c r="FE13" s="13">
        <v>14.4</v>
      </c>
      <c r="FF13" s="13">
        <v>15.7</v>
      </c>
      <c r="FG13" s="13">
        <v>16.5</v>
      </c>
      <c r="FH13" s="13">
        <v>17</v>
      </c>
      <c r="FI13" s="13">
        <v>16.8</v>
      </c>
      <c r="FJ13" s="13">
        <v>17</v>
      </c>
      <c r="FK13" s="13">
        <v>15.6</v>
      </c>
      <c r="FM13" s="13"/>
      <c r="FN13" s="8" t="s">
        <v>541</v>
      </c>
      <c r="FO13" s="13">
        <v>30.8</v>
      </c>
      <c r="FP13" s="13">
        <v>32.3</v>
      </c>
      <c r="FQ13" s="13">
        <v>32.9</v>
      </c>
      <c r="FR13" s="13">
        <v>31</v>
      </c>
      <c r="FS13" s="13">
        <v>30.3</v>
      </c>
      <c r="FT13" s="13">
        <v>31.6</v>
      </c>
      <c r="FU13" s="13">
        <v>30.9</v>
      </c>
      <c r="FV13" s="13">
        <v>33.6</v>
      </c>
      <c r="FW13" s="13">
        <v>32.5</v>
      </c>
      <c r="FX13" s="13">
        <v>31.7</v>
      </c>
      <c r="FY13" s="13">
        <v>31.7</v>
      </c>
      <c r="FZ13" s="13">
        <v>30.2</v>
      </c>
      <c r="GA13" s="13">
        <v>33</v>
      </c>
      <c r="GB13" s="13">
        <v>36.2</v>
      </c>
      <c r="GC13" s="13">
        <v>38.5</v>
      </c>
      <c r="GD13" s="13">
        <v>37.7</v>
      </c>
      <c r="GE13" s="13">
        <v>40.5</v>
      </c>
      <c r="GF13" s="13">
        <v>42.3</v>
      </c>
      <c r="GG13" s="13">
        <v>44</v>
      </c>
      <c r="GH13" s="13">
        <v>46.4</v>
      </c>
      <c r="GI13" s="13">
        <v>39.6</v>
      </c>
      <c r="GK13" s="13"/>
      <c r="GL13" s="8" t="s">
        <v>541</v>
      </c>
      <c r="GM13" s="13">
        <v>21.6</v>
      </c>
      <c r="GN13" s="13">
        <v>21.3</v>
      </c>
      <c r="GO13" s="13">
        <v>21.6</v>
      </c>
      <c r="GP13" s="13">
        <v>21.4</v>
      </c>
      <c r="GQ13" s="13">
        <v>22.3</v>
      </c>
      <c r="GR13" s="13">
        <v>21.2</v>
      </c>
      <c r="GS13" s="13">
        <v>19.5</v>
      </c>
      <c r="GT13" s="13">
        <v>21.4</v>
      </c>
      <c r="GU13" s="13">
        <v>21.3</v>
      </c>
      <c r="GV13" s="13">
        <v>20.8</v>
      </c>
      <c r="GW13" s="13">
        <v>21.5</v>
      </c>
      <c r="GX13" s="13">
        <v>20.6</v>
      </c>
      <c r="GY13" s="13">
        <v>21.1</v>
      </c>
      <c r="GZ13" s="13">
        <v>21.8</v>
      </c>
      <c r="HA13" s="13">
        <v>22.6</v>
      </c>
      <c r="HB13" s="13">
        <v>23.8</v>
      </c>
      <c r="HC13" s="13">
        <v>26.6</v>
      </c>
      <c r="HD13" s="13">
        <v>27.4</v>
      </c>
      <c r="HE13" s="13">
        <v>29.1</v>
      </c>
      <c r="HF13" s="13">
        <v>29</v>
      </c>
      <c r="HG13" s="13">
        <v>26.7</v>
      </c>
    </row>
    <row r="14" ht="15" spans="1:215">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25"/>
      <c r="AX14" s="34" t="s">
        <v>297</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297</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297</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297</v>
      </c>
      <c r="DS14" s="25"/>
      <c r="DT14" s="25"/>
      <c r="DU14" s="25"/>
      <c r="DV14" s="25"/>
      <c r="DW14" s="25"/>
      <c r="DX14" s="25"/>
      <c r="DY14" s="25"/>
      <c r="DZ14" s="25"/>
      <c r="EA14" s="25"/>
      <c r="EB14" s="25"/>
      <c r="EC14" s="25"/>
      <c r="ED14" s="25"/>
      <c r="EE14" s="25"/>
      <c r="EF14" s="25"/>
      <c r="EG14" s="25"/>
      <c r="EH14" s="25"/>
      <c r="EI14" s="25"/>
      <c r="EJ14" s="25"/>
      <c r="EK14" s="25"/>
      <c r="EL14" s="25"/>
      <c r="EM14" s="25"/>
      <c r="EO14" s="1"/>
      <c r="EP14" s="21" t="s">
        <v>296</v>
      </c>
      <c r="EQ14" s="1"/>
      <c r="ER14" s="1"/>
      <c r="ES14" s="1"/>
      <c r="ET14" s="1"/>
      <c r="EU14" s="1"/>
      <c r="EV14" s="1"/>
      <c r="EW14" s="1"/>
      <c r="EX14" s="1"/>
      <c r="EY14" s="1"/>
      <c r="EZ14" s="1"/>
      <c r="FA14" s="1"/>
      <c r="FB14" s="1"/>
      <c r="FC14" s="1"/>
      <c r="FD14" s="1"/>
      <c r="FE14" s="1"/>
      <c r="FF14" s="1"/>
      <c r="FG14" s="1"/>
      <c r="FH14" s="1"/>
      <c r="FI14" s="1"/>
      <c r="FJ14" s="1"/>
      <c r="FK14" s="1"/>
      <c r="FM14" s="1"/>
      <c r="FN14" s="21" t="s">
        <v>296</v>
      </c>
      <c r="FO14" s="1"/>
      <c r="FP14" s="1"/>
      <c r="FQ14" s="1"/>
      <c r="FR14" s="1"/>
      <c r="FS14" s="1"/>
      <c r="FT14" s="1"/>
      <c r="FU14" s="1"/>
      <c r="FV14" s="1"/>
      <c r="FW14" s="1"/>
      <c r="FX14" s="1"/>
      <c r="FY14" s="1"/>
      <c r="FZ14" s="1"/>
      <c r="GA14" s="1"/>
      <c r="GB14" s="1"/>
      <c r="GC14" s="1"/>
      <c r="GD14" s="1"/>
      <c r="GE14" s="1"/>
      <c r="GF14" s="1"/>
      <c r="GG14" s="1"/>
      <c r="GH14" s="1"/>
      <c r="GI14" s="1"/>
      <c r="GK14" s="1"/>
      <c r="GL14" s="21" t="s">
        <v>296</v>
      </c>
      <c r="GM14" s="1"/>
      <c r="GN14" s="1"/>
      <c r="GO14" s="1"/>
      <c r="GP14" s="1"/>
      <c r="GQ14" s="1"/>
      <c r="GR14" s="1"/>
      <c r="GS14" s="1"/>
      <c r="GT14" s="1"/>
      <c r="GU14" s="1"/>
      <c r="GV14" s="1"/>
      <c r="GW14" s="1"/>
      <c r="GX14" s="1"/>
      <c r="GY14" s="1"/>
      <c r="GZ14" s="1"/>
      <c r="HA14" s="1"/>
      <c r="HB14" s="1"/>
      <c r="HC14" s="1"/>
      <c r="HD14" s="1"/>
      <c r="HE14" s="1"/>
      <c r="HF14" s="1"/>
      <c r="HG14" s="1"/>
    </row>
    <row r="15" ht="15" spans="1:215">
      <c r="A15" s="1"/>
      <c r="B15" s="9" t="s">
        <v>298</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298</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25"/>
      <c r="AX15" s="45" t="s">
        <v>299</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44"/>
      <c r="BU15" s="25"/>
      <c r="BV15" s="45" t="s">
        <v>299</v>
      </c>
      <c r="BW15" s="25">
        <v>0</v>
      </c>
      <c r="BX15" s="25">
        <v>0</v>
      </c>
      <c r="BY15" s="25">
        <v>0</v>
      </c>
      <c r="BZ15" s="25">
        <v>0</v>
      </c>
      <c r="CA15" s="25">
        <v>0</v>
      </c>
      <c r="CB15" s="25">
        <v>0</v>
      </c>
      <c r="CC15" s="25">
        <v>0</v>
      </c>
      <c r="CD15" s="25">
        <v>0</v>
      </c>
      <c r="CE15" s="25">
        <v>0</v>
      </c>
      <c r="CF15" s="25">
        <v>0</v>
      </c>
      <c r="CG15" s="25">
        <v>0</v>
      </c>
      <c r="CH15" s="25">
        <v>0</v>
      </c>
      <c r="CI15" s="25">
        <v>0</v>
      </c>
      <c r="CJ15" s="25">
        <v>0</v>
      </c>
      <c r="CK15" s="25">
        <v>0</v>
      </c>
      <c r="CL15" s="25">
        <v>0</v>
      </c>
      <c r="CM15" s="25">
        <v>0</v>
      </c>
      <c r="CN15" s="25">
        <v>0</v>
      </c>
      <c r="CO15" s="25">
        <v>0</v>
      </c>
      <c r="CP15" s="25">
        <v>0</v>
      </c>
      <c r="CQ15" s="25">
        <v>0</v>
      </c>
      <c r="CR15" s="44"/>
      <c r="CS15" s="25"/>
      <c r="CT15" s="45" t="s">
        <v>299</v>
      </c>
      <c r="CU15" s="25">
        <v>0</v>
      </c>
      <c r="CV15" s="25">
        <v>0</v>
      </c>
      <c r="CW15" s="25">
        <v>0</v>
      </c>
      <c r="CX15" s="25">
        <v>0.1</v>
      </c>
      <c r="CY15" s="25">
        <v>0.1</v>
      </c>
      <c r="CZ15" s="25">
        <v>0.1</v>
      </c>
      <c r="DA15" s="25">
        <v>0.1</v>
      </c>
      <c r="DB15" s="25">
        <v>0.1</v>
      </c>
      <c r="DC15" s="25">
        <v>0.1</v>
      </c>
      <c r="DD15" s="25">
        <v>0.1</v>
      </c>
      <c r="DE15" s="25">
        <v>0.1</v>
      </c>
      <c r="DF15" s="25">
        <v>0.1</v>
      </c>
      <c r="DG15" s="25">
        <v>0</v>
      </c>
      <c r="DH15" s="25">
        <v>0</v>
      </c>
      <c r="DI15" s="25">
        <v>0</v>
      </c>
      <c r="DJ15" s="25">
        <v>0</v>
      </c>
      <c r="DK15" s="25">
        <v>0</v>
      </c>
      <c r="DL15" s="25">
        <v>0</v>
      </c>
      <c r="DM15" s="25">
        <v>0</v>
      </c>
      <c r="DN15" s="25">
        <v>0</v>
      </c>
      <c r="DO15" s="25">
        <v>0</v>
      </c>
      <c r="DP15" s="44"/>
      <c r="DQ15" s="25"/>
      <c r="DR15" s="45" t="s">
        <v>299</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O15" s="1"/>
      <c r="EP15" s="9" t="s">
        <v>298</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c r="FM15" s="1"/>
      <c r="FN15" s="9" t="s">
        <v>298</v>
      </c>
      <c r="FO15" s="1">
        <v>0</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v>
      </c>
      <c r="GG15" s="1">
        <v>0</v>
      </c>
      <c r="GH15" s="1">
        <v>0</v>
      </c>
      <c r="GI15" s="1">
        <v>0</v>
      </c>
      <c r="GK15" s="1"/>
      <c r="GL15" s="9" t="s">
        <v>298</v>
      </c>
      <c r="GM15" s="1">
        <v>0</v>
      </c>
      <c r="GN15" s="1">
        <v>0</v>
      </c>
      <c r="GO15" s="1">
        <v>0</v>
      </c>
      <c r="GP15" s="1">
        <v>0</v>
      </c>
      <c r="GQ15" s="1">
        <v>0</v>
      </c>
      <c r="GR15" s="1">
        <v>0</v>
      </c>
      <c r="GS15" s="1">
        <v>0</v>
      </c>
      <c r="GT15" s="1">
        <v>0</v>
      </c>
      <c r="GU15" s="1">
        <v>0</v>
      </c>
      <c r="GV15" s="1">
        <v>0</v>
      </c>
      <c r="GW15" s="1">
        <v>0</v>
      </c>
      <c r="GX15" s="1">
        <v>0.1</v>
      </c>
      <c r="GY15" s="1">
        <v>0.1</v>
      </c>
      <c r="GZ15" s="1">
        <v>0.1</v>
      </c>
      <c r="HA15" s="1">
        <v>0.1</v>
      </c>
      <c r="HB15" s="1">
        <v>0.1</v>
      </c>
      <c r="HC15" s="1">
        <v>0.1</v>
      </c>
      <c r="HD15" s="1">
        <v>0</v>
      </c>
      <c r="HE15" s="1">
        <v>0</v>
      </c>
      <c r="HF15" s="1">
        <v>0</v>
      </c>
      <c r="HG15" s="1">
        <v>0</v>
      </c>
    </row>
    <row r="16" ht="15" spans="1:215">
      <c r="A16" s="1"/>
      <c r="B16" s="22" t="s">
        <v>300</v>
      </c>
      <c r="C16" s="1">
        <v>0.6</v>
      </c>
      <c r="D16" s="1">
        <v>0.6</v>
      </c>
      <c r="E16" s="1">
        <v>0.7</v>
      </c>
      <c r="F16" s="1">
        <v>0.7</v>
      </c>
      <c r="G16" s="1">
        <v>0.8</v>
      </c>
      <c r="H16" s="1">
        <v>0.8</v>
      </c>
      <c r="I16" s="1">
        <v>0.8</v>
      </c>
      <c r="J16" s="1">
        <v>0.8</v>
      </c>
      <c r="K16" s="1">
        <v>0.8</v>
      </c>
      <c r="L16" s="1">
        <v>0.8</v>
      </c>
      <c r="M16" s="1">
        <v>0.8</v>
      </c>
      <c r="N16" s="1">
        <v>0.9</v>
      </c>
      <c r="O16" s="1">
        <v>0.9</v>
      </c>
      <c r="P16" s="1">
        <v>0.8</v>
      </c>
      <c r="Q16" s="1">
        <v>0.7</v>
      </c>
      <c r="R16" s="1">
        <v>0.8</v>
      </c>
      <c r="S16" s="1">
        <v>0.9</v>
      </c>
      <c r="T16" s="1">
        <v>1</v>
      </c>
      <c r="U16" s="1">
        <v>0.9</v>
      </c>
      <c r="V16" s="1">
        <v>1</v>
      </c>
      <c r="W16" s="1">
        <v>0.9</v>
      </c>
      <c r="Y16" s="1"/>
      <c r="Z16" s="22" t="s">
        <v>300</v>
      </c>
      <c r="AA16" s="1">
        <v>4</v>
      </c>
      <c r="AB16" s="1">
        <v>3.7</v>
      </c>
      <c r="AC16" s="1">
        <v>3.9</v>
      </c>
      <c r="AD16" s="1">
        <v>4</v>
      </c>
      <c r="AE16" s="1">
        <v>4.1</v>
      </c>
      <c r="AF16" s="1">
        <v>4.1</v>
      </c>
      <c r="AG16" s="1">
        <v>4.1</v>
      </c>
      <c r="AH16" s="1">
        <v>3.9</v>
      </c>
      <c r="AI16" s="1">
        <v>4.1</v>
      </c>
      <c r="AJ16" s="1">
        <v>3.7</v>
      </c>
      <c r="AK16" s="1">
        <v>4</v>
      </c>
      <c r="AL16" s="1">
        <v>4.4</v>
      </c>
      <c r="AM16" s="1">
        <v>4.5</v>
      </c>
      <c r="AN16" s="1">
        <v>4</v>
      </c>
      <c r="AO16" s="1">
        <v>3.7</v>
      </c>
      <c r="AP16" s="1">
        <v>4.8</v>
      </c>
      <c r="AQ16" s="1">
        <v>5.1</v>
      </c>
      <c r="AR16" s="1">
        <v>5.5</v>
      </c>
      <c r="AS16" s="1">
        <v>5.7</v>
      </c>
      <c r="AT16" s="1">
        <v>5.8</v>
      </c>
      <c r="AU16" s="1">
        <v>5.1</v>
      </c>
      <c r="AW16" s="25"/>
      <c r="AX16" s="35" t="s">
        <v>301</v>
      </c>
      <c r="AY16" s="25">
        <v>3.2</v>
      </c>
      <c r="AZ16" s="25">
        <v>3.1</v>
      </c>
      <c r="BA16" s="25">
        <v>3.3</v>
      </c>
      <c r="BB16" s="25">
        <v>3.4</v>
      </c>
      <c r="BC16" s="25">
        <v>3.5</v>
      </c>
      <c r="BD16" s="25">
        <v>3.5</v>
      </c>
      <c r="BE16" s="25">
        <v>3.5</v>
      </c>
      <c r="BF16" s="25">
        <v>3.5</v>
      </c>
      <c r="BG16" s="25">
        <v>3.6</v>
      </c>
      <c r="BH16" s="25">
        <v>3.3</v>
      </c>
      <c r="BI16" s="25">
        <v>3.6</v>
      </c>
      <c r="BJ16" s="25">
        <v>4.3</v>
      </c>
      <c r="BK16" s="25">
        <v>4.3</v>
      </c>
      <c r="BL16" s="25">
        <v>3.6</v>
      </c>
      <c r="BM16" s="25">
        <v>3.3</v>
      </c>
      <c r="BN16" s="25">
        <v>4.2</v>
      </c>
      <c r="BO16" s="25">
        <v>4.9</v>
      </c>
      <c r="BP16" s="25">
        <v>4.5</v>
      </c>
      <c r="BQ16" s="25">
        <v>4.5</v>
      </c>
      <c r="BR16" s="25">
        <v>4.5</v>
      </c>
      <c r="BS16" s="25">
        <v>4</v>
      </c>
      <c r="BT16" s="44"/>
      <c r="BU16" s="25"/>
      <c r="BV16" s="35" t="s">
        <v>301</v>
      </c>
      <c r="BW16" s="25">
        <v>24.4</v>
      </c>
      <c r="BX16" s="25">
        <v>25</v>
      </c>
      <c r="BY16" s="25">
        <v>26</v>
      </c>
      <c r="BZ16" s="25">
        <v>27.5</v>
      </c>
      <c r="CA16" s="25">
        <v>27.8</v>
      </c>
      <c r="CB16" s="25">
        <v>28.3</v>
      </c>
      <c r="CC16" s="25">
        <v>28.3</v>
      </c>
      <c r="CD16" s="25">
        <v>30.2</v>
      </c>
      <c r="CE16" s="25">
        <v>28.8</v>
      </c>
      <c r="CF16" s="25">
        <v>30.1</v>
      </c>
      <c r="CG16" s="25">
        <v>30.7</v>
      </c>
      <c r="CH16" s="25">
        <v>31.8</v>
      </c>
      <c r="CI16" s="25">
        <v>31.7</v>
      </c>
      <c r="CJ16" s="25">
        <v>32.3</v>
      </c>
      <c r="CK16" s="25">
        <v>31.3</v>
      </c>
      <c r="CL16" s="25">
        <v>34.3</v>
      </c>
      <c r="CM16" s="25">
        <v>36.4</v>
      </c>
      <c r="CN16" s="25">
        <v>39.5</v>
      </c>
      <c r="CO16" s="25">
        <v>40.8</v>
      </c>
      <c r="CP16" s="25">
        <v>42.7</v>
      </c>
      <c r="CQ16" s="25">
        <v>36.9</v>
      </c>
      <c r="CR16" s="44"/>
      <c r="CS16" s="25"/>
      <c r="CT16" s="35" t="s">
        <v>301</v>
      </c>
      <c r="CU16" s="25">
        <v>42</v>
      </c>
      <c r="CV16" s="25">
        <v>42.3</v>
      </c>
      <c r="CW16" s="25">
        <v>45.3</v>
      </c>
      <c r="CX16" s="25">
        <v>46.8</v>
      </c>
      <c r="CY16" s="25">
        <v>49.5</v>
      </c>
      <c r="CZ16" s="25">
        <v>52.2</v>
      </c>
      <c r="DA16" s="25">
        <v>52.2</v>
      </c>
      <c r="DB16" s="25">
        <v>52</v>
      </c>
      <c r="DC16" s="25">
        <v>51.8</v>
      </c>
      <c r="DD16" s="25">
        <v>55</v>
      </c>
      <c r="DE16" s="25">
        <v>57.3</v>
      </c>
      <c r="DF16" s="25">
        <v>57.8</v>
      </c>
      <c r="DG16" s="25">
        <v>54.5</v>
      </c>
      <c r="DH16" s="25">
        <v>59.6</v>
      </c>
      <c r="DI16" s="25">
        <v>59</v>
      </c>
      <c r="DJ16" s="25">
        <v>64.9</v>
      </c>
      <c r="DK16" s="25">
        <v>68.5</v>
      </c>
      <c r="DL16" s="25">
        <v>69.9</v>
      </c>
      <c r="DM16" s="25">
        <v>73.9</v>
      </c>
      <c r="DN16" s="25">
        <v>77.2</v>
      </c>
      <c r="DO16" s="25">
        <v>62.7</v>
      </c>
      <c r="DP16" s="44"/>
      <c r="DQ16" s="25"/>
      <c r="DR16" s="35" t="s">
        <v>301</v>
      </c>
      <c r="DS16" s="25">
        <v>4.6</v>
      </c>
      <c r="DT16" s="25">
        <v>4.5</v>
      </c>
      <c r="DU16" s="25">
        <v>4.8</v>
      </c>
      <c r="DV16" s="25">
        <v>5</v>
      </c>
      <c r="DW16" s="25">
        <v>5.2</v>
      </c>
      <c r="DX16" s="25">
        <v>5</v>
      </c>
      <c r="DY16" s="25">
        <v>5.4</v>
      </c>
      <c r="DZ16" s="25">
        <v>5.5</v>
      </c>
      <c r="EA16" s="25">
        <v>4.9</v>
      </c>
      <c r="EB16" s="25">
        <v>5.1</v>
      </c>
      <c r="EC16" s="25">
        <v>5.8</v>
      </c>
      <c r="ED16" s="25">
        <v>5.6</v>
      </c>
      <c r="EE16" s="25">
        <v>7.3</v>
      </c>
      <c r="EF16" s="25">
        <v>7.6</v>
      </c>
      <c r="EG16" s="25">
        <v>7.8</v>
      </c>
      <c r="EH16" s="25">
        <v>8.2</v>
      </c>
      <c r="EI16" s="25">
        <v>8.6</v>
      </c>
      <c r="EJ16" s="25">
        <v>8.7</v>
      </c>
      <c r="EK16" s="25">
        <v>9.7</v>
      </c>
      <c r="EL16" s="25">
        <v>9.9</v>
      </c>
      <c r="EM16" s="25">
        <v>9</v>
      </c>
      <c r="EO16" s="1"/>
      <c r="EP16" s="12" t="s">
        <v>300</v>
      </c>
      <c r="EQ16" s="1">
        <v>8</v>
      </c>
      <c r="ER16" s="1">
        <v>8</v>
      </c>
      <c r="ES16" s="1">
        <v>8.9</v>
      </c>
      <c r="ET16" s="1">
        <v>9.3</v>
      </c>
      <c r="EU16" s="1">
        <v>9.1</v>
      </c>
      <c r="EV16" s="1">
        <v>9</v>
      </c>
      <c r="EW16" s="1">
        <v>9.5</v>
      </c>
      <c r="EX16" s="1">
        <v>10.8</v>
      </c>
      <c r="EY16" s="1">
        <v>11.9</v>
      </c>
      <c r="EZ16" s="1">
        <v>12.7</v>
      </c>
      <c r="FA16" s="1">
        <v>13.5</v>
      </c>
      <c r="FB16" s="1">
        <v>10.8</v>
      </c>
      <c r="FC16" s="1">
        <v>12.9</v>
      </c>
      <c r="FD16" s="1">
        <v>13.9</v>
      </c>
      <c r="FE16" s="1">
        <v>13.1</v>
      </c>
      <c r="FF16" s="1">
        <v>15.5</v>
      </c>
      <c r="FG16" s="1">
        <v>16.3</v>
      </c>
      <c r="FH16" s="1">
        <v>16.7</v>
      </c>
      <c r="FI16" s="1">
        <v>16.6</v>
      </c>
      <c r="FJ16" s="1">
        <v>16.7</v>
      </c>
      <c r="FK16" s="1">
        <v>15.3</v>
      </c>
      <c r="FM16" s="1"/>
      <c r="FN16" s="12" t="s">
        <v>300</v>
      </c>
      <c r="FO16" s="1">
        <v>27.2</v>
      </c>
      <c r="FP16" s="1">
        <v>28.4</v>
      </c>
      <c r="FQ16" s="1">
        <v>29.3</v>
      </c>
      <c r="FR16" s="1">
        <v>28.1</v>
      </c>
      <c r="FS16" s="1">
        <v>27.8</v>
      </c>
      <c r="FT16" s="1">
        <v>29.3</v>
      </c>
      <c r="FU16" s="1">
        <v>29.2</v>
      </c>
      <c r="FV16" s="1">
        <v>31.8</v>
      </c>
      <c r="FW16" s="1">
        <v>31.2</v>
      </c>
      <c r="FX16" s="1">
        <v>30.6</v>
      </c>
      <c r="FY16" s="1">
        <v>30.7</v>
      </c>
      <c r="FZ16" s="1">
        <v>27.8</v>
      </c>
      <c r="GA16" s="1">
        <v>30.3</v>
      </c>
      <c r="GB16" s="1">
        <v>33.7</v>
      </c>
      <c r="GC16" s="1">
        <v>35.8</v>
      </c>
      <c r="GD16" s="1">
        <v>36.5</v>
      </c>
      <c r="GE16" s="1">
        <v>39.4</v>
      </c>
      <c r="GF16" s="1">
        <v>41.2</v>
      </c>
      <c r="GG16" s="1">
        <v>42.9</v>
      </c>
      <c r="GH16" s="1">
        <v>45.3</v>
      </c>
      <c r="GI16" s="1">
        <v>38.4</v>
      </c>
      <c r="GK16" s="1"/>
      <c r="GL16" s="12" t="s">
        <v>300</v>
      </c>
      <c r="GM16" s="1">
        <v>18.3</v>
      </c>
      <c r="GN16" s="1">
        <v>17.8</v>
      </c>
      <c r="GO16" s="1">
        <v>18.3</v>
      </c>
      <c r="GP16" s="1">
        <v>18.5</v>
      </c>
      <c r="GQ16" s="1">
        <v>19.7</v>
      </c>
      <c r="GR16" s="1">
        <v>18.9</v>
      </c>
      <c r="GS16" s="1">
        <v>17.7</v>
      </c>
      <c r="GT16" s="1">
        <v>18.9</v>
      </c>
      <c r="GU16" s="1">
        <v>18.3</v>
      </c>
      <c r="GV16" s="1">
        <v>18.7</v>
      </c>
      <c r="GW16" s="1">
        <v>18.7</v>
      </c>
      <c r="GX16" s="1">
        <v>17.7</v>
      </c>
      <c r="GY16" s="1">
        <v>18.4</v>
      </c>
      <c r="GZ16" s="1">
        <v>19.3</v>
      </c>
      <c r="HA16" s="1">
        <v>20.3</v>
      </c>
      <c r="HB16" s="1">
        <v>22.1</v>
      </c>
      <c r="HC16" s="1">
        <v>25</v>
      </c>
      <c r="HD16" s="1">
        <v>25.7</v>
      </c>
      <c r="HE16" s="1">
        <v>26.6</v>
      </c>
      <c r="HF16" s="1">
        <v>26.6</v>
      </c>
      <c r="HG16" s="1">
        <v>24.6</v>
      </c>
    </row>
    <row r="17" ht="15" spans="1:215">
      <c r="A17" s="1"/>
      <c r="B17" s="22" t="s">
        <v>302</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22" t="s">
        <v>302</v>
      </c>
      <c r="AA17" s="1">
        <v>0.1</v>
      </c>
      <c r="AB17" s="1">
        <v>0.1</v>
      </c>
      <c r="AC17" s="1">
        <v>0.1</v>
      </c>
      <c r="AD17" s="1">
        <v>0.1</v>
      </c>
      <c r="AE17" s="1">
        <v>0.1</v>
      </c>
      <c r="AF17" s="1">
        <v>0.1</v>
      </c>
      <c r="AG17" s="1">
        <v>0</v>
      </c>
      <c r="AH17" s="1">
        <v>0</v>
      </c>
      <c r="AI17" s="1">
        <v>0</v>
      </c>
      <c r="AJ17" s="1">
        <v>0</v>
      </c>
      <c r="AK17" s="1">
        <v>0</v>
      </c>
      <c r="AL17" s="1">
        <v>0</v>
      </c>
      <c r="AM17" s="1">
        <v>0</v>
      </c>
      <c r="AN17" s="1">
        <v>0</v>
      </c>
      <c r="AO17" s="1">
        <v>0</v>
      </c>
      <c r="AP17" s="1">
        <v>0</v>
      </c>
      <c r="AQ17" s="1">
        <v>0</v>
      </c>
      <c r="AR17" s="1">
        <v>0</v>
      </c>
      <c r="AS17" s="1">
        <v>0</v>
      </c>
      <c r="AT17" s="1">
        <v>0</v>
      </c>
      <c r="AU17" s="1">
        <v>0</v>
      </c>
      <c r="AW17" s="25"/>
      <c r="AX17" s="35" t="s">
        <v>303</v>
      </c>
      <c r="AY17" s="25">
        <v>0.1</v>
      </c>
      <c r="AZ17" s="25">
        <v>0.1</v>
      </c>
      <c r="BA17" s="25">
        <v>0.1</v>
      </c>
      <c r="BB17" s="25">
        <v>0.1</v>
      </c>
      <c r="BC17" s="25">
        <v>0.1</v>
      </c>
      <c r="BD17" s="25">
        <v>0.1</v>
      </c>
      <c r="BE17" s="25">
        <v>0</v>
      </c>
      <c r="BF17" s="25">
        <v>0</v>
      </c>
      <c r="BG17" s="25">
        <v>0</v>
      </c>
      <c r="BH17" s="25">
        <v>0</v>
      </c>
      <c r="BI17" s="25">
        <v>0</v>
      </c>
      <c r="BJ17" s="25">
        <v>0</v>
      </c>
      <c r="BK17" s="25">
        <v>0</v>
      </c>
      <c r="BL17" s="25">
        <v>0</v>
      </c>
      <c r="BM17" s="25">
        <v>0</v>
      </c>
      <c r="BN17" s="25">
        <v>0</v>
      </c>
      <c r="BO17" s="25">
        <v>0</v>
      </c>
      <c r="BP17" s="25">
        <v>0</v>
      </c>
      <c r="BQ17" s="25">
        <v>0</v>
      </c>
      <c r="BR17" s="25">
        <v>0</v>
      </c>
      <c r="BS17" s="25">
        <v>0</v>
      </c>
      <c r="BT17" s="44"/>
      <c r="BU17" s="25"/>
      <c r="BV17" s="35" t="s">
        <v>303</v>
      </c>
      <c r="BW17" s="25">
        <v>0.4</v>
      </c>
      <c r="BX17" s="25">
        <v>0.4</v>
      </c>
      <c r="BY17" s="25">
        <v>0.3</v>
      </c>
      <c r="BZ17" s="25">
        <v>0.4</v>
      </c>
      <c r="CA17" s="25">
        <v>0.3</v>
      </c>
      <c r="CB17" s="25">
        <v>0.4</v>
      </c>
      <c r="CC17" s="25">
        <v>0.2</v>
      </c>
      <c r="CD17" s="25">
        <v>0.2</v>
      </c>
      <c r="CE17" s="25">
        <v>0.2</v>
      </c>
      <c r="CF17" s="25">
        <v>0.2</v>
      </c>
      <c r="CG17" s="25">
        <v>0.2</v>
      </c>
      <c r="CH17" s="25">
        <v>0.2</v>
      </c>
      <c r="CI17" s="25">
        <v>0.2</v>
      </c>
      <c r="CJ17" s="25">
        <v>0.3</v>
      </c>
      <c r="CK17" s="25">
        <v>0.2</v>
      </c>
      <c r="CL17" s="25">
        <v>0.3</v>
      </c>
      <c r="CM17" s="25">
        <v>0.4</v>
      </c>
      <c r="CN17" s="25">
        <v>0.5</v>
      </c>
      <c r="CO17" s="25">
        <v>0.5</v>
      </c>
      <c r="CP17" s="25">
        <v>0.5</v>
      </c>
      <c r="CQ17" s="25">
        <v>0.5</v>
      </c>
      <c r="CR17" s="44"/>
      <c r="CS17" s="25"/>
      <c r="CT17" s="35" t="s">
        <v>303</v>
      </c>
      <c r="CU17" s="25">
        <v>0.5</v>
      </c>
      <c r="CV17" s="25">
        <v>0.5</v>
      </c>
      <c r="CW17" s="25">
        <v>0.5</v>
      </c>
      <c r="CX17" s="25">
        <v>0.5</v>
      </c>
      <c r="CY17" s="25">
        <v>0.5</v>
      </c>
      <c r="CZ17" s="25">
        <v>0.6</v>
      </c>
      <c r="DA17" s="25">
        <v>0.2</v>
      </c>
      <c r="DB17" s="25">
        <v>0.1</v>
      </c>
      <c r="DC17" s="25">
        <v>0.2</v>
      </c>
      <c r="DD17" s="25">
        <v>0.2</v>
      </c>
      <c r="DE17" s="25">
        <v>0.3</v>
      </c>
      <c r="DF17" s="25">
        <v>0.3</v>
      </c>
      <c r="DG17" s="25">
        <v>0.3</v>
      </c>
      <c r="DH17" s="25">
        <v>0.4</v>
      </c>
      <c r="DI17" s="25">
        <v>0.5</v>
      </c>
      <c r="DJ17" s="25">
        <v>0.7</v>
      </c>
      <c r="DK17" s="25">
        <v>0.7</v>
      </c>
      <c r="DL17" s="25">
        <v>0.8</v>
      </c>
      <c r="DM17" s="25">
        <v>1</v>
      </c>
      <c r="DN17" s="25">
        <v>1</v>
      </c>
      <c r="DO17" s="25">
        <v>0.9</v>
      </c>
      <c r="DP17" s="44"/>
      <c r="DQ17" s="25"/>
      <c r="DR17" s="35" t="s">
        <v>303</v>
      </c>
      <c r="DS17" s="25">
        <v>0.1</v>
      </c>
      <c r="DT17" s="25">
        <v>0.1</v>
      </c>
      <c r="DU17" s="25">
        <v>0.1</v>
      </c>
      <c r="DV17" s="25">
        <v>0.1</v>
      </c>
      <c r="DW17" s="25">
        <v>0.1</v>
      </c>
      <c r="DX17" s="25">
        <v>0.1</v>
      </c>
      <c r="DY17" s="25">
        <v>0</v>
      </c>
      <c r="DZ17" s="25">
        <v>0</v>
      </c>
      <c r="EA17" s="25">
        <v>0</v>
      </c>
      <c r="EB17" s="25">
        <v>0</v>
      </c>
      <c r="EC17" s="25">
        <v>0</v>
      </c>
      <c r="ED17" s="25">
        <v>0</v>
      </c>
      <c r="EE17" s="25">
        <v>0</v>
      </c>
      <c r="EF17" s="25">
        <v>0</v>
      </c>
      <c r="EG17" s="25">
        <v>0</v>
      </c>
      <c r="EH17" s="25">
        <v>0</v>
      </c>
      <c r="EI17" s="25">
        <v>0</v>
      </c>
      <c r="EJ17" s="25">
        <v>0</v>
      </c>
      <c r="EK17" s="25">
        <v>0</v>
      </c>
      <c r="EL17" s="25">
        <v>0</v>
      </c>
      <c r="EM17" s="25">
        <v>0</v>
      </c>
      <c r="EO17" s="1"/>
      <c r="EP17" s="12" t="s">
        <v>302</v>
      </c>
      <c r="EQ17" s="1">
        <v>0.5</v>
      </c>
      <c r="ER17" s="1">
        <v>0.4</v>
      </c>
      <c r="ES17" s="1">
        <v>0.5</v>
      </c>
      <c r="ET17" s="1">
        <v>0.7</v>
      </c>
      <c r="EU17" s="1">
        <v>0.6</v>
      </c>
      <c r="EV17" s="1">
        <v>0.7</v>
      </c>
      <c r="EW17" s="1">
        <v>0.3</v>
      </c>
      <c r="EX17" s="1">
        <v>0.3</v>
      </c>
      <c r="EY17" s="1">
        <v>0.3</v>
      </c>
      <c r="EZ17" s="1">
        <v>0.3</v>
      </c>
      <c r="FA17" s="1">
        <v>0.3</v>
      </c>
      <c r="FB17" s="1">
        <v>0.2</v>
      </c>
      <c r="FC17" s="1">
        <v>0.2</v>
      </c>
      <c r="FD17" s="1">
        <v>0.2</v>
      </c>
      <c r="FE17" s="1">
        <v>0.2</v>
      </c>
      <c r="FF17" s="1">
        <v>0.2</v>
      </c>
      <c r="FG17" s="1">
        <v>0.2</v>
      </c>
      <c r="FH17" s="1">
        <v>0.2</v>
      </c>
      <c r="FI17" s="1">
        <v>0.2</v>
      </c>
      <c r="FJ17" s="1">
        <v>0.2</v>
      </c>
      <c r="FK17" s="1">
        <v>0.2</v>
      </c>
      <c r="FM17" s="1"/>
      <c r="FN17" s="12" t="s">
        <v>302</v>
      </c>
      <c r="FO17" s="1">
        <v>1.2</v>
      </c>
      <c r="FP17" s="1">
        <v>1.5</v>
      </c>
      <c r="FQ17" s="1">
        <v>1.8</v>
      </c>
      <c r="FR17" s="1">
        <v>1.4</v>
      </c>
      <c r="FS17" s="1">
        <v>1.1</v>
      </c>
      <c r="FT17" s="1">
        <v>1.3</v>
      </c>
      <c r="FU17" s="1">
        <v>0.3</v>
      </c>
      <c r="FV17" s="1">
        <v>0.3</v>
      </c>
      <c r="FW17" s="1">
        <v>0.3</v>
      </c>
      <c r="FX17" s="1">
        <v>0.4</v>
      </c>
      <c r="FY17" s="1">
        <v>0.4</v>
      </c>
      <c r="FZ17" s="1">
        <v>0.4</v>
      </c>
      <c r="GA17" s="1">
        <v>0.3</v>
      </c>
      <c r="GB17" s="1">
        <v>0.3</v>
      </c>
      <c r="GC17" s="1">
        <v>0.4</v>
      </c>
      <c r="GD17" s="1">
        <v>0.4</v>
      </c>
      <c r="GE17" s="1">
        <v>0.4</v>
      </c>
      <c r="GF17" s="1">
        <v>0.5</v>
      </c>
      <c r="GG17" s="1">
        <v>0.5</v>
      </c>
      <c r="GH17" s="1">
        <v>0.6</v>
      </c>
      <c r="GI17" s="1">
        <v>0.6</v>
      </c>
      <c r="GK17" s="1"/>
      <c r="GL17" s="12" t="s">
        <v>302</v>
      </c>
      <c r="GM17" s="1">
        <v>1</v>
      </c>
      <c r="GN17" s="1">
        <v>1.2</v>
      </c>
      <c r="GO17" s="1">
        <v>1.2</v>
      </c>
      <c r="GP17" s="1">
        <v>1.1</v>
      </c>
      <c r="GQ17" s="1">
        <v>1</v>
      </c>
      <c r="GR17" s="1">
        <v>0.9</v>
      </c>
      <c r="GS17" s="1">
        <v>0.2</v>
      </c>
      <c r="GT17" s="1">
        <v>0.2</v>
      </c>
      <c r="GU17" s="1">
        <v>0.3</v>
      </c>
      <c r="GV17" s="1">
        <v>0.2</v>
      </c>
      <c r="GW17" s="1">
        <v>0.2</v>
      </c>
      <c r="GX17" s="1">
        <v>0.2</v>
      </c>
      <c r="GY17" s="1">
        <v>0.2</v>
      </c>
      <c r="GZ17" s="1">
        <v>0.3</v>
      </c>
      <c r="HA17" s="1">
        <v>0.3</v>
      </c>
      <c r="HB17" s="1">
        <v>0.4</v>
      </c>
      <c r="HC17" s="1">
        <v>0.5</v>
      </c>
      <c r="HD17" s="1">
        <v>0.5</v>
      </c>
      <c r="HE17" s="1">
        <v>0.6</v>
      </c>
      <c r="HF17" s="1">
        <v>0.7</v>
      </c>
      <c r="HG17" s="1">
        <v>0.7</v>
      </c>
    </row>
    <row r="18" ht="15" spans="1:215">
      <c r="A18" s="1"/>
      <c r="B18" s="22" t="s">
        <v>304</v>
      </c>
      <c r="C18" s="3" t="s">
        <v>305</v>
      </c>
      <c r="D18" s="3" t="s">
        <v>305</v>
      </c>
      <c r="E18" s="3" t="s">
        <v>305</v>
      </c>
      <c r="F18" s="3" t="s">
        <v>305</v>
      </c>
      <c r="G18" s="3" t="s">
        <v>305</v>
      </c>
      <c r="H18" s="3" t="s">
        <v>305</v>
      </c>
      <c r="I18" s="3" t="s">
        <v>305</v>
      </c>
      <c r="J18" s="3" t="s">
        <v>305</v>
      </c>
      <c r="K18" s="3" t="s">
        <v>305</v>
      </c>
      <c r="L18" s="3" t="s">
        <v>305</v>
      </c>
      <c r="M18" s="3" t="s">
        <v>305</v>
      </c>
      <c r="N18" s="3">
        <v>0</v>
      </c>
      <c r="O18" s="3">
        <v>0</v>
      </c>
      <c r="P18" s="3">
        <v>0</v>
      </c>
      <c r="Q18" s="3">
        <v>0.1</v>
      </c>
      <c r="R18" s="3" t="s">
        <v>305</v>
      </c>
      <c r="S18" s="3" t="s">
        <v>305</v>
      </c>
      <c r="T18" s="3" t="s">
        <v>305</v>
      </c>
      <c r="U18" s="3" t="s">
        <v>305</v>
      </c>
      <c r="V18" s="3" t="s">
        <v>305</v>
      </c>
      <c r="W18" s="3" t="s">
        <v>305</v>
      </c>
      <c r="Y18" s="1"/>
      <c r="Z18" s="22" t="s">
        <v>304</v>
      </c>
      <c r="AA18" s="3" t="s">
        <v>305</v>
      </c>
      <c r="AB18" s="3" t="s">
        <v>305</v>
      </c>
      <c r="AC18" s="3" t="s">
        <v>305</v>
      </c>
      <c r="AD18" s="3" t="s">
        <v>305</v>
      </c>
      <c r="AE18" s="3" t="s">
        <v>305</v>
      </c>
      <c r="AF18" s="3" t="s">
        <v>305</v>
      </c>
      <c r="AG18" s="3" t="s">
        <v>305</v>
      </c>
      <c r="AH18" s="3" t="s">
        <v>305</v>
      </c>
      <c r="AI18" s="3" t="s">
        <v>305</v>
      </c>
      <c r="AJ18" s="3" t="s">
        <v>305</v>
      </c>
      <c r="AK18" s="3" t="s">
        <v>305</v>
      </c>
      <c r="AL18" s="3">
        <v>0.2</v>
      </c>
      <c r="AM18" s="3">
        <v>0.2</v>
      </c>
      <c r="AN18" s="3">
        <v>0</v>
      </c>
      <c r="AO18" s="3">
        <v>0</v>
      </c>
      <c r="AP18" s="3" t="s">
        <v>305</v>
      </c>
      <c r="AQ18" s="3" t="s">
        <v>305</v>
      </c>
      <c r="AR18" s="3" t="s">
        <v>305</v>
      </c>
      <c r="AS18" s="3" t="s">
        <v>305</v>
      </c>
      <c r="AT18" s="3" t="s">
        <v>305</v>
      </c>
      <c r="AU18" s="3" t="s">
        <v>305</v>
      </c>
      <c r="AW18" s="25"/>
      <c r="AX18" s="35" t="s">
        <v>306</v>
      </c>
      <c r="AY18" s="27" t="s">
        <v>307</v>
      </c>
      <c r="AZ18" s="27" t="s">
        <v>307</v>
      </c>
      <c r="BA18" s="27" t="s">
        <v>307</v>
      </c>
      <c r="BB18" s="27" t="s">
        <v>307</v>
      </c>
      <c r="BC18" s="27" t="s">
        <v>307</v>
      </c>
      <c r="BD18" s="27" t="s">
        <v>307</v>
      </c>
      <c r="BE18" s="27" t="s">
        <v>307</v>
      </c>
      <c r="BF18" s="27" t="s">
        <v>307</v>
      </c>
      <c r="BG18" s="27" t="s">
        <v>307</v>
      </c>
      <c r="BH18" s="27" t="s">
        <v>307</v>
      </c>
      <c r="BI18" s="27" t="s">
        <v>307</v>
      </c>
      <c r="BJ18" s="27">
        <v>0.2</v>
      </c>
      <c r="BK18" s="27">
        <v>0.2</v>
      </c>
      <c r="BL18" s="27">
        <v>0.1</v>
      </c>
      <c r="BM18" s="27">
        <v>0</v>
      </c>
      <c r="BN18" s="27" t="s">
        <v>307</v>
      </c>
      <c r="BO18" s="27" t="s">
        <v>307</v>
      </c>
      <c r="BP18" s="27" t="s">
        <v>307</v>
      </c>
      <c r="BQ18" s="27" t="s">
        <v>307</v>
      </c>
      <c r="BR18" s="27" t="s">
        <v>307</v>
      </c>
      <c r="BS18" s="27" t="s">
        <v>307</v>
      </c>
      <c r="BT18" s="44"/>
      <c r="BU18" s="25"/>
      <c r="BV18" s="35" t="s">
        <v>306</v>
      </c>
      <c r="BW18" s="27" t="s">
        <v>307</v>
      </c>
      <c r="BX18" s="27" t="s">
        <v>307</v>
      </c>
      <c r="BY18" s="27" t="s">
        <v>307</v>
      </c>
      <c r="BZ18" s="27" t="s">
        <v>307</v>
      </c>
      <c r="CA18" s="27" t="s">
        <v>307</v>
      </c>
      <c r="CB18" s="27" t="s">
        <v>307</v>
      </c>
      <c r="CC18" s="27" t="s">
        <v>307</v>
      </c>
      <c r="CD18" s="27" t="s">
        <v>307</v>
      </c>
      <c r="CE18" s="27" t="s">
        <v>307</v>
      </c>
      <c r="CF18" s="27" t="s">
        <v>307</v>
      </c>
      <c r="CG18" s="27" t="s">
        <v>307</v>
      </c>
      <c r="CH18" s="27">
        <v>1.2</v>
      </c>
      <c r="CI18" s="27">
        <v>1.1</v>
      </c>
      <c r="CJ18" s="27">
        <v>1.1</v>
      </c>
      <c r="CK18" s="27">
        <v>1.2</v>
      </c>
      <c r="CL18" s="27" t="s">
        <v>307</v>
      </c>
      <c r="CM18" s="27" t="s">
        <v>307</v>
      </c>
      <c r="CN18" s="27" t="s">
        <v>307</v>
      </c>
      <c r="CO18" s="27" t="s">
        <v>307</v>
      </c>
      <c r="CP18" s="27" t="s">
        <v>307</v>
      </c>
      <c r="CQ18" s="27" t="s">
        <v>307</v>
      </c>
      <c r="CR18" s="44"/>
      <c r="CS18" s="25"/>
      <c r="CT18" s="35" t="s">
        <v>306</v>
      </c>
      <c r="CU18" s="27" t="s">
        <v>307</v>
      </c>
      <c r="CV18" s="27" t="s">
        <v>307</v>
      </c>
      <c r="CW18" s="27" t="s">
        <v>307</v>
      </c>
      <c r="CX18" s="27" t="s">
        <v>307</v>
      </c>
      <c r="CY18" s="27" t="s">
        <v>307</v>
      </c>
      <c r="CZ18" s="27" t="s">
        <v>307</v>
      </c>
      <c r="DA18" s="27" t="s">
        <v>307</v>
      </c>
      <c r="DB18" s="27">
        <v>1.9</v>
      </c>
      <c r="DC18" s="27">
        <v>2.4</v>
      </c>
      <c r="DD18" s="27">
        <v>2.5</v>
      </c>
      <c r="DE18" s="27">
        <v>2.7</v>
      </c>
      <c r="DF18" s="27">
        <v>3.2</v>
      </c>
      <c r="DG18" s="27">
        <v>3.3</v>
      </c>
      <c r="DH18" s="27">
        <v>3.4</v>
      </c>
      <c r="DI18" s="27">
        <v>3.6</v>
      </c>
      <c r="DJ18" s="27" t="s">
        <v>307</v>
      </c>
      <c r="DK18" s="27" t="s">
        <v>307</v>
      </c>
      <c r="DL18" s="27" t="s">
        <v>307</v>
      </c>
      <c r="DM18" s="27" t="s">
        <v>307</v>
      </c>
      <c r="DN18" s="27" t="s">
        <v>307</v>
      </c>
      <c r="DO18" s="27" t="s">
        <v>307</v>
      </c>
      <c r="DP18" s="44"/>
      <c r="DQ18" s="25"/>
      <c r="DR18" s="35" t="s">
        <v>306</v>
      </c>
      <c r="DS18" s="27" t="s">
        <v>307</v>
      </c>
      <c r="DT18" s="27" t="s">
        <v>307</v>
      </c>
      <c r="DU18" s="27" t="s">
        <v>307</v>
      </c>
      <c r="DV18" s="27" t="s">
        <v>307</v>
      </c>
      <c r="DW18" s="27" t="s">
        <v>307</v>
      </c>
      <c r="DX18" s="27" t="s">
        <v>307</v>
      </c>
      <c r="DY18" s="27" t="s">
        <v>307</v>
      </c>
      <c r="DZ18" s="27" t="s">
        <v>307</v>
      </c>
      <c r="EA18" s="27">
        <v>0.4</v>
      </c>
      <c r="EB18" s="27">
        <v>0.4</v>
      </c>
      <c r="EC18" s="27">
        <v>0.5</v>
      </c>
      <c r="ED18" s="27">
        <v>0.5</v>
      </c>
      <c r="EE18" s="27">
        <v>0.5</v>
      </c>
      <c r="EF18" s="27">
        <v>0.5</v>
      </c>
      <c r="EG18" s="27">
        <v>0.5</v>
      </c>
      <c r="EH18" s="27" t="s">
        <v>307</v>
      </c>
      <c r="EI18" s="27" t="s">
        <v>307</v>
      </c>
      <c r="EJ18" s="27" t="s">
        <v>307</v>
      </c>
      <c r="EK18" s="27" t="s">
        <v>307</v>
      </c>
      <c r="EL18" s="27" t="s">
        <v>307</v>
      </c>
      <c r="EM18" s="27" t="s">
        <v>307</v>
      </c>
      <c r="EO18" s="1"/>
      <c r="EP18" s="12" t="s">
        <v>304</v>
      </c>
      <c r="EQ18" s="3" t="s">
        <v>305</v>
      </c>
      <c r="ER18" s="3" t="s">
        <v>305</v>
      </c>
      <c r="ES18" s="3" t="s">
        <v>305</v>
      </c>
      <c r="ET18" s="3" t="s">
        <v>305</v>
      </c>
      <c r="EU18" s="3" t="s">
        <v>305</v>
      </c>
      <c r="EV18" s="3" t="s">
        <v>305</v>
      </c>
      <c r="EW18" s="3" t="s">
        <v>305</v>
      </c>
      <c r="EX18" s="3" t="s">
        <v>305</v>
      </c>
      <c r="EY18" s="3" t="s">
        <v>305</v>
      </c>
      <c r="EZ18" s="3" t="s">
        <v>305</v>
      </c>
      <c r="FA18" s="3" t="s">
        <v>305</v>
      </c>
      <c r="FB18" s="3">
        <v>0.8</v>
      </c>
      <c r="FC18" s="3">
        <v>0.9</v>
      </c>
      <c r="FD18" s="3">
        <v>0.9</v>
      </c>
      <c r="FE18" s="3">
        <v>1</v>
      </c>
      <c r="FF18" s="3" t="s">
        <v>305</v>
      </c>
      <c r="FG18" s="3" t="s">
        <v>305</v>
      </c>
      <c r="FH18" s="3" t="s">
        <v>305</v>
      </c>
      <c r="FI18" s="3" t="s">
        <v>305</v>
      </c>
      <c r="FJ18" s="3" t="s">
        <v>305</v>
      </c>
      <c r="FK18" s="3" t="s">
        <v>305</v>
      </c>
      <c r="FM18" s="1"/>
      <c r="FN18" s="12" t="s">
        <v>304</v>
      </c>
      <c r="FO18" s="3" t="s">
        <v>305</v>
      </c>
      <c r="FP18" s="3" t="s">
        <v>305</v>
      </c>
      <c r="FQ18" s="3" t="s">
        <v>305</v>
      </c>
      <c r="FR18" s="3" t="s">
        <v>305</v>
      </c>
      <c r="FS18" s="3" t="s">
        <v>305</v>
      </c>
      <c r="FT18" s="3" t="s">
        <v>305</v>
      </c>
      <c r="FU18" s="3" t="s">
        <v>305</v>
      </c>
      <c r="FV18" s="3" t="s">
        <v>305</v>
      </c>
      <c r="FW18" s="3" t="s">
        <v>305</v>
      </c>
      <c r="FX18" s="3" t="s">
        <v>305</v>
      </c>
      <c r="FY18" s="3" t="s">
        <v>305</v>
      </c>
      <c r="FZ18" s="3">
        <v>1.1</v>
      </c>
      <c r="GA18" s="3">
        <v>1.7</v>
      </c>
      <c r="GB18" s="3">
        <v>1.3</v>
      </c>
      <c r="GC18" s="3">
        <v>1.6</v>
      </c>
      <c r="GD18" s="3" t="s">
        <v>305</v>
      </c>
      <c r="GE18" s="3" t="s">
        <v>305</v>
      </c>
      <c r="GF18" s="3" t="s">
        <v>305</v>
      </c>
      <c r="GG18" s="3" t="s">
        <v>305</v>
      </c>
      <c r="GH18" s="3" t="s">
        <v>305</v>
      </c>
      <c r="GI18" s="3" t="s">
        <v>305</v>
      </c>
      <c r="GK18" s="1"/>
      <c r="GL18" s="12" t="s">
        <v>304</v>
      </c>
      <c r="GM18" s="3" t="s">
        <v>305</v>
      </c>
      <c r="GN18" s="3" t="s">
        <v>305</v>
      </c>
      <c r="GO18" s="3" t="s">
        <v>305</v>
      </c>
      <c r="GP18" s="3" t="s">
        <v>305</v>
      </c>
      <c r="GQ18" s="3" t="s">
        <v>305</v>
      </c>
      <c r="GR18" s="3" t="s">
        <v>305</v>
      </c>
      <c r="GS18" s="3" t="s">
        <v>305</v>
      </c>
      <c r="GT18" s="3" t="s">
        <v>305</v>
      </c>
      <c r="GU18" s="3" t="s">
        <v>305</v>
      </c>
      <c r="GV18" s="3" t="s">
        <v>305</v>
      </c>
      <c r="GW18" s="3">
        <v>0.7</v>
      </c>
      <c r="GX18" s="3">
        <v>0.8</v>
      </c>
      <c r="GY18" s="3">
        <v>0.7</v>
      </c>
      <c r="GZ18" s="3">
        <v>0.7</v>
      </c>
      <c r="HA18" s="3">
        <v>0.7</v>
      </c>
      <c r="HB18" s="3" t="s">
        <v>305</v>
      </c>
      <c r="HC18" s="3" t="s">
        <v>305</v>
      </c>
      <c r="HD18" s="3" t="s">
        <v>305</v>
      </c>
      <c r="HE18" s="3" t="s">
        <v>305</v>
      </c>
      <c r="HF18" s="3" t="s">
        <v>305</v>
      </c>
      <c r="HG18" s="3" t="s">
        <v>305</v>
      </c>
    </row>
    <row r="19" ht="15" spans="1:215">
      <c r="A19" s="1"/>
      <c r="B19" s="22" t="s">
        <v>308</v>
      </c>
      <c r="C19" s="1">
        <v>0</v>
      </c>
      <c r="D19" s="3" t="s">
        <v>305</v>
      </c>
      <c r="E19" s="3" t="s">
        <v>305</v>
      </c>
      <c r="F19" s="3" t="s">
        <v>305</v>
      </c>
      <c r="G19" s="3" t="s">
        <v>305</v>
      </c>
      <c r="H19" s="3" t="s">
        <v>305</v>
      </c>
      <c r="I19" s="3" t="s">
        <v>305</v>
      </c>
      <c r="J19" s="3" t="s">
        <v>305</v>
      </c>
      <c r="K19" s="3" t="s">
        <v>305</v>
      </c>
      <c r="L19" s="3" t="s">
        <v>305</v>
      </c>
      <c r="M19" s="3" t="s">
        <v>305</v>
      </c>
      <c r="N19" s="3" t="s">
        <v>305</v>
      </c>
      <c r="O19" s="3" t="s">
        <v>305</v>
      </c>
      <c r="P19" s="3" t="s">
        <v>305</v>
      </c>
      <c r="Q19" s="3" t="s">
        <v>305</v>
      </c>
      <c r="R19" s="3" t="s">
        <v>305</v>
      </c>
      <c r="S19" s="3" t="s">
        <v>305</v>
      </c>
      <c r="T19" s="3" t="s">
        <v>305</v>
      </c>
      <c r="U19" s="3" t="s">
        <v>305</v>
      </c>
      <c r="V19" s="3" t="s">
        <v>305</v>
      </c>
      <c r="W19" s="3" t="s">
        <v>305</v>
      </c>
      <c r="Y19" s="1"/>
      <c r="Z19" s="22" t="s">
        <v>308</v>
      </c>
      <c r="AA19" s="1">
        <v>0</v>
      </c>
      <c r="AB19" s="3" t="s">
        <v>305</v>
      </c>
      <c r="AC19" s="3" t="s">
        <v>305</v>
      </c>
      <c r="AD19" s="3" t="s">
        <v>305</v>
      </c>
      <c r="AE19" s="3" t="s">
        <v>305</v>
      </c>
      <c r="AF19" s="3" t="s">
        <v>305</v>
      </c>
      <c r="AG19" s="3" t="s">
        <v>305</v>
      </c>
      <c r="AH19" s="3" t="s">
        <v>305</v>
      </c>
      <c r="AI19" s="3" t="s">
        <v>305</v>
      </c>
      <c r="AJ19" s="3" t="s">
        <v>305</v>
      </c>
      <c r="AK19" s="3" t="s">
        <v>305</v>
      </c>
      <c r="AL19" s="3" t="s">
        <v>305</v>
      </c>
      <c r="AM19" s="3" t="s">
        <v>305</v>
      </c>
      <c r="AN19" s="3" t="s">
        <v>305</v>
      </c>
      <c r="AO19" s="3" t="s">
        <v>305</v>
      </c>
      <c r="AP19" s="3" t="s">
        <v>305</v>
      </c>
      <c r="AQ19" s="3" t="s">
        <v>305</v>
      </c>
      <c r="AR19" s="3" t="s">
        <v>305</v>
      </c>
      <c r="AS19" s="3" t="s">
        <v>305</v>
      </c>
      <c r="AT19" s="3" t="s">
        <v>305</v>
      </c>
      <c r="AU19" s="3" t="s">
        <v>305</v>
      </c>
      <c r="AW19" s="25"/>
      <c r="AX19" s="35" t="s">
        <v>309</v>
      </c>
      <c r="AY19" s="25">
        <v>0</v>
      </c>
      <c r="AZ19" s="27" t="s">
        <v>307</v>
      </c>
      <c r="BA19" s="27" t="s">
        <v>307</v>
      </c>
      <c r="BB19" s="27" t="s">
        <v>307</v>
      </c>
      <c r="BC19" s="27" t="s">
        <v>307</v>
      </c>
      <c r="BD19" s="27" t="s">
        <v>307</v>
      </c>
      <c r="BE19" s="27" t="s">
        <v>307</v>
      </c>
      <c r="BF19" s="27" t="s">
        <v>307</v>
      </c>
      <c r="BG19" s="27" t="s">
        <v>307</v>
      </c>
      <c r="BH19" s="27" t="s">
        <v>307</v>
      </c>
      <c r="BI19" s="27" t="s">
        <v>307</v>
      </c>
      <c r="BJ19" s="27" t="s">
        <v>307</v>
      </c>
      <c r="BK19" s="27" t="s">
        <v>307</v>
      </c>
      <c r="BL19" s="27" t="s">
        <v>307</v>
      </c>
      <c r="BM19" s="27" t="s">
        <v>307</v>
      </c>
      <c r="BN19" s="27" t="s">
        <v>307</v>
      </c>
      <c r="BO19" s="27" t="s">
        <v>307</v>
      </c>
      <c r="BP19" s="27" t="s">
        <v>307</v>
      </c>
      <c r="BQ19" s="27" t="s">
        <v>307</v>
      </c>
      <c r="BR19" s="27" t="s">
        <v>307</v>
      </c>
      <c r="BS19" s="27" t="s">
        <v>307</v>
      </c>
      <c r="BT19" s="44"/>
      <c r="BU19" s="25"/>
      <c r="BV19" s="35" t="s">
        <v>309</v>
      </c>
      <c r="BW19" s="25">
        <v>0</v>
      </c>
      <c r="BX19" s="27" t="s">
        <v>307</v>
      </c>
      <c r="BY19" s="27" t="s">
        <v>307</v>
      </c>
      <c r="BZ19" s="27" t="s">
        <v>307</v>
      </c>
      <c r="CA19" s="27" t="s">
        <v>307</v>
      </c>
      <c r="CB19" s="27" t="s">
        <v>307</v>
      </c>
      <c r="CC19" s="27" t="s">
        <v>307</v>
      </c>
      <c r="CD19" s="27" t="s">
        <v>307</v>
      </c>
      <c r="CE19" s="27" t="s">
        <v>307</v>
      </c>
      <c r="CF19" s="27" t="s">
        <v>307</v>
      </c>
      <c r="CG19" s="27" t="s">
        <v>307</v>
      </c>
      <c r="CH19" s="27" t="s">
        <v>307</v>
      </c>
      <c r="CI19" s="27" t="s">
        <v>307</v>
      </c>
      <c r="CJ19" s="27" t="s">
        <v>307</v>
      </c>
      <c r="CK19" s="27" t="s">
        <v>307</v>
      </c>
      <c r="CL19" s="27" t="s">
        <v>307</v>
      </c>
      <c r="CM19" s="27" t="s">
        <v>307</v>
      </c>
      <c r="CN19" s="27" t="s">
        <v>307</v>
      </c>
      <c r="CO19" s="27" t="s">
        <v>307</v>
      </c>
      <c r="CP19" s="27" t="s">
        <v>307</v>
      </c>
      <c r="CQ19" s="27" t="s">
        <v>307</v>
      </c>
      <c r="CR19" s="44"/>
      <c r="CS19" s="25"/>
      <c r="CT19" s="35" t="s">
        <v>309</v>
      </c>
      <c r="CU19" s="25">
        <v>0</v>
      </c>
      <c r="CV19" s="27" t="s">
        <v>307</v>
      </c>
      <c r="CW19" s="27" t="s">
        <v>307</v>
      </c>
      <c r="CX19" s="27" t="s">
        <v>307</v>
      </c>
      <c r="CY19" s="27" t="s">
        <v>307</v>
      </c>
      <c r="CZ19" s="27" t="s">
        <v>307</v>
      </c>
      <c r="DA19" s="27" t="s">
        <v>307</v>
      </c>
      <c r="DB19" s="27" t="s">
        <v>307</v>
      </c>
      <c r="DC19" s="27" t="s">
        <v>307</v>
      </c>
      <c r="DD19" s="27" t="s">
        <v>307</v>
      </c>
      <c r="DE19" s="27" t="s">
        <v>307</v>
      </c>
      <c r="DF19" s="27" t="s">
        <v>307</v>
      </c>
      <c r="DG19" s="27" t="s">
        <v>307</v>
      </c>
      <c r="DH19" s="27" t="s">
        <v>307</v>
      </c>
      <c r="DI19" s="27" t="s">
        <v>307</v>
      </c>
      <c r="DJ19" s="27" t="s">
        <v>307</v>
      </c>
      <c r="DK19" s="27" t="s">
        <v>307</v>
      </c>
      <c r="DL19" s="27" t="s">
        <v>307</v>
      </c>
      <c r="DM19" s="27" t="s">
        <v>307</v>
      </c>
      <c r="DN19" s="27" t="s">
        <v>307</v>
      </c>
      <c r="DO19" s="27" t="s">
        <v>307</v>
      </c>
      <c r="DP19" s="44"/>
      <c r="DQ19" s="25"/>
      <c r="DR19" s="35" t="s">
        <v>309</v>
      </c>
      <c r="DS19" s="25">
        <v>0</v>
      </c>
      <c r="DT19" s="27" t="s">
        <v>307</v>
      </c>
      <c r="DU19" s="27" t="s">
        <v>307</v>
      </c>
      <c r="DV19" s="27" t="s">
        <v>307</v>
      </c>
      <c r="DW19" s="27" t="s">
        <v>307</v>
      </c>
      <c r="DX19" s="27" t="s">
        <v>307</v>
      </c>
      <c r="DY19" s="27" t="s">
        <v>307</v>
      </c>
      <c r="DZ19" s="27" t="s">
        <v>307</v>
      </c>
      <c r="EA19" s="27" t="s">
        <v>307</v>
      </c>
      <c r="EB19" s="27" t="s">
        <v>307</v>
      </c>
      <c r="EC19" s="27" t="s">
        <v>307</v>
      </c>
      <c r="ED19" s="27" t="s">
        <v>307</v>
      </c>
      <c r="EE19" s="27" t="s">
        <v>307</v>
      </c>
      <c r="EF19" s="27" t="s">
        <v>307</v>
      </c>
      <c r="EG19" s="27" t="s">
        <v>307</v>
      </c>
      <c r="EH19" s="27" t="s">
        <v>307</v>
      </c>
      <c r="EI19" s="27" t="s">
        <v>307</v>
      </c>
      <c r="EJ19" s="27" t="s">
        <v>307</v>
      </c>
      <c r="EK19" s="27" t="s">
        <v>307</v>
      </c>
      <c r="EL19" s="27" t="s">
        <v>307</v>
      </c>
      <c r="EM19" s="27" t="s">
        <v>307</v>
      </c>
      <c r="EO19" s="1"/>
      <c r="EP19" s="12" t="s">
        <v>308</v>
      </c>
      <c r="EQ19" s="1">
        <v>0</v>
      </c>
      <c r="ER19" s="3" t="s">
        <v>305</v>
      </c>
      <c r="ES19" s="3" t="s">
        <v>305</v>
      </c>
      <c r="ET19" s="3" t="s">
        <v>305</v>
      </c>
      <c r="EU19" s="3" t="s">
        <v>305</v>
      </c>
      <c r="EV19" s="3" t="s">
        <v>305</v>
      </c>
      <c r="EW19" s="3" t="s">
        <v>305</v>
      </c>
      <c r="EX19" s="3" t="s">
        <v>305</v>
      </c>
      <c r="EY19" s="3" t="s">
        <v>305</v>
      </c>
      <c r="EZ19" s="3" t="s">
        <v>305</v>
      </c>
      <c r="FA19" s="3" t="s">
        <v>305</v>
      </c>
      <c r="FB19" s="3" t="s">
        <v>305</v>
      </c>
      <c r="FC19" s="3" t="s">
        <v>305</v>
      </c>
      <c r="FD19" s="3" t="s">
        <v>305</v>
      </c>
      <c r="FE19" s="3" t="s">
        <v>305</v>
      </c>
      <c r="FF19" s="3" t="s">
        <v>305</v>
      </c>
      <c r="FG19" s="3" t="s">
        <v>305</v>
      </c>
      <c r="FH19" s="3" t="s">
        <v>305</v>
      </c>
      <c r="FI19" s="3" t="s">
        <v>305</v>
      </c>
      <c r="FJ19" s="3" t="s">
        <v>305</v>
      </c>
      <c r="FK19" s="3" t="s">
        <v>305</v>
      </c>
      <c r="FM19" s="1"/>
      <c r="FN19" s="12" t="s">
        <v>308</v>
      </c>
      <c r="FO19" s="1">
        <v>0</v>
      </c>
      <c r="FP19" s="3" t="s">
        <v>305</v>
      </c>
      <c r="FQ19" s="3" t="s">
        <v>305</v>
      </c>
      <c r="FR19" s="3" t="s">
        <v>305</v>
      </c>
      <c r="FS19" s="3" t="s">
        <v>305</v>
      </c>
      <c r="FT19" s="3" t="s">
        <v>305</v>
      </c>
      <c r="FU19" s="3" t="s">
        <v>305</v>
      </c>
      <c r="FV19" s="3" t="s">
        <v>305</v>
      </c>
      <c r="FW19" s="3" t="s">
        <v>305</v>
      </c>
      <c r="FX19" s="3" t="s">
        <v>305</v>
      </c>
      <c r="FY19" s="3" t="s">
        <v>305</v>
      </c>
      <c r="FZ19" s="3" t="s">
        <v>305</v>
      </c>
      <c r="GA19" s="3" t="s">
        <v>305</v>
      </c>
      <c r="GB19" s="3" t="s">
        <v>305</v>
      </c>
      <c r="GC19" s="3" t="s">
        <v>305</v>
      </c>
      <c r="GD19" s="3" t="s">
        <v>305</v>
      </c>
      <c r="GE19" s="3" t="s">
        <v>305</v>
      </c>
      <c r="GF19" s="3" t="s">
        <v>305</v>
      </c>
      <c r="GG19" s="3" t="s">
        <v>305</v>
      </c>
      <c r="GH19" s="3" t="s">
        <v>305</v>
      </c>
      <c r="GI19" s="3" t="s">
        <v>305</v>
      </c>
      <c r="GK19" s="1"/>
      <c r="GL19" s="12" t="s">
        <v>308</v>
      </c>
      <c r="GM19" s="1">
        <v>0</v>
      </c>
      <c r="GN19" s="3" t="s">
        <v>305</v>
      </c>
      <c r="GO19" s="3" t="s">
        <v>305</v>
      </c>
      <c r="GP19" s="3" t="s">
        <v>305</v>
      </c>
      <c r="GQ19" s="3" t="s">
        <v>305</v>
      </c>
      <c r="GR19" s="3" t="s">
        <v>305</v>
      </c>
      <c r="GS19" s="3" t="s">
        <v>305</v>
      </c>
      <c r="GT19" s="3" t="s">
        <v>305</v>
      </c>
      <c r="GU19" s="3" t="s">
        <v>305</v>
      </c>
      <c r="GV19" s="3" t="s">
        <v>305</v>
      </c>
      <c r="GW19" s="3" t="s">
        <v>305</v>
      </c>
      <c r="GX19" s="3" t="s">
        <v>305</v>
      </c>
      <c r="GY19" s="3" t="s">
        <v>305</v>
      </c>
      <c r="GZ19" s="3" t="s">
        <v>305</v>
      </c>
      <c r="HA19" s="3" t="s">
        <v>305</v>
      </c>
      <c r="HB19" s="3" t="s">
        <v>305</v>
      </c>
      <c r="HC19" s="3" t="s">
        <v>305</v>
      </c>
      <c r="HD19" s="3" t="s">
        <v>305</v>
      </c>
      <c r="HE19" s="3" t="s">
        <v>305</v>
      </c>
      <c r="HF19" s="3" t="s">
        <v>305</v>
      </c>
      <c r="HG19" s="3" t="s">
        <v>305</v>
      </c>
    </row>
    <row r="20" ht="15" spans="1:215">
      <c r="A20" s="1"/>
      <c r="B20" s="22" t="s">
        <v>310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22" t="s">
        <v>310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25"/>
      <c r="AX20" s="35" t="s">
        <v>311</v>
      </c>
      <c r="AY20" s="25">
        <v>0.1</v>
      </c>
      <c r="AZ20" s="25">
        <v>0.1</v>
      </c>
      <c r="BA20" s="25">
        <v>0</v>
      </c>
      <c r="BB20" s="25">
        <v>0</v>
      </c>
      <c r="BC20" s="25">
        <v>0</v>
      </c>
      <c r="BD20" s="25">
        <v>0</v>
      </c>
      <c r="BE20" s="25">
        <v>0</v>
      </c>
      <c r="BF20" s="25">
        <v>0</v>
      </c>
      <c r="BG20" s="25">
        <v>0</v>
      </c>
      <c r="BH20" s="25">
        <v>0</v>
      </c>
      <c r="BI20" s="25">
        <v>0</v>
      </c>
      <c r="BJ20" s="25">
        <v>0</v>
      </c>
      <c r="BK20" s="25">
        <v>0</v>
      </c>
      <c r="BL20" s="25">
        <v>0</v>
      </c>
      <c r="BM20" s="25">
        <v>0</v>
      </c>
      <c r="BN20" s="25">
        <v>0</v>
      </c>
      <c r="BO20" s="25">
        <v>0</v>
      </c>
      <c r="BP20" s="25">
        <v>0</v>
      </c>
      <c r="BQ20" s="25">
        <v>0</v>
      </c>
      <c r="BR20" s="25">
        <v>0</v>
      </c>
      <c r="BS20" s="25">
        <v>0</v>
      </c>
      <c r="BT20" s="44"/>
      <c r="BU20" s="25"/>
      <c r="BV20" s="35" t="s">
        <v>311</v>
      </c>
      <c r="BW20" s="25">
        <v>0.2</v>
      </c>
      <c r="BX20" s="25">
        <v>0.4</v>
      </c>
      <c r="BY20" s="25">
        <v>0.2</v>
      </c>
      <c r="BZ20" s="25">
        <v>0.1</v>
      </c>
      <c r="CA20" s="25">
        <v>0.2</v>
      </c>
      <c r="CB20" s="25">
        <v>0.1</v>
      </c>
      <c r="CC20" s="25">
        <v>0.3</v>
      </c>
      <c r="CD20" s="25">
        <v>0.4</v>
      </c>
      <c r="CE20" s="25">
        <v>0.3</v>
      </c>
      <c r="CF20" s="25">
        <v>0.2</v>
      </c>
      <c r="CG20" s="25">
        <v>0.3</v>
      </c>
      <c r="CH20" s="25">
        <v>0.3</v>
      </c>
      <c r="CI20" s="25">
        <v>0.3</v>
      </c>
      <c r="CJ20" s="25">
        <v>0.3</v>
      </c>
      <c r="CK20" s="25">
        <v>0.3</v>
      </c>
      <c r="CL20" s="25">
        <v>0.3</v>
      </c>
      <c r="CM20" s="25">
        <v>0.4</v>
      </c>
      <c r="CN20" s="25">
        <v>0.3</v>
      </c>
      <c r="CO20" s="25">
        <v>0.4</v>
      </c>
      <c r="CP20" s="25">
        <v>0.4</v>
      </c>
      <c r="CQ20" s="25">
        <v>0.3</v>
      </c>
      <c r="CR20" s="44"/>
      <c r="CS20" s="25"/>
      <c r="CT20" s="35" t="s">
        <v>311</v>
      </c>
      <c r="CU20" s="25">
        <v>2.1</v>
      </c>
      <c r="CV20" s="25">
        <v>2.3</v>
      </c>
      <c r="CW20" s="25">
        <v>1.2</v>
      </c>
      <c r="CX20" s="25">
        <v>1.4</v>
      </c>
      <c r="CY20" s="25">
        <v>1.5</v>
      </c>
      <c r="CZ20" s="25">
        <v>1.3</v>
      </c>
      <c r="DA20" s="25">
        <v>2.5</v>
      </c>
      <c r="DB20" s="25">
        <v>2.8</v>
      </c>
      <c r="DC20" s="25">
        <v>3</v>
      </c>
      <c r="DD20" s="25">
        <v>2.4</v>
      </c>
      <c r="DE20" s="25">
        <v>2.6</v>
      </c>
      <c r="DF20" s="25">
        <v>3.2</v>
      </c>
      <c r="DG20" s="25">
        <v>3.7</v>
      </c>
      <c r="DH20" s="25">
        <v>2.6</v>
      </c>
      <c r="DI20" s="25">
        <v>2.4</v>
      </c>
      <c r="DJ20" s="25">
        <v>2.4</v>
      </c>
      <c r="DK20" s="25">
        <v>3.3</v>
      </c>
      <c r="DL20" s="25">
        <v>3.3</v>
      </c>
      <c r="DM20" s="25">
        <v>2.4</v>
      </c>
      <c r="DN20" s="25">
        <v>2.5</v>
      </c>
      <c r="DO20" s="25">
        <v>2.5</v>
      </c>
      <c r="DP20" s="44"/>
      <c r="DQ20" s="25"/>
      <c r="DR20" s="35" t="s">
        <v>311</v>
      </c>
      <c r="DS20" s="25">
        <v>0.3</v>
      </c>
      <c r="DT20" s="25">
        <v>0.3</v>
      </c>
      <c r="DU20" s="25">
        <v>0.2</v>
      </c>
      <c r="DV20" s="25">
        <v>0.2</v>
      </c>
      <c r="DW20" s="25">
        <v>0.1</v>
      </c>
      <c r="DX20" s="25">
        <v>0.1</v>
      </c>
      <c r="DY20" s="25">
        <v>0.1</v>
      </c>
      <c r="DZ20" s="25">
        <v>0.1</v>
      </c>
      <c r="EA20" s="25">
        <v>0.1</v>
      </c>
      <c r="EB20" s="25">
        <v>0.1</v>
      </c>
      <c r="EC20" s="25">
        <v>0.1</v>
      </c>
      <c r="ED20" s="25">
        <v>0.1</v>
      </c>
      <c r="EE20" s="25">
        <v>0.1</v>
      </c>
      <c r="EF20" s="25">
        <v>0.1</v>
      </c>
      <c r="EG20" s="25">
        <v>0.1</v>
      </c>
      <c r="EH20" s="25">
        <v>0.1</v>
      </c>
      <c r="EI20" s="25">
        <v>0.1</v>
      </c>
      <c r="EJ20" s="25">
        <v>0.1</v>
      </c>
      <c r="EK20" s="25">
        <v>0.1</v>
      </c>
      <c r="EL20" s="25">
        <v>0.1</v>
      </c>
      <c r="EM20" s="25">
        <v>0.1</v>
      </c>
      <c r="EO20" s="1"/>
      <c r="EP20" s="12" t="s">
        <v>310</v>
      </c>
      <c r="EQ20" s="1">
        <v>0.2</v>
      </c>
      <c r="ER20" s="1">
        <v>0.3</v>
      </c>
      <c r="ES20" s="1">
        <v>0.2</v>
      </c>
      <c r="ET20" s="1">
        <v>0.1</v>
      </c>
      <c r="EU20" s="1">
        <v>0.1</v>
      </c>
      <c r="EV20" s="1">
        <v>0.1</v>
      </c>
      <c r="EW20" s="1">
        <v>0.1</v>
      </c>
      <c r="EX20" s="1">
        <v>0.1</v>
      </c>
      <c r="EY20" s="1">
        <v>0.1</v>
      </c>
      <c r="EZ20" s="1">
        <v>0.1</v>
      </c>
      <c r="FA20" s="1">
        <v>0.1</v>
      </c>
      <c r="FB20" s="1">
        <v>0.1</v>
      </c>
      <c r="FC20" s="1">
        <v>0.1</v>
      </c>
      <c r="FD20" s="1">
        <v>0.1</v>
      </c>
      <c r="FE20" s="1">
        <v>0.1</v>
      </c>
      <c r="FF20" s="1">
        <v>0.1</v>
      </c>
      <c r="FG20" s="1">
        <v>0.1</v>
      </c>
      <c r="FH20" s="1">
        <v>0.1</v>
      </c>
      <c r="FI20" s="1">
        <v>0.1</v>
      </c>
      <c r="FJ20" s="1">
        <v>0.1</v>
      </c>
      <c r="FK20" s="1">
        <v>0.1</v>
      </c>
      <c r="FM20" s="1"/>
      <c r="FN20" s="12" t="s">
        <v>310</v>
      </c>
      <c r="FO20" s="1">
        <v>2.4</v>
      </c>
      <c r="FP20" s="1">
        <v>2.4</v>
      </c>
      <c r="FQ20" s="1">
        <v>1.8</v>
      </c>
      <c r="FR20" s="1">
        <v>1.6</v>
      </c>
      <c r="FS20" s="1">
        <v>1.4</v>
      </c>
      <c r="FT20" s="1">
        <v>0.9</v>
      </c>
      <c r="FU20" s="1">
        <v>1.4</v>
      </c>
      <c r="FV20" s="1">
        <v>1.5</v>
      </c>
      <c r="FW20" s="1">
        <v>1</v>
      </c>
      <c r="FX20" s="1">
        <v>0.8</v>
      </c>
      <c r="FY20" s="1">
        <v>0.6</v>
      </c>
      <c r="FZ20" s="1">
        <v>0.8</v>
      </c>
      <c r="GA20" s="1">
        <v>0.7</v>
      </c>
      <c r="GB20" s="1">
        <v>0.8</v>
      </c>
      <c r="GC20" s="1">
        <v>0.7</v>
      </c>
      <c r="GD20" s="1">
        <v>0.8</v>
      </c>
      <c r="GE20" s="1">
        <v>0.7</v>
      </c>
      <c r="GF20" s="1">
        <v>0.6</v>
      </c>
      <c r="GG20" s="1">
        <v>0.6</v>
      </c>
      <c r="GH20" s="1">
        <v>0.5</v>
      </c>
      <c r="GI20" s="1">
        <v>0.5</v>
      </c>
      <c r="GK20" s="1"/>
      <c r="GL20" s="12" t="s">
        <v>310</v>
      </c>
      <c r="GM20" s="1">
        <v>2.3</v>
      </c>
      <c r="GN20" s="1">
        <v>2.3</v>
      </c>
      <c r="GO20" s="1">
        <v>2.1</v>
      </c>
      <c r="GP20" s="1">
        <v>1.8</v>
      </c>
      <c r="GQ20" s="1">
        <v>1.6</v>
      </c>
      <c r="GR20" s="1">
        <v>1.3</v>
      </c>
      <c r="GS20" s="1">
        <v>1.6</v>
      </c>
      <c r="GT20" s="1">
        <v>2.3</v>
      </c>
      <c r="GU20" s="1">
        <v>2.8</v>
      </c>
      <c r="GV20" s="1">
        <v>1.8</v>
      </c>
      <c r="GW20" s="1">
        <v>1.9</v>
      </c>
      <c r="GX20" s="1">
        <v>1.8</v>
      </c>
      <c r="GY20" s="1">
        <v>1.7</v>
      </c>
      <c r="GZ20" s="1">
        <v>1.5</v>
      </c>
      <c r="HA20" s="1">
        <v>1.2</v>
      </c>
      <c r="HB20" s="1">
        <v>1.3</v>
      </c>
      <c r="HC20" s="1">
        <v>1.1</v>
      </c>
      <c r="HD20" s="1">
        <v>1.1</v>
      </c>
      <c r="HE20" s="1">
        <v>1.8</v>
      </c>
      <c r="HF20" s="1">
        <v>1.7</v>
      </c>
      <c r="HG20" s="1">
        <v>1.3</v>
      </c>
    </row>
    <row r="21" ht="1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44"/>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44"/>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44"/>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O21" s="1"/>
      <c r="EP21" s="1"/>
      <c r="EQ21" s="1"/>
      <c r="ER21" s="1"/>
      <c r="ES21" s="1"/>
      <c r="ET21" s="1"/>
      <c r="EU21" s="1"/>
      <c r="EV21" s="1"/>
      <c r="EW21" s="1"/>
      <c r="EX21" s="1"/>
      <c r="EY21" s="1"/>
      <c r="EZ21" s="1"/>
      <c r="FA21" s="1"/>
      <c r="FB21" s="1"/>
      <c r="FC21" s="1"/>
      <c r="FD21" s="1"/>
      <c r="FE21" s="1"/>
      <c r="FF21" s="1"/>
      <c r="FG21" s="1"/>
      <c r="FH21" s="1"/>
      <c r="FI21" s="1"/>
      <c r="FJ21" s="1"/>
      <c r="FK21" s="1"/>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5" spans="1:215">
      <c r="A22" s="1"/>
      <c r="B22" s="21" t="s">
        <v>197</v>
      </c>
      <c r="C22" s="1"/>
      <c r="D22" s="1"/>
      <c r="E22" s="1"/>
      <c r="F22" s="1"/>
      <c r="G22" s="1"/>
      <c r="H22" s="1"/>
      <c r="I22" s="1"/>
      <c r="J22" s="1"/>
      <c r="K22" s="1"/>
      <c r="L22" s="1"/>
      <c r="M22" s="1"/>
      <c r="N22" s="1"/>
      <c r="O22" s="1"/>
      <c r="P22" s="1"/>
      <c r="Q22" s="1"/>
      <c r="R22" s="1"/>
      <c r="S22" s="1"/>
      <c r="T22" s="1"/>
      <c r="U22" s="1"/>
      <c r="V22" s="1"/>
      <c r="W22" s="1"/>
      <c r="Y22" s="1"/>
      <c r="Z22" s="21" t="s">
        <v>197</v>
      </c>
      <c r="AA22" s="1"/>
      <c r="AB22" s="1"/>
      <c r="AC22" s="1"/>
      <c r="AD22" s="1"/>
      <c r="AE22" s="1"/>
      <c r="AF22" s="1"/>
      <c r="AG22" s="1"/>
      <c r="AH22" s="1"/>
      <c r="AI22" s="1"/>
      <c r="AJ22" s="1"/>
      <c r="AK22" s="1"/>
      <c r="AL22" s="1"/>
      <c r="AM22" s="1"/>
      <c r="AN22" s="1"/>
      <c r="AO22" s="1"/>
      <c r="AP22" s="1"/>
      <c r="AQ22" s="1"/>
      <c r="AR22" s="1"/>
      <c r="AS22" s="1"/>
      <c r="AT22" s="1"/>
      <c r="AU22" s="1"/>
      <c r="AW22" s="25"/>
      <c r="AX22" s="34" t="s">
        <v>312</v>
      </c>
      <c r="AY22" s="25"/>
      <c r="AZ22" s="25"/>
      <c r="BA22" s="25"/>
      <c r="BB22" s="25"/>
      <c r="BC22" s="25"/>
      <c r="BD22" s="25"/>
      <c r="BE22" s="25"/>
      <c r="BF22" s="25"/>
      <c r="BG22" s="25"/>
      <c r="BH22" s="25"/>
      <c r="BI22" s="25"/>
      <c r="BJ22" s="25"/>
      <c r="BK22" s="25"/>
      <c r="BL22" s="25"/>
      <c r="BM22" s="25"/>
      <c r="BN22" s="25"/>
      <c r="BO22" s="25"/>
      <c r="BP22" s="25"/>
      <c r="BQ22" s="25"/>
      <c r="BR22" s="25"/>
      <c r="BS22" s="25"/>
      <c r="BT22" s="44"/>
      <c r="BU22" s="25"/>
      <c r="BV22" s="34" t="s">
        <v>312</v>
      </c>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34" t="s">
        <v>312</v>
      </c>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34" t="s">
        <v>312</v>
      </c>
      <c r="DS22" s="25"/>
      <c r="DT22" s="25"/>
      <c r="DU22" s="25"/>
      <c r="DV22" s="25"/>
      <c r="DW22" s="25"/>
      <c r="DX22" s="25"/>
      <c r="DY22" s="25"/>
      <c r="DZ22" s="25"/>
      <c r="EA22" s="25"/>
      <c r="EB22" s="25"/>
      <c r="EC22" s="25"/>
      <c r="ED22" s="25"/>
      <c r="EE22" s="25"/>
      <c r="EF22" s="25"/>
      <c r="EG22" s="25"/>
      <c r="EH22" s="25"/>
      <c r="EI22" s="25"/>
      <c r="EJ22" s="25"/>
      <c r="EK22" s="25"/>
      <c r="EL22" s="25"/>
      <c r="EM22" s="25"/>
      <c r="EO22" s="1"/>
      <c r="EP22" s="21" t="s">
        <v>197</v>
      </c>
      <c r="EQ22" s="1"/>
      <c r="ER22" s="1"/>
      <c r="ES22" s="1"/>
      <c r="ET22" s="1"/>
      <c r="EU22" s="1"/>
      <c r="EV22" s="1"/>
      <c r="EW22" s="1"/>
      <c r="EX22" s="1"/>
      <c r="EY22" s="1"/>
      <c r="EZ22" s="1"/>
      <c r="FA22" s="1"/>
      <c r="FB22" s="1"/>
      <c r="FC22" s="1"/>
      <c r="FD22" s="1"/>
      <c r="FE22" s="1"/>
      <c r="FF22" s="1"/>
      <c r="FG22" s="1"/>
      <c r="FH22" s="1"/>
      <c r="FI22" s="1"/>
      <c r="FJ22" s="1"/>
      <c r="FK22" s="1"/>
      <c r="FM22" s="1"/>
      <c r="FN22" s="21" t="s">
        <v>197</v>
      </c>
      <c r="FO22" s="1"/>
      <c r="FP22" s="1"/>
      <c r="FQ22" s="1"/>
      <c r="FR22" s="1"/>
      <c r="FS22" s="1"/>
      <c r="FT22" s="1"/>
      <c r="FU22" s="1"/>
      <c r="FV22" s="1"/>
      <c r="FW22" s="1"/>
      <c r="FX22" s="1"/>
      <c r="FY22" s="1"/>
      <c r="FZ22" s="1"/>
      <c r="GA22" s="1"/>
      <c r="GB22" s="1"/>
      <c r="GC22" s="1"/>
      <c r="GD22" s="1"/>
      <c r="GE22" s="1"/>
      <c r="GF22" s="1"/>
      <c r="GG22" s="1"/>
      <c r="GH22" s="1"/>
      <c r="GI22" s="1"/>
      <c r="GK22" s="1"/>
      <c r="GL22" s="21" t="s">
        <v>197</v>
      </c>
      <c r="GM22" s="1"/>
      <c r="GN22" s="1"/>
      <c r="GO22" s="1"/>
      <c r="GP22" s="1"/>
      <c r="GQ22" s="1"/>
      <c r="GR22" s="1"/>
      <c r="GS22" s="1"/>
      <c r="GT22" s="1"/>
      <c r="GU22" s="1"/>
      <c r="GV22" s="1"/>
      <c r="GW22" s="1"/>
      <c r="GX22" s="1"/>
      <c r="GY22" s="1"/>
      <c r="GZ22" s="1"/>
      <c r="HA22" s="1"/>
      <c r="HB22" s="1"/>
      <c r="HC22" s="1"/>
      <c r="HD22" s="1"/>
      <c r="HE22" s="1"/>
      <c r="HF22" s="1"/>
      <c r="HG22" s="1"/>
    </row>
    <row r="23" ht="15" spans="1:215">
      <c r="A23" s="1"/>
      <c r="B23" s="9" t="s">
        <v>298</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298</v>
      </c>
      <c r="AA23" s="1">
        <v>0</v>
      </c>
      <c r="AB23" s="1">
        <v>0</v>
      </c>
      <c r="AC23" s="1">
        <v>0</v>
      </c>
      <c r="AD23" s="1">
        <v>0</v>
      </c>
      <c r="AE23" s="1">
        <v>0</v>
      </c>
      <c r="AF23" s="1">
        <v>0</v>
      </c>
      <c r="AG23" s="1">
        <v>0</v>
      </c>
      <c r="AH23" s="1">
        <v>0</v>
      </c>
      <c r="AI23" s="1">
        <v>0</v>
      </c>
      <c r="AJ23" s="1">
        <v>0</v>
      </c>
      <c r="AK23" s="1">
        <v>0</v>
      </c>
      <c r="AL23" s="1">
        <v>0</v>
      </c>
      <c r="AM23" s="1">
        <v>0</v>
      </c>
      <c r="AN23" s="1">
        <v>0</v>
      </c>
      <c r="AO23" s="1">
        <v>0.1</v>
      </c>
      <c r="AP23" s="1">
        <v>0</v>
      </c>
      <c r="AQ23" s="1">
        <v>0</v>
      </c>
      <c r="AR23" s="1">
        <v>0</v>
      </c>
      <c r="AS23" s="1">
        <v>0</v>
      </c>
      <c r="AT23" s="1">
        <v>0</v>
      </c>
      <c r="AU23" s="1">
        <v>0</v>
      </c>
      <c r="AW23" s="25"/>
      <c r="AX23" s="45" t="s">
        <v>299</v>
      </c>
      <c r="AY23" s="25">
        <v>0</v>
      </c>
      <c r="AZ23" s="25">
        <v>0</v>
      </c>
      <c r="BA23" s="25">
        <v>0</v>
      </c>
      <c r="BB23" s="25">
        <v>0</v>
      </c>
      <c r="BC23" s="25">
        <v>0</v>
      </c>
      <c r="BD23" s="25">
        <v>0</v>
      </c>
      <c r="BE23" s="25">
        <v>0</v>
      </c>
      <c r="BF23" s="25">
        <v>0</v>
      </c>
      <c r="BG23" s="25">
        <v>0</v>
      </c>
      <c r="BH23" s="25">
        <v>0</v>
      </c>
      <c r="BI23" s="25">
        <v>0</v>
      </c>
      <c r="BJ23" s="25">
        <v>0</v>
      </c>
      <c r="BK23" s="25">
        <v>0</v>
      </c>
      <c r="BL23" s="25">
        <v>0</v>
      </c>
      <c r="BM23" s="25">
        <v>0</v>
      </c>
      <c r="BN23" s="25">
        <v>0</v>
      </c>
      <c r="BO23" s="25">
        <v>0</v>
      </c>
      <c r="BP23" s="25">
        <v>0</v>
      </c>
      <c r="BQ23" s="25">
        <v>0</v>
      </c>
      <c r="BR23" s="25">
        <v>0</v>
      </c>
      <c r="BS23" s="25">
        <v>0</v>
      </c>
      <c r="BT23" s="44"/>
      <c r="BU23" s="25"/>
      <c r="BV23" s="45" t="s">
        <v>299</v>
      </c>
      <c r="BW23" s="25">
        <v>0</v>
      </c>
      <c r="BX23" s="25">
        <v>0</v>
      </c>
      <c r="BY23" s="25">
        <v>0</v>
      </c>
      <c r="BZ23" s="25">
        <v>0</v>
      </c>
      <c r="CA23" s="25">
        <v>0</v>
      </c>
      <c r="CB23" s="25">
        <v>0</v>
      </c>
      <c r="CC23" s="25">
        <v>0</v>
      </c>
      <c r="CD23" s="25">
        <v>0</v>
      </c>
      <c r="CE23" s="25">
        <v>0</v>
      </c>
      <c r="CF23" s="25">
        <v>0</v>
      </c>
      <c r="CG23" s="25">
        <v>0</v>
      </c>
      <c r="CH23" s="25">
        <v>0</v>
      </c>
      <c r="CI23" s="25">
        <v>0</v>
      </c>
      <c r="CJ23" s="25">
        <v>0</v>
      </c>
      <c r="CK23" s="25">
        <v>0.1</v>
      </c>
      <c r="CL23" s="25">
        <v>0</v>
      </c>
      <c r="CM23" s="25">
        <v>0</v>
      </c>
      <c r="CN23" s="25">
        <v>0</v>
      </c>
      <c r="CO23" s="25">
        <v>0</v>
      </c>
      <c r="CP23" s="25">
        <v>0</v>
      </c>
      <c r="CQ23" s="25">
        <v>0</v>
      </c>
      <c r="CR23" s="44"/>
      <c r="CS23" s="25"/>
      <c r="CT23" s="45" t="s">
        <v>299</v>
      </c>
      <c r="CU23" s="25">
        <v>0.1</v>
      </c>
      <c r="CV23" s="25">
        <v>0.1</v>
      </c>
      <c r="CW23" s="25">
        <v>0.1</v>
      </c>
      <c r="CX23" s="25">
        <v>0.1</v>
      </c>
      <c r="CY23" s="25">
        <v>0.1</v>
      </c>
      <c r="CZ23" s="25">
        <v>0.1</v>
      </c>
      <c r="DA23" s="25">
        <v>0.2</v>
      </c>
      <c r="DB23" s="25">
        <v>0.2</v>
      </c>
      <c r="DC23" s="25">
        <v>0.2</v>
      </c>
      <c r="DD23" s="25">
        <v>0.1</v>
      </c>
      <c r="DE23" s="25">
        <v>0.1</v>
      </c>
      <c r="DF23" s="25">
        <v>0.1</v>
      </c>
      <c r="DG23" s="25">
        <v>0.1</v>
      </c>
      <c r="DH23" s="25">
        <v>0</v>
      </c>
      <c r="DI23" s="25">
        <v>0.1</v>
      </c>
      <c r="DJ23" s="25">
        <v>0</v>
      </c>
      <c r="DK23" s="25">
        <v>0</v>
      </c>
      <c r="DL23" s="25">
        <v>0</v>
      </c>
      <c r="DM23" s="25">
        <v>0</v>
      </c>
      <c r="DN23" s="25">
        <v>0</v>
      </c>
      <c r="DO23" s="25">
        <v>0</v>
      </c>
      <c r="DP23" s="44"/>
      <c r="DQ23" s="25"/>
      <c r="DR23" s="45" t="s">
        <v>299</v>
      </c>
      <c r="DS23" s="25">
        <v>0</v>
      </c>
      <c r="DT23" s="25">
        <v>0</v>
      </c>
      <c r="DU23" s="25">
        <v>0</v>
      </c>
      <c r="DV23" s="25">
        <v>0</v>
      </c>
      <c r="DW23" s="25">
        <v>0</v>
      </c>
      <c r="DX23" s="25">
        <v>0</v>
      </c>
      <c r="DY23" s="25">
        <v>0</v>
      </c>
      <c r="DZ23" s="25">
        <v>0</v>
      </c>
      <c r="EA23" s="25">
        <v>0</v>
      </c>
      <c r="EB23" s="25">
        <v>0</v>
      </c>
      <c r="EC23" s="25">
        <v>0</v>
      </c>
      <c r="ED23" s="25">
        <v>0</v>
      </c>
      <c r="EE23" s="25">
        <v>0</v>
      </c>
      <c r="EF23" s="25">
        <v>0</v>
      </c>
      <c r="EG23" s="25">
        <v>0</v>
      </c>
      <c r="EH23" s="25">
        <v>0</v>
      </c>
      <c r="EI23" s="25">
        <v>0</v>
      </c>
      <c r="EJ23" s="25">
        <v>0</v>
      </c>
      <c r="EK23" s="25">
        <v>0</v>
      </c>
      <c r="EL23" s="25">
        <v>0</v>
      </c>
      <c r="EM23" s="25">
        <v>0</v>
      </c>
      <c r="EO23" s="1"/>
      <c r="EP23" s="9" t="s">
        <v>298</v>
      </c>
      <c r="EQ23" s="1">
        <v>0</v>
      </c>
      <c r="ER23" s="1">
        <v>0</v>
      </c>
      <c r="ES23" s="1">
        <v>0</v>
      </c>
      <c r="ET23" s="1">
        <v>0</v>
      </c>
      <c r="EU23" s="1">
        <v>0</v>
      </c>
      <c r="EV23" s="1">
        <v>0</v>
      </c>
      <c r="EW23" s="1">
        <v>0</v>
      </c>
      <c r="EX23" s="1">
        <v>0</v>
      </c>
      <c r="EY23" s="1">
        <v>0</v>
      </c>
      <c r="EZ23" s="1">
        <v>0</v>
      </c>
      <c r="FA23" s="1">
        <v>0</v>
      </c>
      <c r="FB23" s="1">
        <v>0</v>
      </c>
      <c r="FC23" s="1">
        <v>0</v>
      </c>
      <c r="FD23" s="1">
        <v>0</v>
      </c>
      <c r="FE23" s="1">
        <v>0</v>
      </c>
      <c r="FF23" s="1">
        <v>0</v>
      </c>
      <c r="FG23" s="1">
        <v>0</v>
      </c>
      <c r="FH23" s="1">
        <v>0</v>
      </c>
      <c r="FI23" s="1">
        <v>0</v>
      </c>
      <c r="FJ23" s="1">
        <v>0</v>
      </c>
      <c r="FK23" s="1">
        <v>0</v>
      </c>
      <c r="FM23" s="1"/>
      <c r="FN23" s="9" t="s">
        <v>298</v>
      </c>
      <c r="FO23" s="1">
        <v>0</v>
      </c>
      <c r="FP23" s="1">
        <v>0</v>
      </c>
      <c r="FQ23" s="1">
        <v>0</v>
      </c>
      <c r="FR23" s="1">
        <v>0</v>
      </c>
      <c r="FS23" s="1">
        <v>0</v>
      </c>
      <c r="FT23" s="1">
        <v>0</v>
      </c>
      <c r="FU23" s="1">
        <v>0</v>
      </c>
      <c r="FV23" s="1">
        <v>0</v>
      </c>
      <c r="FW23" s="1">
        <v>0</v>
      </c>
      <c r="FX23" s="1">
        <v>0</v>
      </c>
      <c r="FY23" s="1">
        <v>0</v>
      </c>
      <c r="FZ23" s="1">
        <v>0.1</v>
      </c>
      <c r="GA23" s="1">
        <v>0</v>
      </c>
      <c r="GB23" s="1">
        <v>0</v>
      </c>
      <c r="GC23" s="1">
        <v>0.1</v>
      </c>
      <c r="GD23" s="1">
        <v>0.1</v>
      </c>
      <c r="GE23" s="1">
        <v>0</v>
      </c>
      <c r="GF23" s="1">
        <v>0</v>
      </c>
      <c r="GG23" s="1">
        <v>0</v>
      </c>
      <c r="GH23" s="1">
        <v>0</v>
      </c>
      <c r="GI23" s="1">
        <v>0</v>
      </c>
      <c r="GK23" s="1"/>
      <c r="GL23" s="9" t="s">
        <v>298</v>
      </c>
      <c r="GM23" s="1">
        <v>0.1</v>
      </c>
      <c r="GN23" s="1">
        <v>0.1</v>
      </c>
      <c r="GO23" s="1">
        <v>0</v>
      </c>
      <c r="GP23" s="1">
        <v>0</v>
      </c>
      <c r="GQ23" s="1">
        <v>0</v>
      </c>
      <c r="GR23" s="1">
        <v>0</v>
      </c>
      <c r="GS23" s="1">
        <v>0.1</v>
      </c>
      <c r="GT23" s="1">
        <v>0.1</v>
      </c>
      <c r="GU23" s="1">
        <v>0.1</v>
      </c>
      <c r="GV23" s="1">
        <v>0.1</v>
      </c>
      <c r="GW23" s="1">
        <v>0.2</v>
      </c>
      <c r="GX23" s="1">
        <v>0.4</v>
      </c>
      <c r="GY23" s="1">
        <v>0.4</v>
      </c>
      <c r="GZ23" s="1">
        <v>0.3</v>
      </c>
      <c r="HA23" s="1">
        <v>0.3</v>
      </c>
      <c r="HB23" s="1">
        <v>0.2</v>
      </c>
      <c r="HC23" s="1">
        <v>0.2</v>
      </c>
      <c r="HD23" s="1">
        <v>0.1</v>
      </c>
      <c r="HE23" s="1">
        <v>0.1</v>
      </c>
      <c r="HF23" s="1">
        <v>0.1</v>
      </c>
      <c r="HG23" s="1">
        <v>0.1</v>
      </c>
    </row>
    <row r="24" ht="15" spans="1:215">
      <c r="A24" s="1"/>
      <c r="B24" s="22" t="s">
        <v>300</v>
      </c>
      <c r="C24" s="1">
        <v>96.6</v>
      </c>
      <c r="D24" s="1">
        <v>95.7</v>
      </c>
      <c r="E24" s="1">
        <v>97.1</v>
      </c>
      <c r="F24" s="1">
        <v>97.2</v>
      </c>
      <c r="G24" s="1">
        <v>98.2</v>
      </c>
      <c r="H24" s="1">
        <v>98.1</v>
      </c>
      <c r="I24" s="1">
        <v>99.5</v>
      </c>
      <c r="J24" s="1">
        <v>99.6</v>
      </c>
      <c r="K24" s="1">
        <v>99.7</v>
      </c>
      <c r="L24" s="1">
        <v>99.5</v>
      </c>
      <c r="M24" s="1">
        <v>99.7</v>
      </c>
      <c r="N24" s="1">
        <v>96.1</v>
      </c>
      <c r="O24" s="1">
        <v>96.2</v>
      </c>
      <c r="P24" s="1">
        <v>98.8</v>
      </c>
      <c r="Q24" s="1">
        <v>86.6</v>
      </c>
      <c r="R24" s="1">
        <v>99.3</v>
      </c>
      <c r="S24" s="1">
        <v>99.2</v>
      </c>
      <c r="T24" s="1">
        <v>99.2</v>
      </c>
      <c r="U24" s="1">
        <v>99.1</v>
      </c>
      <c r="V24" s="1">
        <v>99.3</v>
      </c>
      <c r="W24" s="1">
        <v>99.1</v>
      </c>
      <c r="Y24" s="1"/>
      <c r="Z24" s="22" t="s">
        <v>300</v>
      </c>
      <c r="AA24" s="1">
        <v>97.4</v>
      </c>
      <c r="AB24" s="1">
        <v>97.2</v>
      </c>
      <c r="AC24" s="1">
        <v>97.2</v>
      </c>
      <c r="AD24" s="1">
        <v>96.9</v>
      </c>
      <c r="AE24" s="1">
        <v>97</v>
      </c>
      <c r="AF24" s="1">
        <v>97.6</v>
      </c>
      <c r="AG24" s="1">
        <v>98.7</v>
      </c>
      <c r="AH24" s="1">
        <v>98.7</v>
      </c>
      <c r="AI24" s="1">
        <v>98.6</v>
      </c>
      <c r="AJ24" s="1">
        <v>98.5</v>
      </c>
      <c r="AK24" s="1">
        <v>98.6</v>
      </c>
      <c r="AL24" s="1">
        <v>95.5</v>
      </c>
      <c r="AM24" s="1">
        <v>95.7</v>
      </c>
      <c r="AN24" s="1">
        <v>98</v>
      </c>
      <c r="AO24" s="1">
        <v>98.8</v>
      </c>
      <c r="AP24" s="1">
        <v>99</v>
      </c>
      <c r="AQ24" s="1">
        <v>99.1</v>
      </c>
      <c r="AR24" s="1">
        <v>99.1</v>
      </c>
      <c r="AS24" s="1">
        <v>99.3</v>
      </c>
      <c r="AT24" s="1">
        <v>99.3</v>
      </c>
      <c r="AU24" s="1">
        <v>99.2</v>
      </c>
      <c r="AW24" s="25"/>
      <c r="AX24" s="35" t="s">
        <v>301</v>
      </c>
      <c r="AY24" s="25">
        <v>94.8</v>
      </c>
      <c r="AZ24" s="25">
        <v>94.8</v>
      </c>
      <c r="BA24" s="25">
        <v>96.4</v>
      </c>
      <c r="BB24" s="25">
        <v>95.9</v>
      </c>
      <c r="BC24" s="25">
        <v>96.8</v>
      </c>
      <c r="BD24" s="25">
        <v>96.4</v>
      </c>
      <c r="BE24" s="25">
        <v>98.6</v>
      </c>
      <c r="BF24" s="25">
        <v>99</v>
      </c>
      <c r="BG24" s="25">
        <v>99</v>
      </c>
      <c r="BH24" s="25">
        <v>98.9</v>
      </c>
      <c r="BI24" s="25">
        <v>99</v>
      </c>
      <c r="BJ24" s="25">
        <v>95.5</v>
      </c>
      <c r="BK24" s="25">
        <v>95.9</v>
      </c>
      <c r="BL24" s="25">
        <v>97.7</v>
      </c>
      <c r="BM24" s="25">
        <v>98.5</v>
      </c>
      <c r="BN24" s="25">
        <v>99.3</v>
      </c>
      <c r="BO24" s="25">
        <v>99.3</v>
      </c>
      <c r="BP24" s="25">
        <v>99.4</v>
      </c>
      <c r="BQ24" s="25">
        <v>99.4</v>
      </c>
      <c r="BR24" s="25">
        <v>99.3</v>
      </c>
      <c r="BS24" s="25">
        <v>99.3</v>
      </c>
      <c r="BT24" s="44"/>
      <c r="BU24" s="25"/>
      <c r="BV24" s="35" t="s">
        <v>301</v>
      </c>
      <c r="BW24" s="25">
        <v>97.3</v>
      </c>
      <c r="BX24" s="25">
        <v>97</v>
      </c>
      <c r="BY24" s="25">
        <v>98.1</v>
      </c>
      <c r="BZ24" s="25">
        <v>98.2</v>
      </c>
      <c r="CA24" s="25">
        <v>98.1</v>
      </c>
      <c r="CB24" s="25">
        <v>98.2</v>
      </c>
      <c r="CC24" s="25">
        <v>98.3</v>
      </c>
      <c r="CD24" s="25">
        <v>98.2</v>
      </c>
      <c r="CE24" s="25">
        <v>98.3</v>
      </c>
      <c r="CF24" s="25">
        <v>98.6</v>
      </c>
      <c r="CG24" s="25">
        <v>98.4</v>
      </c>
      <c r="CH24" s="25">
        <v>95</v>
      </c>
      <c r="CI24" s="25">
        <v>95</v>
      </c>
      <c r="CJ24" s="25">
        <v>94.9</v>
      </c>
      <c r="CK24" s="25">
        <v>94.6</v>
      </c>
      <c r="CL24" s="25">
        <v>98</v>
      </c>
      <c r="CM24" s="25">
        <v>97.8</v>
      </c>
      <c r="CN24" s="25">
        <v>98</v>
      </c>
      <c r="CO24" s="25">
        <v>98</v>
      </c>
      <c r="CP24" s="25">
        <v>98</v>
      </c>
      <c r="CQ24" s="25">
        <v>97.9</v>
      </c>
      <c r="CR24" s="44"/>
      <c r="CS24" s="25"/>
      <c r="CT24" s="35" t="s">
        <v>301</v>
      </c>
      <c r="CU24" s="25">
        <v>94.2</v>
      </c>
      <c r="CV24" s="25">
        <v>93.8</v>
      </c>
      <c r="CW24" s="25">
        <v>96.3</v>
      </c>
      <c r="CX24" s="25">
        <v>96.1</v>
      </c>
      <c r="CY24" s="25">
        <v>96</v>
      </c>
      <c r="CZ24" s="25">
        <v>96.4</v>
      </c>
      <c r="DA24" s="25">
        <v>94.9</v>
      </c>
      <c r="DB24" s="25">
        <v>91.2</v>
      </c>
      <c r="DC24" s="25">
        <v>90.1</v>
      </c>
      <c r="DD24" s="25">
        <v>91.3</v>
      </c>
      <c r="DE24" s="25">
        <v>90.9</v>
      </c>
      <c r="DF24" s="25">
        <v>89.5</v>
      </c>
      <c r="DG24" s="25">
        <v>88.1</v>
      </c>
      <c r="DH24" s="25">
        <v>90.2</v>
      </c>
      <c r="DI24" s="25">
        <v>90.1</v>
      </c>
      <c r="DJ24" s="25">
        <v>95.5</v>
      </c>
      <c r="DK24" s="25">
        <v>94.4</v>
      </c>
      <c r="DL24" s="25">
        <v>94.5</v>
      </c>
      <c r="DM24" s="25">
        <v>95.6</v>
      </c>
      <c r="DN24" s="25">
        <v>95.7</v>
      </c>
      <c r="DO24" s="25">
        <v>94.8</v>
      </c>
      <c r="DP24" s="44"/>
      <c r="DQ24" s="25"/>
      <c r="DR24" s="35" t="s">
        <v>301</v>
      </c>
      <c r="DS24" s="25">
        <v>92.1</v>
      </c>
      <c r="DT24" s="25">
        <v>93.4</v>
      </c>
      <c r="DU24" s="25">
        <v>95.4</v>
      </c>
      <c r="DV24" s="25">
        <v>95.1</v>
      </c>
      <c r="DW24" s="25">
        <v>95.7</v>
      </c>
      <c r="DX24" s="25">
        <v>97</v>
      </c>
      <c r="DY24" s="25">
        <v>97.3</v>
      </c>
      <c r="DZ24" s="25">
        <v>97</v>
      </c>
      <c r="EA24" s="25">
        <v>89.2</v>
      </c>
      <c r="EB24" s="25">
        <v>89.8</v>
      </c>
      <c r="EC24" s="25">
        <v>90.9</v>
      </c>
      <c r="ED24" s="25">
        <v>90.3</v>
      </c>
      <c r="EE24" s="25">
        <v>92.2</v>
      </c>
      <c r="EF24" s="25">
        <v>92.5</v>
      </c>
      <c r="EG24" s="25">
        <v>92.8</v>
      </c>
      <c r="EH24" s="25">
        <v>98.8</v>
      </c>
      <c r="EI24" s="25">
        <v>99</v>
      </c>
      <c r="EJ24" s="25">
        <v>98.5</v>
      </c>
      <c r="EK24" s="25">
        <v>98.4</v>
      </c>
      <c r="EL24" s="25">
        <v>98.4</v>
      </c>
      <c r="EM24" s="25">
        <v>98.1</v>
      </c>
      <c r="EO24" s="1"/>
      <c r="EP24" s="12" t="s">
        <v>300</v>
      </c>
      <c r="EQ24" s="1">
        <v>91.8</v>
      </c>
      <c r="ER24" s="1">
        <v>92</v>
      </c>
      <c r="ES24" s="1">
        <v>92.8</v>
      </c>
      <c r="ET24" s="1">
        <v>92.5</v>
      </c>
      <c r="EU24" s="1">
        <v>92.8</v>
      </c>
      <c r="EV24" s="1">
        <v>92.7</v>
      </c>
      <c r="EW24" s="1">
        <v>96.2</v>
      </c>
      <c r="EX24" s="1">
        <v>96.7</v>
      </c>
      <c r="EY24" s="1">
        <v>96.9</v>
      </c>
      <c r="EZ24" s="1">
        <v>96.8</v>
      </c>
      <c r="FA24" s="1">
        <v>97.4</v>
      </c>
      <c r="FB24" s="1">
        <v>90.6</v>
      </c>
      <c r="FC24" s="1">
        <v>91.7</v>
      </c>
      <c r="FD24" s="1">
        <v>92.1</v>
      </c>
      <c r="FE24" s="1">
        <v>91.4</v>
      </c>
      <c r="FF24" s="1">
        <v>98.2</v>
      </c>
      <c r="FG24" s="1">
        <v>98.5</v>
      </c>
      <c r="FH24" s="1">
        <v>98.5</v>
      </c>
      <c r="FI24" s="1">
        <v>98.3</v>
      </c>
      <c r="FJ24" s="1">
        <v>98.3</v>
      </c>
      <c r="FK24" s="1">
        <v>98.3</v>
      </c>
      <c r="FM24" s="1"/>
      <c r="FN24" s="12" t="s">
        <v>300</v>
      </c>
      <c r="FO24" s="1">
        <v>88.2</v>
      </c>
      <c r="FP24" s="1">
        <v>87.9</v>
      </c>
      <c r="FQ24" s="1">
        <v>89.1</v>
      </c>
      <c r="FR24" s="1">
        <v>90.6</v>
      </c>
      <c r="FS24" s="1">
        <v>91.6</v>
      </c>
      <c r="FT24" s="1">
        <v>92.9</v>
      </c>
      <c r="FU24" s="1">
        <v>94.5</v>
      </c>
      <c r="FV24" s="1">
        <v>94.8</v>
      </c>
      <c r="FW24" s="1">
        <v>96</v>
      </c>
      <c r="FX24" s="1">
        <v>96.3</v>
      </c>
      <c r="FY24" s="1">
        <v>96.7</v>
      </c>
      <c r="FZ24" s="1">
        <v>92.3</v>
      </c>
      <c r="GA24" s="1">
        <v>91.8</v>
      </c>
      <c r="GB24" s="1">
        <v>93.1</v>
      </c>
      <c r="GC24" s="1">
        <v>93</v>
      </c>
      <c r="GD24" s="1">
        <v>96.8</v>
      </c>
      <c r="GE24" s="1">
        <v>97.2</v>
      </c>
      <c r="GF24" s="1">
        <v>97.5</v>
      </c>
      <c r="GG24" s="1">
        <v>97.5</v>
      </c>
      <c r="GH24" s="1">
        <v>97.6</v>
      </c>
      <c r="GI24" s="1">
        <v>97.1</v>
      </c>
      <c r="GK24" s="1"/>
      <c r="GL24" s="12" t="s">
        <v>300</v>
      </c>
      <c r="GM24" s="1">
        <v>84.8</v>
      </c>
      <c r="GN24" s="1">
        <v>83.6</v>
      </c>
      <c r="GO24" s="1">
        <v>84.9</v>
      </c>
      <c r="GP24" s="1">
        <v>86.4</v>
      </c>
      <c r="GQ24" s="1">
        <v>88.3</v>
      </c>
      <c r="GR24" s="1">
        <v>89.3</v>
      </c>
      <c r="GS24" s="1">
        <v>90.9</v>
      </c>
      <c r="GT24" s="1">
        <v>88.3</v>
      </c>
      <c r="GU24" s="1">
        <v>85.7</v>
      </c>
      <c r="GV24" s="1">
        <v>90</v>
      </c>
      <c r="GW24" s="1">
        <v>86.6</v>
      </c>
      <c r="GX24" s="1">
        <v>86.2</v>
      </c>
      <c r="GY24" s="1">
        <v>87.2</v>
      </c>
      <c r="GZ24" s="1">
        <v>88.5</v>
      </c>
      <c r="HA24" s="1">
        <v>89.6</v>
      </c>
      <c r="HB24" s="1">
        <v>92.8</v>
      </c>
      <c r="HC24" s="1">
        <v>94.1</v>
      </c>
      <c r="HD24" s="1">
        <v>93.8</v>
      </c>
      <c r="HE24" s="1">
        <v>91.5</v>
      </c>
      <c r="HF24" s="1">
        <v>91.6</v>
      </c>
      <c r="HG24" s="1">
        <v>92.2</v>
      </c>
    </row>
    <row r="25" ht="15" spans="1:215">
      <c r="A25" s="1"/>
      <c r="B25" s="22" t="s">
        <v>302</v>
      </c>
      <c r="C25" s="1">
        <v>2.5</v>
      </c>
      <c r="D25" s="1">
        <v>2.6</v>
      </c>
      <c r="E25" s="1">
        <v>2.9</v>
      </c>
      <c r="F25" s="1">
        <v>2.8</v>
      </c>
      <c r="G25" s="1">
        <v>1.8</v>
      </c>
      <c r="H25" s="1">
        <v>1.9</v>
      </c>
      <c r="I25" s="1">
        <v>0.5</v>
      </c>
      <c r="J25" s="1">
        <v>0.4</v>
      </c>
      <c r="K25" s="1">
        <v>0.3</v>
      </c>
      <c r="L25" s="1">
        <v>0.5</v>
      </c>
      <c r="M25" s="1">
        <v>0.3</v>
      </c>
      <c r="N25" s="1">
        <v>0.4</v>
      </c>
      <c r="O25" s="1">
        <v>0.3</v>
      </c>
      <c r="P25" s="1">
        <v>0.3</v>
      </c>
      <c r="Q25" s="1">
        <v>0.4</v>
      </c>
      <c r="R25" s="1">
        <v>0.7</v>
      </c>
      <c r="S25" s="1">
        <v>0.8</v>
      </c>
      <c r="T25" s="1">
        <v>0.8</v>
      </c>
      <c r="U25" s="1">
        <v>0.9</v>
      </c>
      <c r="V25" s="1">
        <v>0.7</v>
      </c>
      <c r="W25" s="1">
        <v>0.9</v>
      </c>
      <c r="Y25" s="1"/>
      <c r="Z25" s="22" t="s">
        <v>302</v>
      </c>
      <c r="AA25" s="1">
        <v>1.8</v>
      </c>
      <c r="AB25" s="1">
        <v>1.8</v>
      </c>
      <c r="AC25" s="1">
        <v>2.1</v>
      </c>
      <c r="AD25" s="1">
        <v>2.5</v>
      </c>
      <c r="AE25" s="1">
        <v>2.4</v>
      </c>
      <c r="AF25" s="1">
        <v>1.8</v>
      </c>
      <c r="AG25" s="1">
        <v>0.5</v>
      </c>
      <c r="AH25" s="1">
        <v>0.4</v>
      </c>
      <c r="AI25" s="1">
        <v>0.5</v>
      </c>
      <c r="AJ25" s="1">
        <v>0.6</v>
      </c>
      <c r="AK25" s="1">
        <v>0.5</v>
      </c>
      <c r="AL25" s="1">
        <v>0.5</v>
      </c>
      <c r="AM25" s="1">
        <v>0.4</v>
      </c>
      <c r="AN25" s="1">
        <v>0.4</v>
      </c>
      <c r="AO25" s="1">
        <v>0.5</v>
      </c>
      <c r="AP25" s="1">
        <v>0.5</v>
      </c>
      <c r="AQ25" s="1">
        <v>0.6</v>
      </c>
      <c r="AR25" s="1">
        <v>0.6</v>
      </c>
      <c r="AS25" s="1">
        <v>0.6</v>
      </c>
      <c r="AT25" s="1">
        <v>0.6</v>
      </c>
      <c r="AU25" s="1">
        <v>0.8</v>
      </c>
      <c r="AW25" s="25"/>
      <c r="AX25" s="35" t="s">
        <v>303</v>
      </c>
      <c r="AY25" s="25">
        <v>3.7</v>
      </c>
      <c r="AZ25" s="25">
        <v>3.4</v>
      </c>
      <c r="BA25" s="25">
        <v>3.3</v>
      </c>
      <c r="BB25" s="25">
        <v>3.8</v>
      </c>
      <c r="BC25" s="25">
        <v>2.9</v>
      </c>
      <c r="BD25" s="25">
        <v>3.5</v>
      </c>
      <c r="BE25" s="25">
        <v>1.1</v>
      </c>
      <c r="BF25" s="25">
        <v>0.8</v>
      </c>
      <c r="BG25" s="25">
        <v>0.7</v>
      </c>
      <c r="BH25" s="25">
        <v>0.8</v>
      </c>
      <c r="BI25" s="25">
        <v>0.8</v>
      </c>
      <c r="BJ25" s="25">
        <v>0.8</v>
      </c>
      <c r="BK25" s="25">
        <v>0.5</v>
      </c>
      <c r="BL25" s="25">
        <v>0.4</v>
      </c>
      <c r="BM25" s="25">
        <v>0.5</v>
      </c>
      <c r="BN25" s="25">
        <v>0.5</v>
      </c>
      <c r="BO25" s="25">
        <v>0.5</v>
      </c>
      <c r="BP25" s="25">
        <v>0.5</v>
      </c>
      <c r="BQ25" s="25">
        <v>0.5</v>
      </c>
      <c r="BR25" s="25">
        <v>0.5</v>
      </c>
      <c r="BS25" s="25">
        <v>0.6</v>
      </c>
      <c r="BT25" s="44"/>
      <c r="BU25" s="25"/>
      <c r="BV25" s="35" t="s">
        <v>303</v>
      </c>
      <c r="BW25" s="25">
        <v>1.7</v>
      </c>
      <c r="BX25" s="25">
        <v>1.4</v>
      </c>
      <c r="BY25" s="25">
        <v>1.2</v>
      </c>
      <c r="BZ25" s="25">
        <v>1.4</v>
      </c>
      <c r="CA25" s="25">
        <v>1.2</v>
      </c>
      <c r="CB25" s="25">
        <v>1.3</v>
      </c>
      <c r="CC25" s="25">
        <v>0.7</v>
      </c>
      <c r="CD25" s="25">
        <v>0.6</v>
      </c>
      <c r="CE25" s="25">
        <v>0.7</v>
      </c>
      <c r="CF25" s="25">
        <v>0.7</v>
      </c>
      <c r="CG25" s="25">
        <v>0.7</v>
      </c>
      <c r="CH25" s="25">
        <v>0.7</v>
      </c>
      <c r="CI25" s="25">
        <v>0.7</v>
      </c>
      <c r="CJ25" s="25">
        <v>0.7</v>
      </c>
      <c r="CK25" s="25">
        <v>0.7</v>
      </c>
      <c r="CL25" s="25">
        <v>1</v>
      </c>
      <c r="CM25" s="25">
        <v>1.2</v>
      </c>
      <c r="CN25" s="25">
        <v>1.2</v>
      </c>
      <c r="CO25" s="25">
        <v>1.2</v>
      </c>
      <c r="CP25" s="25">
        <v>1.1</v>
      </c>
      <c r="CQ25" s="25">
        <v>1.3</v>
      </c>
      <c r="CR25" s="44"/>
      <c r="CS25" s="25"/>
      <c r="CT25" s="35" t="s">
        <v>303</v>
      </c>
      <c r="CU25" s="25">
        <v>1</v>
      </c>
      <c r="CV25" s="25">
        <v>1</v>
      </c>
      <c r="CW25" s="25">
        <v>1</v>
      </c>
      <c r="CX25" s="25">
        <v>1</v>
      </c>
      <c r="CY25" s="25">
        <v>1</v>
      </c>
      <c r="CZ25" s="25">
        <v>1.1</v>
      </c>
      <c r="DA25" s="25">
        <v>0.3</v>
      </c>
      <c r="DB25" s="25">
        <v>0.3</v>
      </c>
      <c r="DC25" s="25">
        <v>0.3</v>
      </c>
      <c r="DD25" s="25">
        <v>0.4</v>
      </c>
      <c r="DE25" s="25">
        <v>0.4</v>
      </c>
      <c r="DF25" s="25">
        <v>0.5</v>
      </c>
      <c r="DG25" s="25">
        <v>0.6</v>
      </c>
      <c r="DH25" s="25">
        <v>0.6</v>
      </c>
      <c r="DI25" s="25">
        <v>0.8</v>
      </c>
      <c r="DJ25" s="25">
        <v>1</v>
      </c>
      <c r="DK25" s="25">
        <v>1</v>
      </c>
      <c r="DL25" s="25">
        <v>1.1</v>
      </c>
      <c r="DM25" s="25">
        <v>1.3</v>
      </c>
      <c r="DN25" s="25">
        <v>1.2</v>
      </c>
      <c r="DO25" s="25">
        <v>1.4</v>
      </c>
      <c r="DP25" s="44"/>
      <c r="DQ25" s="25"/>
      <c r="DR25" s="35" t="s">
        <v>303</v>
      </c>
      <c r="DS25" s="25">
        <v>1.6</v>
      </c>
      <c r="DT25" s="25">
        <v>1.3</v>
      </c>
      <c r="DU25" s="25">
        <v>1.5</v>
      </c>
      <c r="DV25" s="25">
        <v>1.8</v>
      </c>
      <c r="DW25" s="25">
        <v>1.5</v>
      </c>
      <c r="DX25" s="25">
        <v>1.8</v>
      </c>
      <c r="DY25" s="25">
        <v>0.6</v>
      </c>
      <c r="DZ25" s="25">
        <v>0.7</v>
      </c>
      <c r="EA25" s="25">
        <v>0.8</v>
      </c>
      <c r="EB25" s="25">
        <v>0.7</v>
      </c>
      <c r="EC25" s="25">
        <v>0.6</v>
      </c>
      <c r="ED25" s="25">
        <v>0.5</v>
      </c>
      <c r="EE25" s="25">
        <v>0.4</v>
      </c>
      <c r="EF25" s="25">
        <v>0.3</v>
      </c>
      <c r="EG25" s="25">
        <v>0.3</v>
      </c>
      <c r="EH25" s="25">
        <v>0.2</v>
      </c>
      <c r="EI25" s="25">
        <v>0.3</v>
      </c>
      <c r="EJ25" s="25">
        <v>0.3</v>
      </c>
      <c r="EK25" s="25">
        <v>0.3</v>
      </c>
      <c r="EL25" s="25">
        <v>0.3</v>
      </c>
      <c r="EM25" s="25">
        <v>0.3</v>
      </c>
      <c r="EO25" s="1"/>
      <c r="EP25" s="12" t="s">
        <v>302</v>
      </c>
      <c r="EQ25" s="1">
        <v>5.5</v>
      </c>
      <c r="ER25" s="1">
        <v>4.8</v>
      </c>
      <c r="ES25" s="1">
        <v>5.6</v>
      </c>
      <c r="ET25" s="1">
        <v>6.5</v>
      </c>
      <c r="EU25" s="1">
        <v>6</v>
      </c>
      <c r="EV25" s="1">
        <v>6.7</v>
      </c>
      <c r="EW25" s="1">
        <v>3</v>
      </c>
      <c r="EX25" s="1">
        <v>2.6</v>
      </c>
      <c r="EY25" s="1">
        <v>2.3</v>
      </c>
      <c r="EZ25" s="1">
        <v>2.5</v>
      </c>
      <c r="FA25" s="1">
        <v>2</v>
      </c>
      <c r="FB25" s="1">
        <v>2</v>
      </c>
      <c r="FC25" s="1">
        <v>1.4</v>
      </c>
      <c r="FD25" s="1">
        <v>1.3</v>
      </c>
      <c r="FE25" s="1">
        <v>1.1</v>
      </c>
      <c r="FF25" s="1">
        <v>1.1</v>
      </c>
      <c r="FG25" s="1">
        <v>1</v>
      </c>
      <c r="FH25" s="1">
        <v>1.1</v>
      </c>
      <c r="FI25" s="1">
        <v>1.2</v>
      </c>
      <c r="FJ25" s="1">
        <v>1.1</v>
      </c>
      <c r="FK25" s="1">
        <v>1.3</v>
      </c>
      <c r="FM25" s="1"/>
      <c r="FN25" s="12" t="s">
        <v>302</v>
      </c>
      <c r="FO25" s="1">
        <v>4</v>
      </c>
      <c r="FP25" s="1">
        <v>4.7</v>
      </c>
      <c r="FQ25" s="1">
        <v>5.4</v>
      </c>
      <c r="FR25" s="1">
        <v>4.4</v>
      </c>
      <c r="FS25" s="1">
        <v>3.7</v>
      </c>
      <c r="FT25" s="1">
        <v>4.2</v>
      </c>
      <c r="FU25" s="1">
        <v>0.8</v>
      </c>
      <c r="FV25" s="1">
        <v>0.8</v>
      </c>
      <c r="FW25" s="1">
        <v>0.9</v>
      </c>
      <c r="FX25" s="1">
        <v>1.2</v>
      </c>
      <c r="FY25" s="1">
        <v>1.3</v>
      </c>
      <c r="FZ25" s="1">
        <v>1.2</v>
      </c>
      <c r="GA25" s="1">
        <v>1</v>
      </c>
      <c r="GB25" s="1">
        <v>0.9</v>
      </c>
      <c r="GC25" s="1">
        <v>1</v>
      </c>
      <c r="GD25" s="1">
        <v>1.1</v>
      </c>
      <c r="GE25" s="1">
        <v>1.1</v>
      </c>
      <c r="GF25" s="1">
        <v>1.1</v>
      </c>
      <c r="GG25" s="1">
        <v>1.2</v>
      </c>
      <c r="GH25" s="1">
        <v>1.2</v>
      </c>
      <c r="GI25" s="1">
        <v>1.6</v>
      </c>
      <c r="GK25" s="1"/>
      <c r="GL25" s="12" t="s">
        <v>302</v>
      </c>
      <c r="GM25" s="1">
        <v>4.4</v>
      </c>
      <c r="GN25" s="1">
        <v>5.4</v>
      </c>
      <c r="GO25" s="1">
        <v>5.5</v>
      </c>
      <c r="GP25" s="1">
        <v>5.3</v>
      </c>
      <c r="GQ25" s="1">
        <v>4.3</v>
      </c>
      <c r="GR25" s="1">
        <v>4.3</v>
      </c>
      <c r="GS25" s="1">
        <v>1</v>
      </c>
      <c r="GT25" s="1">
        <v>1</v>
      </c>
      <c r="GU25" s="1">
        <v>1.2</v>
      </c>
      <c r="GV25" s="1">
        <v>1.1</v>
      </c>
      <c r="GW25" s="1">
        <v>1.1</v>
      </c>
      <c r="GX25" s="1">
        <v>1.1</v>
      </c>
      <c r="GY25" s="1">
        <v>1.1</v>
      </c>
      <c r="GZ25" s="1">
        <v>1.3</v>
      </c>
      <c r="HA25" s="1">
        <v>1.4</v>
      </c>
      <c r="HB25" s="1">
        <v>1.6</v>
      </c>
      <c r="HC25" s="1">
        <v>1.8</v>
      </c>
      <c r="HD25" s="1">
        <v>1.9</v>
      </c>
      <c r="HE25" s="1">
        <v>2.1</v>
      </c>
      <c r="HF25" s="1">
        <v>2.3</v>
      </c>
      <c r="HG25" s="1">
        <v>2.7</v>
      </c>
    </row>
    <row r="26" ht="15" spans="1:215">
      <c r="A26" s="1"/>
      <c r="B26" s="22" t="s">
        <v>304</v>
      </c>
      <c r="C26" s="3" t="s">
        <v>305</v>
      </c>
      <c r="D26" s="3" t="s">
        <v>305</v>
      </c>
      <c r="E26" s="3" t="s">
        <v>305</v>
      </c>
      <c r="F26" s="3" t="s">
        <v>305</v>
      </c>
      <c r="G26" s="3" t="s">
        <v>305</v>
      </c>
      <c r="H26" s="3" t="s">
        <v>305</v>
      </c>
      <c r="I26" s="3" t="s">
        <v>305</v>
      </c>
      <c r="J26" s="3" t="s">
        <v>305</v>
      </c>
      <c r="K26" s="3" t="s">
        <v>305</v>
      </c>
      <c r="L26" s="3" t="s">
        <v>305</v>
      </c>
      <c r="M26" s="3" t="s">
        <v>305</v>
      </c>
      <c r="N26" s="3">
        <v>3.5</v>
      </c>
      <c r="O26" s="3">
        <v>3.5</v>
      </c>
      <c r="P26" s="3">
        <v>0.8</v>
      </c>
      <c r="Q26" s="3">
        <v>13</v>
      </c>
      <c r="R26" s="3" t="s">
        <v>305</v>
      </c>
      <c r="S26" s="3" t="s">
        <v>305</v>
      </c>
      <c r="T26" s="3" t="s">
        <v>305</v>
      </c>
      <c r="U26" s="3" t="s">
        <v>305</v>
      </c>
      <c r="V26" s="3" t="s">
        <v>305</v>
      </c>
      <c r="W26" s="3" t="s">
        <v>305</v>
      </c>
      <c r="Y26" s="1"/>
      <c r="Z26" s="22" t="s">
        <v>304</v>
      </c>
      <c r="AA26" s="3" t="s">
        <v>305</v>
      </c>
      <c r="AB26" s="3" t="s">
        <v>305</v>
      </c>
      <c r="AC26" s="3" t="s">
        <v>305</v>
      </c>
      <c r="AD26" s="3" t="s">
        <v>305</v>
      </c>
      <c r="AE26" s="3" t="s">
        <v>305</v>
      </c>
      <c r="AF26" s="3" t="s">
        <v>305</v>
      </c>
      <c r="AG26" s="3" t="s">
        <v>305</v>
      </c>
      <c r="AH26" s="3" t="s">
        <v>305</v>
      </c>
      <c r="AI26" s="3" t="s">
        <v>305</v>
      </c>
      <c r="AJ26" s="3" t="s">
        <v>305</v>
      </c>
      <c r="AK26" s="3" t="s">
        <v>305</v>
      </c>
      <c r="AL26" s="3">
        <v>3.4</v>
      </c>
      <c r="AM26" s="3">
        <v>3.5</v>
      </c>
      <c r="AN26" s="3">
        <v>1.1</v>
      </c>
      <c r="AO26" s="3">
        <v>0.3</v>
      </c>
      <c r="AP26" s="3" t="s">
        <v>305</v>
      </c>
      <c r="AQ26" s="3" t="s">
        <v>305</v>
      </c>
      <c r="AR26" s="3" t="s">
        <v>305</v>
      </c>
      <c r="AS26" s="3" t="s">
        <v>305</v>
      </c>
      <c r="AT26" s="3" t="s">
        <v>305</v>
      </c>
      <c r="AU26" s="3" t="s">
        <v>305</v>
      </c>
      <c r="AW26" s="25"/>
      <c r="AX26" s="35" t="s">
        <v>306</v>
      </c>
      <c r="AY26" s="27" t="s">
        <v>307</v>
      </c>
      <c r="AZ26" s="27" t="s">
        <v>307</v>
      </c>
      <c r="BA26" s="27" t="s">
        <v>307</v>
      </c>
      <c r="BB26" s="27" t="s">
        <v>307</v>
      </c>
      <c r="BC26" s="27" t="s">
        <v>307</v>
      </c>
      <c r="BD26" s="27" t="s">
        <v>307</v>
      </c>
      <c r="BE26" s="27" t="s">
        <v>307</v>
      </c>
      <c r="BF26" s="27" t="s">
        <v>307</v>
      </c>
      <c r="BG26" s="27" t="s">
        <v>307</v>
      </c>
      <c r="BH26" s="27" t="s">
        <v>307</v>
      </c>
      <c r="BI26" s="27" t="s">
        <v>307</v>
      </c>
      <c r="BJ26" s="27">
        <v>3.5</v>
      </c>
      <c r="BK26" s="27">
        <v>3.5</v>
      </c>
      <c r="BL26" s="27">
        <v>1.7</v>
      </c>
      <c r="BM26" s="27">
        <v>1</v>
      </c>
      <c r="BN26" s="27" t="s">
        <v>307</v>
      </c>
      <c r="BO26" s="27" t="s">
        <v>307</v>
      </c>
      <c r="BP26" s="27" t="s">
        <v>307</v>
      </c>
      <c r="BQ26" s="27" t="s">
        <v>307</v>
      </c>
      <c r="BR26" s="27" t="s">
        <v>307</v>
      </c>
      <c r="BS26" s="27" t="s">
        <v>307</v>
      </c>
      <c r="BT26" s="44"/>
      <c r="BU26" s="25"/>
      <c r="BV26" s="35" t="s">
        <v>306</v>
      </c>
      <c r="BW26" s="27" t="s">
        <v>307</v>
      </c>
      <c r="BX26" s="27" t="s">
        <v>307</v>
      </c>
      <c r="BY26" s="27" t="s">
        <v>307</v>
      </c>
      <c r="BZ26" s="27" t="s">
        <v>307</v>
      </c>
      <c r="CA26" s="27" t="s">
        <v>307</v>
      </c>
      <c r="CB26" s="27" t="s">
        <v>307</v>
      </c>
      <c r="CC26" s="27" t="s">
        <v>307</v>
      </c>
      <c r="CD26" s="27" t="s">
        <v>307</v>
      </c>
      <c r="CE26" s="27" t="s">
        <v>307</v>
      </c>
      <c r="CF26" s="27" t="s">
        <v>307</v>
      </c>
      <c r="CG26" s="27" t="s">
        <v>307</v>
      </c>
      <c r="CH26" s="27">
        <v>3.5</v>
      </c>
      <c r="CI26" s="27">
        <v>3.3</v>
      </c>
      <c r="CJ26" s="27">
        <v>3.3</v>
      </c>
      <c r="CK26" s="27">
        <v>3.6</v>
      </c>
      <c r="CL26" s="27" t="s">
        <v>307</v>
      </c>
      <c r="CM26" s="27" t="s">
        <v>307</v>
      </c>
      <c r="CN26" s="27" t="s">
        <v>307</v>
      </c>
      <c r="CO26" s="27" t="s">
        <v>307</v>
      </c>
      <c r="CP26" s="27" t="s">
        <v>307</v>
      </c>
      <c r="CQ26" s="27" t="s">
        <v>307</v>
      </c>
      <c r="CR26" s="44"/>
      <c r="CS26" s="25"/>
      <c r="CT26" s="35" t="s">
        <v>306</v>
      </c>
      <c r="CU26" s="27" t="s">
        <v>307</v>
      </c>
      <c r="CV26" s="27" t="s">
        <v>307</v>
      </c>
      <c r="CW26" s="27" t="s">
        <v>307</v>
      </c>
      <c r="CX26" s="27" t="s">
        <v>307</v>
      </c>
      <c r="CY26" s="27" t="s">
        <v>307</v>
      </c>
      <c r="CZ26" s="27" t="s">
        <v>307</v>
      </c>
      <c r="DA26" s="27" t="s">
        <v>307</v>
      </c>
      <c r="DB26" s="27">
        <v>3.4</v>
      </c>
      <c r="DC26" s="27">
        <v>4.2</v>
      </c>
      <c r="DD26" s="27">
        <v>4.1</v>
      </c>
      <c r="DE26" s="27">
        <v>4.3</v>
      </c>
      <c r="DF26" s="27">
        <v>4.9</v>
      </c>
      <c r="DG26" s="27">
        <v>5.3</v>
      </c>
      <c r="DH26" s="27">
        <v>5.1</v>
      </c>
      <c r="DI26" s="27">
        <v>5.5</v>
      </c>
      <c r="DJ26" s="27" t="s">
        <v>307</v>
      </c>
      <c r="DK26" s="27" t="s">
        <v>307</v>
      </c>
      <c r="DL26" s="27" t="s">
        <v>307</v>
      </c>
      <c r="DM26" s="27" t="s">
        <v>307</v>
      </c>
      <c r="DN26" s="27" t="s">
        <v>307</v>
      </c>
      <c r="DO26" s="27" t="s">
        <v>307</v>
      </c>
      <c r="DP26" s="44"/>
      <c r="DQ26" s="25"/>
      <c r="DR26" s="35" t="s">
        <v>306</v>
      </c>
      <c r="DS26" s="27" t="s">
        <v>307</v>
      </c>
      <c r="DT26" s="27" t="s">
        <v>307</v>
      </c>
      <c r="DU26" s="27" t="s">
        <v>307</v>
      </c>
      <c r="DV26" s="27" t="s">
        <v>307</v>
      </c>
      <c r="DW26" s="27" t="s">
        <v>307</v>
      </c>
      <c r="DX26" s="27" t="s">
        <v>307</v>
      </c>
      <c r="DY26" s="27" t="s">
        <v>307</v>
      </c>
      <c r="DZ26" s="27" t="s">
        <v>307</v>
      </c>
      <c r="EA26" s="27">
        <v>7.3</v>
      </c>
      <c r="EB26" s="27">
        <v>7.5</v>
      </c>
      <c r="EC26" s="27">
        <v>7.2</v>
      </c>
      <c r="ED26" s="27">
        <v>7.9</v>
      </c>
      <c r="EE26" s="27">
        <v>6.1</v>
      </c>
      <c r="EF26" s="27">
        <v>5.8</v>
      </c>
      <c r="EG26" s="27">
        <v>5.9</v>
      </c>
      <c r="EH26" s="27" t="s">
        <v>307</v>
      </c>
      <c r="EI26" s="27" t="s">
        <v>307</v>
      </c>
      <c r="EJ26" s="27" t="s">
        <v>307</v>
      </c>
      <c r="EK26" s="27" t="s">
        <v>307</v>
      </c>
      <c r="EL26" s="27" t="s">
        <v>307</v>
      </c>
      <c r="EM26" s="27" t="s">
        <v>307</v>
      </c>
      <c r="EO26" s="1"/>
      <c r="EP26" s="12" t="s">
        <v>304</v>
      </c>
      <c r="EQ26" s="3" t="s">
        <v>305</v>
      </c>
      <c r="ER26" s="3" t="s">
        <v>305</v>
      </c>
      <c r="ES26" s="3" t="s">
        <v>305</v>
      </c>
      <c r="ET26" s="3" t="s">
        <v>305</v>
      </c>
      <c r="EU26" s="3" t="s">
        <v>305</v>
      </c>
      <c r="EV26" s="3" t="s">
        <v>305</v>
      </c>
      <c r="EW26" s="3" t="s">
        <v>305</v>
      </c>
      <c r="EX26" s="3" t="s">
        <v>305</v>
      </c>
      <c r="EY26" s="3" t="s">
        <v>305</v>
      </c>
      <c r="EZ26" s="3" t="s">
        <v>305</v>
      </c>
      <c r="FA26" s="3" t="s">
        <v>305</v>
      </c>
      <c r="FB26" s="3">
        <v>6.7</v>
      </c>
      <c r="FC26" s="3">
        <v>6.1</v>
      </c>
      <c r="FD26" s="3">
        <v>6.1</v>
      </c>
      <c r="FE26" s="3">
        <v>6.7</v>
      </c>
      <c r="FF26" s="3" t="s">
        <v>305</v>
      </c>
      <c r="FG26" s="3" t="s">
        <v>305</v>
      </c>
      <c r="FH26" s="3" t="s">
        <v>305</v>
      </c>
      <c r="FI26" s="3" t="s">
        <v>305</v>
      </c>
      <c r="FJ26" s="3" t="s">
        <v>305</v>
      </c>
      <c r="FK26" s="3" t="s">
        <v>305</v>
      </c>
      <c r="FM26" s="1"/>
      <c r="FN26" s="12" t="s">
        <v>304</v>
      </c>
      <c r="FO26" s="3" t="s">
        <v>305</v>
      </c>
      <c r="FP26" s="3" t="s">
        <v>305</v>
      </c>
      <c r="FQ26" s="3" t="s">
        <v>305</v>
      </c>
      <c r="FR26" s="3" t="s">
        <v>305</v>
      </c>
      <c r="FS26" s="3" t="s">
        <v>305</v>
      </c>
      <c r="FT26" s="3" t="s">
        <v>305</v>
      </c>
      <c r="FU26" s="3" t="s">
        <v>305</v>
      </c>
      <c r="FV26" s="3" t="s">
        <v>305</v>
      </c>
      <c r="FW26" s="3" t="s">
        <v>305</v>
      </c>
      <c r="FX26" s="3" t="s">
        <v>305</v>
      </c>
      <c r="FY26" s="3" t="s">
        <v>305</v>
      </c>
      <c r="FZ26" s="3">
        <v>3.7</v>
      </c>
      <c r="GA26" s="3">
        <v>5.1</v>
      </c>
      <c r="GB26" s="3">
        <v>3.6</v>
      </c>
      <c r="GC26" s="3">
        <v>4.2</v>
      </c>
      <c r="GD26" s="3" t="s">
        <v>305</v>
      </c>
      <c r="GE26" s="3" t="s">
        <v>305</v>
      </c>
      <c r="GF26" s="3" t="s">
        <v>305</v>
      </c>
      <c r="GG26" s="3" t="s">
        <v>305</v>
      </c>
      <c r="GH26" s="3" t="s">
        <v>305</v>
      </c>
      <c r="GI26" s="3" t="s">
        <v>305</v>
      </c>
      <c r="GK26" s="1"/>
      <c r="GL26" s="12" t="s">
        <v>304</v>
      </c>
      <c r="GM26" s="3" t="s">
        <v>305</v>
      </c>
      <c r="GN26" s="3" t="s">
        <v>305</v>
      </c>
      <c r="GO26" s="3" t="s">
        <v>305</v>
      </c>
      <c r="GP26" s="3" t="s">
        <v>305</v>
      </c>
      <c r="GQ26" s="3" t="s">
        <v>305</v>
      </c>
      <c r="GR26" s="3" t="s">
        <v>305</v>
      </c>
      <c r="GS26" s="3" t="s">
        <v>305</v>
      </c>
      <c r="GT26" s="3" t="s">
        <v>305</v>
      </c>
      <c r="GU26" s="3" t="s">
        <v>305</v>
      </c>
      <c r="GV26" s="3" t="s">
        <v>305</v>
      </c>
      <c r="GW26" s="3">
        <v>3.1</v>
      </c>
      <c r="GX26" s="3">
        <v>3.7</v>
      </c>
      <c r="GY26" s="3">
        <v>3.5</v>
      </c>
      <c r="GZ26" s="3">
        <v>3.2</v>
      </c>
      <c r="HA26" s="3">
        <v>3.3</v>
      </c>
      <c r="HB26" s="3" t="s">
        <v>305</v>
      </c>
      <c r="HC26" s="3" t="s">
        <v>305</v>
      </c>
      <c r="HD26" s="3" t="s">
        <v>305</v>
      </c>
      <c r="HE26" s="3" t="s">
        <v>305</v>
      </c>
      <c r="HF26" s="3" t="s">
        <v>305</v>
      </c>
      <c r="HG26" s="3" t="s">
        <v>305</v>
      </c>
    </row>
    <row r="27" ht="15" spans="1:215">
      <c r="A27" s="1"/>
      <c r="B27" s="22" t="s">
        <v>308</v>
      </c>
      <c r="C27" s="1">
        <v>0</v>
      </c>
      <c r="D27" s="3" t="s">
        <v>305</v>
      </c>
      <c r="E27" s="3" t="s">
        <v>305</v>
      </c>
      <c r="F27" s="3" t="s">
        <v>305</v>
      </c>
      <c r="G27" s="3" t="s">
        <v>305</v>
      </c>
      <c r="H27" s="3" t="s">
        <v>305</v>
      </c>
      <c r="I27" s="3" t="s">
        <v>305</v>
      </c>
      <c r="J27" s="3" t="s">
        <v>305</v>
      </c>
      <c r="K27" s="3" t="s">
        <v>305</v>
      </c>
      <c r="L27" s="3" t="s">
        <v>305</v>
      </c>
      <c r="M27" s="3" t="s">
        <v>305</v>
      </c>
      <c r="N27" s="3" t="s">
        <v>305</v>
      </c>
      <c r="O27" s="3" t="s">
        <v>305</v>
      </c>
      <c r="P27" s="3" t="s">
        <v>305</v>
      </c>
      <c r="Q27" s="3" t="s">
        <v>305</v>
      </c>
      <c r="R27" s="3" t="s">
        <v>305</v>
      </c>
      <c r="S27" s="3" t="s">
        <v>305</v>
      </c>
      <c r="T27" s="3" t="s">
        <v>305</v>
      </c>
      <c r="U27" s="3" t="s">
        <v>305</v>
      </c>
      <c r="V27" s="3" t="s">
        <v>305</v>
      </c>
      <c r="W27" s="3" t="s">
        <v>305</v>
      </c>
      <c r="Y27" s="1"/>
      <c r="Z27" s="22" t="s">
        <v>308</v>
      </c>
      <c r="AA27" s="1">
        <v>0</v>
      </c>
      <c r="AB27" s="3" t="s">
        <v>305</v>
      </c>
      <c r="AC27" s="3" t="s">
        <v>305</v>
      </c>
      <c r="AD27" s="3" t="s">
        <v>305</v>
      </c>
      <c r="AE27" s="3" t="s">
        <v>305</v>
      </c>
      <c r="AF27" s="3" t="s">
        <v>305</v>
      </c>
      <c r="AG27" s="3" t="s">
        <v>305</v>
      </c>
      <c r="AH27" s="3" t="s">
        <v>305</v>
      </c>
      <c r="AI27" s="3" t="s">
        <v>305</v>
      </c>
      <c r="AJ27" s="3" t="s">
        <v>305</v>
      </c>
      <c r="AK27" s="3" t="s">
        <v>305</v>
      </c>
      <c r="AL27" s="3" t="s">
        <v>305</v>
      </c>
      <c r="AM27" s="3" t="s">
        <v>305</v>
      </c>
      <c r="AN27" s="3" t="s">
        <v>305</v>
      </c>
      <c r="AO27" s="3" t="s">
        <v>305</v>
      </c>
      <c r="AP27" s="3" t="s">
        <v>305</v>
      </c>
      <c r="AQ27" s="3" t="s">
        <v>305</v>
      </c>
      <c r="AR27" s="3" t="s">
        <v>305</v>
      </c>
      <c r="AS27" s="3" t="s">
        <v>305</v>
      </c>
      <c r="AT27" s="3" t="s">
        <v>305</v>
      </c>
      <c r="AU27" s="3" t="s">
        <v>305</v>
      </c>
      <c r="AW27" s="25"/>
      <c r="AX27" s="35" t="s">
        <v>309</v>
      </c>
      <c r="AY27" s="25">
        <v>0</v>
      </c>
      <c r="AZ27" s="27" t="s">
        <v>307</v>
      </c>
      <c r="BA27" s="27" t="s">
        <v>307</v>
      </c>
      <c r="BB27" s="27" t="s">
        <v>307</v>
      </c>
      <c r="BC27" s="27" t="s">
        <v>307</v>
      </c>
      <c r="BD27" s="27" t="s">
        <v>307</v>
      </c>
      <c r="BE27" s="27" t="s">
        <v>307</v>
      </c>
      <c r="BF27" s="27" t="s">
        <v>307</v>
      </c>
      <c r="BG27" s="27" t="s">
        <v>307</v>
      </c>
      <c r="BH27" s="27" t="s">
        <v>307</v>
      </c>
      <c r="BI27" s="27" t="s">
        <v>307</v>
      </c>
      <c r="BJ27" s="27" t="s">
        <v>307</v>
      </c>
      <c r="BK27" s="27" t="s">
        <v>307</v>
      </c>
      <c r="BL27" s="27" t="s">
        <v>307</v>
      </c>
      <c r="BM27" s="27" t="s">
        <v>307</v>
      </c>
      <c r="BN27" s="27" t="s">
        <v>307</v>
      </c>
      <c r="BO27" s="27" t="s">
        <v>307</v>
      </c>
      <c r="BP27" s="27" t="s">
        <v>307</v>
      </c>
      <c r="BQ27" s="27" t="s">
        <v>307</v>
      </c>
      <c r="BR27" s="27" t="s">
        <v>307</v>
      </c>
      <c r="BS27" s="27" t="s">
        <v>307</v>
      </c>
      <c r="BT27" s="44"/>
      <c r="BU27" s="25"/>
      <c r="BV27" s="35" t="s">
        <v>309</v>
      </c>
      <c r="BW27" s="25">
        <v>0</v>
      </c>
      <c r="BX27" s="27" t="s">
        <v>307</v>
      </c>
      <c r="BY27" s="27" t="s">
        <v>307</v>
      </c>
      <c r="BZ27" s="27" t="s">
        <v>307</v>
      </c>
      <c r="CA27" s="27" t="s">
        <v>307</v>
      </c>
      <c r="CB27" s="27" t="s">
        <v>307</v>
      </c>
      <c r="CC27" s="27" t="s">
        <v>307</v>
      </c>
      <c r="CD27" s="27" t="s">
        <v>307</v>
      </c>
      <c r="CE27" s="27" t="s">
        <v>307</v>
      </c>
      <c r="CF27" s="27" t="s">
        <v>307</v>
      </c>
      <c r="CG27" s="27" t="s">
        <v>307</v>
      </c>
      <c r="CH27" s="27" t="s">
        <v>307</v>
      </c>
      <c r="CI27" s="27" t="s">
        <v>307</v>
      </c>
      <c r="CJ27" s="27" t="s">
        <v>307</v>
      </c>
      <c r="CK27" s="27" t="s">
        <v>307</v>
      </c>
      <c r="CL27" s="27" t="s">
        <v>307</v>
      </c>
      <c r="CM27" s="27" t="s">
        <v>307</v>
      </c>
      <c r="CN27" s="27" t="s">
        <v>307</v>
      </c>
      <c r="CO27" s="27" t="s">
        <v>307</v>
      </c>
      <c r="CP27" s="27" t="s">
        <v>307</v>
      </c>
      <c r="CQ27" s="27" t="s">
        <v>307</v>
      </c>
      <c r="CR27" s="44"/>
      <c r="CS27" s="25"/>
      <c r="CT27" s="35" t="s">
        <v>309</v>
      </c>
      <c r="CU27" s="25">
        <v>0</v>
      </c>
      <c r="CV27" s="27" t="s">
        <v>307</v>
      </c>
      <c r="CW27" s="27" t="s">
        <v>307</v>
      </c>
      <c r="CX27" s="27" t="s">
        <v>307</v>
      </c>
      <c r="CY27" s="27" t="s">
        <v>307</v>
      </c>
      <c r="CZ27" s="27" t="s">
        <v>307</v>
      </c>
      <c r="DA27" s="27" t="s">
        <v>307</v>
      </c>
      <c r="DB27" s="27" t="s">
        <v>307</v>
      </c>
      <c r="DC27" s="27" t="s">
        <v>307</v>
      </c>
      <c r="DD27" s="27" t="s">
        <v>307</v>
      </c>
      <c r="DE27" s="27" t="s">
        <v>307</v>
      </c>
      <c r="DF27" s="27" t="s">
        <v>307</v>
      </c>
      <c r="DG27" s="27" t="s">
        <v>307</v>
      </c>
      <c r="DH27" s="27" t="s">
        <v>307</v>
      </c>
      <c r="DI27" s="27" t="s">
        <v>307</v>
      </c>
      <c r="DJ27" s="27" t="s">
        <v>307</v>
      </c>
      <c r="DK27" s="27" t="s">
        <v>307</v>
      </c>
      <c r="DL27" s="27" t="s">
        <v>307</v>
      </c>
      <c r="DM27" s="27" t="s">
        <v>307</v>
      </c>
      <c r="DN27" s="27" t="s">
        <v>307</v>
      </c>
      <c r="DO27" s="27" t="s">
        <v>307</v>
      </c>
      <c r="DP27" s="44"/>
      <c r="DQ27" s="25"/>
      <c r="DR27" s="35" t="s">
        <v>309</v>
      </c>
      <c r="DS27" s="25">
        <v>0</v>
      </c>
      <c r="DT27" s="27" t="s">
        <v>307</v>
      </c>
      <c r="DU27" s="27" t="s">
        <v>307</v>
      </c>
      <c r="DV27" s="27" t="s">
        <v>307</v>
      </c>
      <c r="DW27" s="27" t="s">
        <v>307</v>
      </c>
      <c r="DX27" s="27" t="s">
        <v>307</v>
      </c>
      <c r="DY27" s="27" t="s">
        <v>307</v>
      </c>
      <c r="DZ27" s="27" t="s">
        <v>307</v>
      </c>
      <c r="EA27" s="27" t="s">
        <v>307</v>
      </c>
      <c r="EB27" s="27" t="s">
        <v>307</v>
      </c>
      <c r="EC27" s="27" t="s">
        <v>307</v>
      </c>
      <c r="ED27" s="27" t="s">
        <v>307</v>
      </c>
      <c r="EE27" s="27" t="s">
        <v>307</v>
      </c>
      <c r="EF27" s="27" t="s">
        <v>307</v>
      </c>
      <c r="EG27" s="27" t="s">
        <v>307</v>
      </c>
      <c r="EH27" s="27" t="s">
        <v>307</v>
      </c>
      <c r="EI27" s="27" t="s">
        <v>307</v>
      </c>
      <c r="EJ27" s="27" t="s">
        <v>307</v>
      </c>
      <c r="EK27" s="27" t="s">
        <v>307</v>
      </c>
      <c r="EL27" s="27" t="s">
        <v>307</v>
      </c>
      <c r="EM27" s="27" t="s">
        <v>307</v>
      </c>
      <c r="EO27" s="1"/>
      <c r="EP27" s="12" t="s">
        <v>308</v>
      </c>
      <c r="EQ27" s="1">
        <v>0</v>
      </c>
      <c r="ER27" s="3" t="s">
        <v>305</v>
      </c>
      <c r="ES27" s="3" t="s">
        <v>305</v>
      </c>
      <c r="ET27" s="3" t="s">
        <v>305</v>
      </c>
      <c r="EU27" s="3" t="s">
        <v>305</v>
      </c>
      <c r="EV27" s="3" t="s">
        <v>305</v>
      </c>
      <c r="EW27" s="3" t="s">
        <v>305</v>
      </c>
      <c r="EX27" s="3" t="s">
        <v>305</v>
      </c>
      <c r="EY27" s="3" t="s">
        <v>305</v>
      </c>
      <c r="EZ27" s="3" t="s">
        <v>305</v>
      </c>
      <c r="FA27" s="3" t="s">
        <v>305</v>
      </c>
      <c r="FB27" s="3" t="s">
        <v>305</v>
      </c>
      <c r="FC27" s="3" t="s">
        <v>305</v>
      </c>
      <c r="FD27" s="3" t="s">
        <v>305</v>
      </c>
      <c r="FE27" s="3" t="s">
        <v>305</v>
      </c>
      <c r="FF27" s="3" t="s">
        <v>305</v>
      </c>
      <c r="FG27" s="3" t="s">
        <v>305</v>
      </c>
      <c r="FH27" s="3" t="s">
        <v>305</v>
      </c>
      <c r="FI27" s="3" t="s">
        <v>305</v>
      </c>
      <c r="FJ27" s="3" t="s">
        <v>305</v>
      </c>
      <c r="FK27" s="3" t="s">
        <v>305</v>
      </c>
      <c r="FM27" s="1"/>
      <c r="FN27" s="12" t="s">
        <v>308</v>
      </c>
      <c r="FO27" s="1">
        <v>0</v>
      </c>
      <c r="FP27" s="3" t="s">
        <v>305</v>
      </c>
      <c r="FQ27" s="3" t="s">
        <v>305</v>
      </c>
      <c r="FR27" s="3" t="s">
        <v>305</v>
      </c>
      <c r="FS27" s="3" t="s">
        <v>305</v>
      </c>
      <c r="FT27" s="3" t="s">
        <v>305</v>
      </c>
      <c r="FU27" s="3" t="s">
        <v>305</v>
      </c>
      <c r="FV27" s="3" t="s">
        <v>305</v>
      </c>
      <c r="FW27" s="3" t="s">
        <v>305</v>
      </c>
      <c r="FX27" s="3" t="s">
        <v>305</v>
      </c>
      <c r="FY27" s="3" t="s">
        <v>305</v>
      </c>
      <c r="FZ27" s="3" t="s">
        <v>305</v>
      </c>
      <c r="GA27" s="3" t="s">
        <v>305</v>
      </c>
      <c r="GB27" s="3" t="s">
        <v>305</v>
      </c>
      <c r="GC27" s="3" t="s">
        <v>305</v>
      </c>
      <c r="GD27" s="3" t="s">
        <v>305</v>
      </c>
      <c r="GE27" s="3" t="s">
        <v>305</v>
      </c>
      <c r="GF27" s="3" t="s">
        <v>305</v>
      </c>
      <c r="GG27" s="3" t="s">
        <v>305</v>
      </c>
      <c r="GH27" s="3" t="s">
        <v>305</v>
      </c>
      <c r="GI27" s="3" t="s">
        <v>305</v>
      </c>
      <c r="GK27" s="1"/>
      <c r="GL27" s="12" t="s">
        <v>308</v>
      </c>
      <c r="GM27" s="1">
        <v>0</v>
      </c>
      <c r="GN27" s="3" t="s">
        <v>305</v>
      </c>
      <c r="GO27" s="3" t="s">
        <v>305</v>
      </c>
      <c r="GP27" s="3" t="s">
        <v>305</v>
      </c>
      <c r="GQ27" s="3" t="s">
        <v>305</v>
      </c>
      <c r="GR27" s="3" t="s">
        <v>305</v>
      </c>
      <c r="GS27" s="3" t="s">
        <v>305</v>
      </c>
      <c r="GT27" s="3" t="s">
        <v>305</v>
      </c>
      <c r="GU27" s="3" t="s">
        <v>305</v>
      </c>
      <c r="GV27" s="3" t="s">
        <v>305</v>
      </c>
      <c r="GW27" s="3" t="s">
        <v>305</v>
      </c>
      <c r="GX27" s="3" t="s">
        <v>305</v>
      </c>
      <c r="GY27" s="3" t="s">
        <v>305</v>
      </c>
      <c r="GZ27" s="3" t="s">
        <v>305</v>
      </c>
      <c r="HA27" s="3" t="s">
        <v>305</v>
      </c>
      <c r="HB27" s="3" t="s">
        <v>305</v>
      </c>
      <c r="HC27" s="3" t="s">
        <v>305</v>
      </c>
      <c r="HD27" s="3" t="s">
        <v>305</v>
      </c>
      <c r="HE27" s="3" t="s">
        <v>305</v>
      </c>
      <c r="HF27" s="3" t="s">
        <v>305</v>
      </c>
      <c r="HG27" s="3" t="s">
        <v>305</v>
      </c>
    </row>
    <row r="28" ht="15" spans="1:215">
      <c r="A28" s="1"/>
      <c r="B28" s="22" t="s">
        <v>310</v>
      </c>
      <c r="C28" s="1">
        <v>0.9</v>
      </c>
      <c r="D28" s="1">
        <v>1.7</v>
      </c>
      <c r="E28" s="1">
        <v>0</v>
      </c>
      <c r="F28" s="1">
        <v>0</v>
      </c>
      <c r="G28" s="1">
        <v>0</v>
      </c>
      <c r="H28" s="1">
        <v>0</v>
      </c>
      <c r="I28" s="1">
        <v>0</v>
      </c>
      <c r="J28" s="1">
        <v>0</v>
      </c>
      <c r="K28" s="1">
        <v>0</v>
      </c>
      <c r="L28" s="1">
        <v>0</v>
      </c>
      <c r="M28" s="1">
        <v>0.1</v>
      </c>
      <c r="N28" s="1">
        <v>0</v>
      </c>
      <c r="O28" s="1">
        <v>0</v>
      </c>
      <c r="P28" s="1">
        <v>0</v>
      </c>
      <c r="Q28" s="1">
        <v>0</v>
      </c>
      <c r="R28" s="1">
        <v>0</v>
      </c>
      <c r="S28" s="1">
        <v>0</v>
      </c>
      <c r="T28" s="1">
        <v>0</v>
      </c>
      <c r="U28" s="1">
        <v>0</v>
      </c>
      <c r="V28" s="1">
        <v>0</v>
      </c>
      <c r="W28" s="1">
        <v>0</v>
      </c>
      <c r="Y28" s="1"/>
      <c r="Z28" s="22" t="s">
        <v>310</v>
      </c>
      <c r="AA28" s="1">
        <v>0.8</v>
      </c>
      <c r="AB28" s="1">
        <v>1</v>
      </c>
      <c r="AC28" s="1">
        <v>0.7</v>
      </c>
      <c r="AD28" s="1">
        <v>0.7</v>
      </c>
      <c r="AE28" s="1">
        <v>0.6</v>
      </c>
      <c r="AF28" s="1">
        <v>0.6</v>
      </c>
      <c r="AG28" s="1">
        <v>0.9</v>
      </c>
      <c r="AH28" s="1">
        <v>0.9</v>
      </c>
      <c r="AI28" s="1">
        <v>1</v>
      </c>
      <c r="AJ28" s="1">
        <v>0.9</v>
      </c>
      <c r="AK28" s="1">
        <v>0.9</v>
      </c>
      <c r="AL28" s="1">
        <v>0.6</v>
      </c>
      <c r="AM28" s="1">
        <v>0.5</v>
      </c>
      <c r="AN28" s="1">
        <v>0.5</v>
      </c>
      <c r="AO28" s="1">
        <v>0.4</v>
      </c>
      <c r="AP28" s="1">
        <v>0.4</v>
      </c>
      <c r="AQ28" s="1">
        <v>0.3</v>
      </c>
      <c r="AR28" s="1">
        <v>0.3</v>
      </c>
      <c r="AS28" s="1">
        <v>0</v>
      </c>
      <c r="AT28" s="1">
        <v>0</v>
      </c>
      <c r="AU28" s="1">
        <v>0</v>
      </c>
      <c r="AW28" s="25"/>
      <c r="AX28" s="35" t="s">
        <v>311</v>
      </c>
      <c r="AY28" s="25">
        <v>1.6</v>
      </c>
      <c r="AZ28" s="25">
        <v>1.8</v>
      </c>
      <c r="BA28" s="25">
        <v>0.3</v>
      </c>
      <c r="BB28" s="25">
        <v>0.3</v>
      </c>
      <c r="BC28" s="25">
        <v>0.2</v>
      </c>
      <c r="BD28" s="25">
        <v>0.1</v>
      </c>
      <c r="BE28" s="25">
        <v>0.2</v>
      </c>
      <c r="BF28" s="25">
        <v>0.2</v>
      </c>
      <c r="BG28" s="25">
        <v>0.3</v>
      </c>
      <c r="BH28" s="25">
        <v>0.3</v>
      </c>
      <c r="BI28" s="25">
        <v>0.2</v>
      </c>
      <c r="BJ28" s="25">
        <v>0.2</v>
      </c>
      <c r="BK28" s="25">
        <v>0.1</v>
      </c>
      <c r="BL28" s="25">
        <v>0.1</v>
      </c>
      <c r="BM28" s="25">
        <v>0</v>
      </c>
      <c r="BN28" s="25">
        <v>0.2</v>
      </c>
      <c r="BO28" s="25">
        <v>0.1</v>
      </c>
      <c r="BP28" s="25">
        <v>0.1</v>
      </c>
      <c r="BQ28" s="25">
        <v>0.1</v>
      </c>
      <c r="BR28" s="25">
        <v>0.2</v>
      </c>
      <c r="BS28" s="25">
        <v>0.2</v>
      </c>
      <c r="BT28" s="44"/>
      <c r="BU28" s="25"/>
      <c r="BV28" s="35" t="s">
        <v>311</v>
      </c>
      <c r="BW28" s="25">
        <v>1</v>
      </c>
      <c r="BX28" s="25">
        <v>1.5</v>
      </c>
      <c r="BY28" s="25">
        <v>0.7</v>
      </c>
      <c r="BZ28" s="25">
        <v>0.5</v>
      </c>
      <c r="CA28" s="25">
        <v>0.7</v>
      </c>
      <c r="CB28" s="25">
        <v>0.5</v>
      </c>
      <c r="CC28" s="25">
        <v>1</v>
      </c>
      <c r="CD28" s="25">
        <v>1.2</v>
      </c>
      <c r="CE28" s="25">
        <v>1</v>
      </c>
      <c r="CF28" s="25">
        <v>0.7</v>
      </c>
      <c r="CG28" s="25">
        <v>0.9</v>
      </c>
      <c r="CH28" s="25">
        <v>0.8</v>
      </c>
      <c r="CI28" s="25">
        <v>0.9</v>
      </c>
      <c r="CJ28" s="25">
        <v>1</v>
      </c>
      <c r="CK28" s="25">
        <v>1</v>
      </c>
      <c r="CL28" s="25">
        <v>1</v>
      </c>
      <c r="CM28" s="25">
        <v>1</v>
      </c>
      <c r="CN28" s="25">
        <v>0.8</v>
      </c>
      <c r="CO28" s="25">
        <v>0.8</v>
      </c>
      <c r="CP28" s="25">
        <v>0.9</v>
      </c>
      <c r="CQ28" s="25">
        <v>0.7</v>
      </c>
      <c r="CR28" s="44"/>
      <c r="CS28" s="25"/>
      <c r="CT28" s="35" t="s">
        <v>311</v>
      </c>
      <c r="CU28" s="25">
        <v>4.7</v>
      </c>
      <c r="CV28" s="25">
        <v>5.1</v>
      </c>
      <c r="CW28" s="25">
        <v>2.6</v>
      </c>
      <c r="CX28" s="25">
        <v>2.8</v>
      </c>
      <c r="CY28" s="25">
        <v>3</v>
      </c>
      <c r="CZ28" s="25">
        <v>2.4</v>
      </c>
      <c r="DA28" s="25">
        <v>4.6</v>
      </c>
      <c r="DB28" s="25">
        <v>5</v>
      </c>
      <c r="DC28" s="25">
        <v>5.2</v>
      </c>
      <c r="DD28" s="25">
        <v>4.1</v>
      </c>
      <c r="DE28" s="25">
        <v>4.2</v>
      </c>
      <c r="DF28" s="25">
        <v>4.9</v>
      </c>
      <c r="DG28" s="25">
        <v>6</v>
      </c>
      <c r="DH28" s="25">
        <v>4</v>
      </c>
      <c r="DI28" s="25">
        <v>3.6</v>
      </c>
      <c r="DJ28" s="25">
        <v>3.5</v>
      </c>
      <c r="DK28" s="25">
        <v>4.5</v>
      </c>
      <c r="DL28" s="25">
        <v>4.4</v>
      </c>
      <c r="DM28" s="25">
        <v>3.1</v>
      </c>
      <c r="DN28" s="25">
        <v>3</v>
      </c>
      <c r="DO28" s="25">
        <v>3.8</v>
      </c>
      <c r="DP28" s="44"/>
      <c r="DQ28" s="25"/>
      <c r="DR28" s="35" t="s">
        <v>311</v>
      </c>
      <c r="DS28" s="25">
        <v>6.3</v>
      </c>
      <c r="DT28" s="25">
        <v>5.3</v>
      </c>
      <c r="DU28" s="25">
        <v>3</v>
      </c>
      <c r="DV28" s="25">
        <v>3.1</v>
      </c>
      <c r="DW28" s="25">
        <v>2.7</v>
      </c>
      <c r="DX28" s="25">
        <v>1.2</v>
      </c>
      <c r="DY28" s="25">
        <v>2</v>
      </c>
      <c r="DZ28" s="25">
        <v>2.3</v>
      </c>
      <c r="EA28" s="25">
        <v>2.7</v>
      </c>
      <c r="EB28" s="25">
        <v>2</v>
      </c>
      <c r="EC28" s="25">
        <v>1.3</v>
      </c>
      <c r="ED28" s="25">
        <v>1.3</v>
      </c>
      <c r="EE28" s="25">
        <v>1.2</v>
      </c>
      <c r="EF28" s="25">
        <v>1.4</v>
      </c>
      <c r="EG28" s="25">
        <v>1.1</v>
      </c>
      <c r="EH28" s="25">
        <v>1</v>
      </c>
      <c r="EI28" s="25">
        <v>0.7</v>
      </c>
      <c r="EJ28" s="25">
        <v>1.2</v>
      </c>
      <c r="EK28" s="25">
        <v>1.3</v>
      </c>
      <c r="EL28" s="25">
        <v>1.4</v>
      </c>
      <c r="EM28" s="25">
        <v>1.6</v>
      </c>
      <c r="EO28" s="1"/>
      <c r="EP28" s="12" t="s">
        <v>310</v>
      </c>
      <c r="EQ28" s="1">
        <v>2.7</v>
      </c>
      <c r="ER28" s="1">
        <v>3.2</v>
      </c>
      <c r="ES28" s="1">
        <v>1.6</v>
      </c>
      <c r="ET28" s="1">
        <v>1.1</v>
      </c>
      <c r="EU28" s="1">
        <v>1.2</v>
      </c>
      <c r="EV28" s="1">
        <v>0.5</v>
      </c>
      <c r="EW28" s="1">
        <v>0.8</v>
      </c>
      <c r="EX28" s="1">
        <v>0.7</v>
      </c>
      <c r="EY28" s="1">
        <v>0.7</v>
      </c>
      <c r="EZ28" s="1">
        <v>0.7</v>
      </c>
      <c r="FA28" s="1">
        <v>0.6</v>
      </c>
      <c r="FB28" s="1">
        <v>0.6</v>
      </c>
      <c r="FC28" s="1">
        <v>0.7</v>
      </c>
      <c r="FD28" s="1">
        <v>0.5</v>
      </c>
      <c r="FE28" s="1">
        <v>0.7</v>
      </c>
      <c r="FF28" s="1">
        <v>0.6</v>
      </c>
      <c r="FG28" s="1">
        <v>0.5</v>
      </c>
      <c r="FH28" s="1">
        <v>0.4</v>
      </c>
      <c r="FI28" s="1">
        <v>0.5</v>
      </c>
      <c r="FJ28" s="1">
        <v>0.5</v>
      </c>
      <c r="FK28" s="1">
        <v>0.3</v>
      </c>
      <c r="FM28" s="1"/>
      <c r="FN28" s="12" t="s">
        <v>310</v>
      </c>
      <c r="FO28" s="1">
        <v>7.9</v>
      </c>
      <c r="FP28" s="1">
        <v>7.4</v>
      </c>
      <c r="FQ28" s="1">
        <v>5.5</v>
      </c>
      <c r="FR28" s="1">
        <v>5.1</v>
      </c>
      <c r="FS28" s="1">
        <v>4.7</v>
      </c>
      <c r="FT28" s="1">
        <v>2.9</v>
      </c>
      <c r="FU28" s="1">
        <v>4.6</v>
      </c>
      <c r="FV28" s="1">
        <v>4.3</v>
      </c>
      <c r="FW28" s="1">
        <v>3.1</v>
      </c>
      <c r="FX28" s="1">
        <v>2.5</v>
      </c>
      <c r="FY28" s="1">
        <v>2</v>
      </c>
      <c r="FZ28" s="1">
        <v>2.7</v>
      </c>
      <c r="GA28" s="1">
        <v>2.1</v>
      </c>
      <c r="GB28" s="1">
        <v>2.3</v>
      </c>
      <c r="GC28" s="1">
        <v>1.7</v>
      </c>
      <c r="GD28" s="1">
        <v>2</v>
      </c>
      <c r="GE28" s="1">
        <v>1.7</v>
      </c>
      <c r="GF28" s="1">
        <v>1.4</v>
      </c>
      <c r="GG28" s="1">
        <v>1.3</v>
      </c>
      <c r="GH28" s="1">
        <v>1.2</v>
      </c>
      <c r="GI28" s="1">
        <v>1.3</v>
      </c>
      <c r="GK28" s="1"/>
      <c r="GL28" s="12" t="s">
        <v>310</v>
      </c>
      <c r="GM28" s="1">
        <v>10.6</v>
      </c>
      <c r="GN28" s="1">
        <v>10.9</v>
      </c>
      <c r="GO28" s="1">
        <v>9.5</v>
      </c>
      <c r="GP28" s="1">
        <v>8.3</v>
      </c>
      <c r="GQ28" s="1">
        <v>7.4</v>
      </c>
      <c r="GR28" s="1">
        <v>6.3</v>
      </c>
      <c r="GS28" s="1">
        <v>8.1</v>
      </c>
      <c r="GT28" s="1">
        <v>10.5</v>
      </c>
      <c r="GU28" s="1">
        <v>13</v>
      </c>
      <c r="GV28" s="1">
        <v>8.8</v>
      </c>
      <c r="GW28" s="1">
        <v>9</v>
      </c>
      <c r="GX28" s="1">
        <v>8.7</v>
      </c>
      <c r="GY28" s="1">
        <v>7.8</v>
      </c>
      <c r="GZ28" s="1">
        <v>6.7</v>
      </c>
      <c r="HA28" s="1">
        <v>5.4</v>
      </c>
      <c r="HB28" s="1">
        <v>5.3</v>
      </c>
      <c r="HC28" s="1">
        <v>4</v>
      </c>
      <c r="HD28" s="1">
        <v>4.1</v>
      </c>
      <c r="HE28" s="1">
        <v>6.3</v>
      </c>
      <c r="HF28" s="1">
        <v>6</v>
      </c>
      <c r="HG28" s="1">
        <v>5</v>
      </c>
    </row>
    <row r="29" ht="1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44"/>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44"/>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44"/>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5" spans="1:215">
      <c r="A30" s="1"/>
      <c r="B30" s="14" t="s">
        <v>543</v>
      </c>
      <c r="C30" s="1"/>
      <c r="D30" s="1"/>
      <c r="E30" s="1"/>
      <c r="F30" s="1"/>
      <c r="G30" s="1"/>
      <c r="H30" s="1"/>
      <c r="I30" s="1"/>
      <c r="J30" s="1"/>
      <c r="K30" s="1"/>
      <c r="L30" s="1"/>
      <c r="M30" s="1"/>
      <c r="N30" s="1"/>
      <c r="O30" s="1"/>
      <c r="P30" s="1"/>
      <c r="Q30" s="1"/>
      <c r="R30" s="1"/>
      <c r="S30" s="1"/>
      <c r="T30" s="1"/>
      <c r="U30" s="1"/>
      <c r="V30" s="1"/>
      <c r="W30" s="1"/>
      <c r="Y30" s="1"/>
      <c r="Z30" s="14" t="s">
        <v>543</v>
      </c>
      <c r="AA30" s="1"/>
      <c r="AB30" s="1"/>
      <c r="AC30" s="1"/>
      <c r="AD30" s="1"/>
      <c r="AE30" s="1"/>
      <c r="AF30" s="1"/>
      <c r="AG30" s="1"/>
      <c r="AH30" s="1"/>
      <c r="AI30" s="1"/>
      <c r="AJ30" s="1"/>
      <c r="AK30" s="1"/>
      <c r="AL30" s="1"/>
      <c r="AM30" s="1"/>
      <c r="AN30" s="1"/>
      <c r="AO30" s="1"/>
      <c r="AP30" s="1"/>
      <c r="AQ30" s="1"/>
      <c r="AR30" s="1"/>
      <c r="AS30" s="1"/>
      <c r="AT30" s="1"/>
      <c r="AU30" s="1"/>
      <c r="AW30" s="25"/>
      <c r="AX30" s="36" t="s">
        <v>544</v>
      </c>
      <c r="AY30" s="25"/>
      <c r="AZ30" s="25"/>
      <c r="BA30" s="25"/>
      <c r="BB30" s="25"/>
      <c r="BC30" s="25"/>
      <c r="BD30" s="25"/>
      <c r="BE30" s="25"/>
      <c r="BF30" s="25"/>
      <c r="BG30" s="25"/>
      <c r="BH30" s="25"/>
      <c r="BI30" s="25"/>
      <c r="BJ30" s="25"/>
      <c r="BK30" s="25"/>
      <c r="BL30" s="25"/>
      <c r="BM30" s="25"/>
      <c r="BN30" s="25"/>
      <c r="BO30" s="25"/>
      <c r="BP30" s="25"/>
      <c r="BQ30" s="25"/>
      <c r="BR30" s="25"/>
      <c r="BS30" s="25"/>
      <c r="BT30" s="44"/>
      <c r="BU30" s="25"/>
      <c r="BV30" s="36" t="s">
        <v>544</v>
      </c>
      <c r="BW30" s="25"/>
      <c r="BX30" s="25"/>
      <c r="BY30" s="25"/>
      <c r="BZ30" s="25"/>
      <c r="CA30" s="25"/>
      <c r="CB30" s="25"/>
      <c r="CC30" s="25"/>
      <c r="CD30" s="25"/>
      <c r="CE30" s="25"/>
      <c r="CF30" s="25"/>
      <c r="CG30" s="25"/>
      <c r="CH30" s="25"/>
      <c r="CI30" s="25"/>
      <c r="CJ30" s="25"/>
      <c r="CK30" s="25"/>
      <c r="CL30" s="25"/>
      <c r="CM30" s="25"/>
      <c r="CN30" s="25"/>
      <c r="CO30" s="25"/>
      <c r="CP30" s="25"/>
      <c r="CQ30" s="25"/>
      <c r="CR30" s="44"/>
      <c r="CS30" s="25"/>
      <c r="CT30" s="36" t="s">
        <v>544</v>
      </c>
      <c r="CU30" s="25"/>
      <c r="CV30" s="25"/>
      <c r="CW30" s="25"/>
      <c r="CX30" s="25"/>
      <c r="CY30" s="25"/>
      <c r="CZ30" s="25"/>
      <c r="DA30" s="25"/>
      <c r="DB30" s="25"/>
      <c r="DC30" s="25"/>
      <c r="DD30" s="25"/>
      <c r="DE30" s="25"/>
      <c r="DF30" s="25"/>
      <c r="DG30" s="25"/>
      <c r="DH30" s="25"/>
      <c r="DI30" s="25"/>
      <c r="DJ30" s="25"/>
      <c r="DK30" s="25"/>
      <c r="DL30" s="25"/>
      <c r="DM30" s="25"/>
      <c r="DN30" s="25"/>
      <c r="DO30" s="25"/>
      <c r="DP30" s="44"/>
      <c r="DQ30" s="25"/>
      <c r="DR30" s="36" t="s">
        <v>544</v>
      </c>
      <c r="DS30" s="25"/>
      <c r="DT30" s="25"/>
      <c r="DU30" s="25"/>
      <c r="DV30" s="25"/>
      <c r="DW30" s="25"/>
      <c r="DX30" s="25"/>
      <c r="DY30" s="25"/>
      <c r="DZ30" s="25"/>
      <c r="EA30" s="25"/>
      <c r="EB30" s="25"/>
      <c r="EC30" s="25"/>
      <c r="ED30" s="25"/>
      <c r="EE30" s="25"/>
      <c r="EF30" s="25"/>
      <c r="EG30" s="25"/>
      <c r="EH30" s="25"/>
      <c r="EI30" s="25"/>
      <c r="EJ30" s="25"/>
      <c r="EK30" s="25"/>
      <c r="EL30" s="25"/>
      <c r="EM30" s="25"/>
      <c r="EO30" s="1"/>
      <c r="EP30" s="14" t="s">
        <v>543</v>
      </c>
      <c r="EQ30" s="1"/>
      <c r="ER30" s="1"/>
      <c r="ES30" s="1"/>
      <c r="ET30" s="1"/>
      <c r="EU30" s="1"/>
      <c r="EV30" s="1"/>
      <c r="EW30" s="1"/>
      <c r="EX30" s="1"/>
      <c r="EY30" s="1"/>
      <c r="EZ30" s="1"/>
      <c r="FA30" s="1"/>
      <c r="FB30" s="1"/>
      <c r="FC30" s="1"/>
      <c r="FD30" s="1"/>
      <c r="FE30" s="1"/>
      <c r="FF30" s="1"/>
      <c r="FG30" s="1"/>
      <c r="FH30" s="1"/>
      <c r="FI30" s="1"/>
      <c r="FJ30" s="1"/>
      <c r="FK30" s="1"/>
      <c r="FM30" s="1"/>
      <c r="FN30" s="14" t="s">
        <v>543</v>
      </c>
      <c r="FO30" s="1"/>
      <c r="FP30" s="1"/>
      <c r="FQ30" s="1"/>
      <c r="FR30" s="1"/>
      <c r="FS30" s="1"/>
      <c r="FT30" s="1"/>
      <c r="FU30" s="1"/>
      <c r="FV30" s="1"/>
      <c r="FW30" s="1"/>
      <c r="FX30" s="1"/>
      <c r="FY30" s="1"/>
      <c r="FZ30" s="1"/>
      <c r="GA30" s="1"/>
      <c r="GB30" s="1"/>
      <c r="GC30" s="1"/>
      <c r="GD30" s="1"/>
      <c r="GE30" s="1"/>
      <c r="GF30" s="1"/>
      <c r="GG30" s="1"/>
      <c r="GH30" s="1"/>
      <c r="GI30" s="1"/>
      <c r="GK30" s="1"/>
      <c r="GL30" s="14" t="s">
        <v>543</v>
      </c>
      <c r="GM30" s="1"/>
      <c r="GN30" s="1"/>
      <c r="GO30" s="1"/>
      <c r="GP30" s="1"/>
      <c r="GQ30" s="1"/>
      <c r="GR30" s="1"/>
      <c r="GS30" s="1"/>
      <c r="GT30" s="1"/>
      <c r="GU30" s="1"/>
      <c r="GV30" s="1"/>
      <c r="GW30" s="1"/>
      <c r="GX30" s="1"/>
      <c r="GY30" s="1"/>
      <c r="GZ30" s="1"/>
      <c r="HA30" s="1"/>
      <c r="HB30" s="1"/>
      <c r="HC30" s="1"/>
      <c r="HD30" s="1"/>
      <c r="HE30" s="1"/>
      <c r="HF30" s="1"/>
      <c r="HG30" s="1"/>
    </row>
    <row r="31" ht="15" spans="1:215">
      <c r="A31" s="1"/>
      <c r="B31" s="15" t="s">
        <v>545</v>
      </c>
      <c r="C31" s="1">
        <v>74</v>
      </c>
      <c r="D31" s="1">
        <v>73</v>
      </c>
      <c r="E31" s="1">
        <v>83</v>
      </c>
      <c r="F31" s="1">
        <v>87</v>
      </c>
      <c r="G31" s="1">
        <v>92</v>
      </c>
      <c r="H31" s="1">
        <v>94</v>
      </c>
      <c r="I31" s="1">
        <v>93</v>
      </c>
      <c r="J31" s="1">
        <v>96</v>
      </c>
      <c r="K31" s="1">
        <v>99</v>
      </c>
      <c r="L31" s="1">
        <v>93</v>
      </c>
      <c r="M31" s="1">
        <v>100</v>
      </c>
      <c r="N31" s="1">
        <v>112</v>
      </c>
      <c r="O31" s="1">
        <v>114</v>
      </c>
      <c r="P31" s="1">
        <v>101</v>
      </c>
      <c r="Q31" s="1">
        <v>101</v>
      </c>
      <c r="R31" s="1">
        <v>105</v>
      </c>
      <c r="S31" s="1">
        <v>119</v>
      </c>
      <c r="T31" s="1">
        <v>130</v>
      </c>
      <c r="U31" s="1">
        <v>126</v>
      </c>
      <c r="V31" s="1">
        <v>132</v>
      </c>
      <c r="W31" s="1">
        <v>124</v>
      </c>
      <c r="Y31" s="1"/>
      <c r="Z31" s="15" t="s">
        <v>545</v>
      </c>
      <c r="AA31" s="1">
        <v>502</v>
      </c>
      <c r="AB31" s="1">
        <v>474</v>
      </c>
      <c r="AC31" s="1">
        <v>505</v>
      </c>
      <c r="AD31" s="1">
        <v>532</v>
      </c>
      <c r="AE31" s="1">
        <v>550</v>
      </c>
      <c r="AF31" s="1">
        <v>549</v>
      </c>
      <c r="AG31" s="1">
        <v>561</v>
      </c>
      <c r="AH31" s="1">
        <v>542</v>
      </c>
      <c r="AI31" s="1">
        <v>575</v>
      </c>
      <c r="AJ31" s="1">
        <v>526</v>
      </c>
      <c r="AK31" s="1">
        <v>561</v>
      </c>
      <c r="AL31" s="1">
        <v>646</v>
      </c>
      <c r="AM31" s="1">
        <v>667</v>
      </c>
      <c r="AN31" s="1">
        <v>589</v>
      </c>
      <c r="AO31" s="1">
        <v>548</v>
      </c>
      <c r="AP31" s="1">
        <v>718</v>
      </c>
      <c r="AQ31" s="1">
        <v>773</v>
      </c>
      <c r="AR31" s="1">
        <v>836</v>
      </c>
      <c r="AS31" s="1">
        <v>889</v>
      </c>
      <c r="AT31" s="1">
        <v>902</v>
      </c>
      <c r="AU31" s="1">
        <v>804</v>
      </c>
      <c r="AW31" s="25"/>
      <c r="AX31" s="37" t="s">
        <v>546</v>
      </c>
      <c r="AY31" s="25">
        <v>408</v>
      </c>
      <c r="AZ31" s="25">
        <v>405</v>
      </c>
      <c r="BA31" s="25">
        <v>428</v>
      </c>
      <c r="BB31" s="25">
        <v>446</v>
      </c>
      <c r="BC31" s="25">
        <v>451</v>
      </c>
      <c r="BD31" s="25">
        <v>461</v>
      </c>
      <c r="BE31" s="25">
        <v>454</v>
      </c>
      <c r="BF31" s="25">
        <v>468</v>
      </c>
      <c r="BG31" s="25">
        <v>486</v>
      </c>
      <c r="BH31" s="25">
        <v>446</v>
      </c>
      <c r="BI31" s="25">
        <v>493</v>
      </c>
      <c r="BJ31" s="25">
        <v>619</v>
      </c>
      <c r="BK31" s="25">
        <v>621</v>
      </c>
      <c r="BL31" s="25">
        <v>515</v>
      </c>
      <c r="BM31" s="25">
        <v>465</v>
      </c>
      <c r="BN31" s="25">
        <v>595</v>
      </c>
      <c r="BO31" s="25">
        <v>716</v>
      </c>
      <c r="BP31" s="25">
        <v>653</v>
      </c>
      <c r="BQ31" s="25">
        <v>669</v>
      </c>
      <c r="BR31" s="25">
        <v>671</v>
      </c>
      <c r="BS31" s="25">
        <v>605</v>
      </c>
      <c r="BT31" s="44"/>
      <c r="BU31" s="25"/>
      <c r="BV31" s="37" t="s">
        <v>546</v>
      </c>
      <c r="BW31" s="41">
        <v>3107</v>
      </c>
      <c r="BX31" s="41">
        <v>3246</v>
      </c>
      <c r="BY31" s="41">
        <v>3382</v>
      </c>
      <c r="BZ31" s="41">
        <v>3601</v>
      </c>
      <c r="CA31" s="41">
        <v>3681</v>
      </c>
      <c r="CB31" s="41">
        <v>3791</v>
      </c>
      <c r="CC31" s="41">
        <v>3829</v>
      </c>
      <c r="CD31" s="41">
        <v>4141</v>
      </c>
      <c r="CE31" s="41">
        <v>3992</v>
      </c>
      <c r="CF31" s="41">
        <v>4204</v>
      </c>
      <c r="CG31" s="41">
        <v>4361</v>
      </c>
      <c r="CH31" s="41">
        <v>4721</v>
      </c>
      <c r="CI31" s="41">
        <v>4743</v>
      </c>
      <c r="CJ31" s="41">
        <v>4884</v>
      </c>
      <c r="CK31" s="41">
        <v>4794</v>
      </c>
      <c r="CL31" s="41">
        <v>5083</v>
      </c>
      <c r="CM31" s="41">
        <v>5471</v>
      </c>
      <c r="CN31" s="41">
        <v>5976</v>
      </c>
      <c r="CO31" s="41">
        <v>6244</v>
      </c>
      <c r="CP31" s="41">
        <v>6602</v>
      </c>
      <c r="CQ31" s="41">
        <v>5798</v>
      </c>
      <c r="CR31" s="44"/>
      <c r="CS31" s="25"/>
      <c r="CT31" s="37" t="s">
        <v>546</v>
      </c>
      <c r="CU31" s="41">
        <v>5933</v>
      </c>
      <c r="CV31" s="41">
        <v>6122</v>
      </c>
      <c r="CW31" s="41">
        <v>6465</v>
      </c>
      <c r="CX31" s="41">
        <v>6785</v>
      </c>
      <c r="CY31" s="41">
        <v>7262</v>
      </c>
      <c r="CZ31" s="41">
        <v>7729</v>
      </c>
      <c r="DA31" s="41">
        <v>7907</v>
      </c>
      <c r="DB31" s="41">
        <v>8319</v>
      </c>
      <c r="DC31" s="41">
        <v>8485</v>
      </c>
      <c r="DD31" s="41">
        <v>8948</v>
      </c>
      <c r="DE31" s="41">
        <v>9449</v>
      </c>
      <c r="DF31" s="41">
        <v>9738</v>
      </c>
      <c r="DG31" s="41">
        <v>9410</v>
      </c>
      <c r="DH31" s="41">
        <v>10137</v>
      </c>
      <c r="DI31" s="41">
        <v>10108</v>
      </c>
      <c r="DJ31" s="41">
        <v>10608</v>
      </c>
      <c r="DK31" s="41">
        <v>11414</v>
      </c>
      <c r="DL31" s="41">
        <v>11770</v>
      </c>
      <c r="DM31" s="41">
        <v>12449</v>
      </c>
      <c r="DN31" s="41">
        <v>13139</v>
      </c>
      <c r="DO31" s="41">
        <v>10916</v>
      </c>
      <c r="DP31" s="44"/>
      <c r="DQ31" s="25"/>
      <c r="DR31" s="37" t="s">
        <v>546</v>
      </c>
      <c r="DS31" s="25">
        <v>510</v>
      </c>
      <c r="DT31" s="25">
        <v>497</v>
      </c>
      <c r="DU31" s="25">
        <v>529</v>
      </c>
      <c r="DV31" s="25">
        <v>554</v>
      </c>
      <c r="DW31" s="25">
        <v>578</v>
      </c>
      <c r="DX31" s="25">
        <v>555</v>
      </c>
      <c r="DY31" s="25">
        <v>608</v>
      </c>
      <c r="DZ31" s="25">
        <v>628</v>
      </c>
      <c r="EA31" s="25">
        <v>605</v>
      </c>
      <c r="EB31" s="25">
        <v>635</v>
      </c>
      <c r="EC31" s="25">
        <v>724</v>
      </c>
      <c r="ED31" s="25">
        <v>720</v>
      </c>
      <c r="EE31" s="25">
        <v>928</v>
      </c>
      <c r="EF31" s="25">
        <v>976</v>
      </c>
      <c r="EG31" s="41">
        <v>1010</v>
      </c>
      <c r="EH31" s="41">
        <v>1002</v>
      </c>
      <c r="EI31" s="41">
        <v>1067</v>
      </c>
      <c r="EJ31" s="41">
        <v>1089</v>
      </c>
      <c r="EK31" s="41">
        <v>1234</v>
      </c>
      <c r="EL31" s="41">
        <v>1263</v>
      </c>
      <c r="EM31" s="41">
        <v>1168</v>
      </c>
      <c r="EO31" s="1"/>
      <c r="EP31" s="15" t="s">
        <v>545</v>
      </c>
      <c r="EQ31" s="1">
        <v>972</v>
      </c>
      <c r="ER31" s="1">
        <v>973</v>
      </c>
      <c r="ES31" s="11">
        <v>1084</v>
      </c>
      <c r="ET31" s="11">
        <v>1148</v>
      </c>
      <c r="EU31" s="11">
        <v>1134</v>
      </c>
      <c r="EV31" s="11">
        <v>1127</v>
      </c>
      <c r="EW31" s="11">
        <v>1171</v>
      </c>
      <c r="EX31" s="11">
        <v>1338</v>
      </c>
      <c r="EY31" s="11">
        <v>1497</v>
      </c>
      <c r="EZ31" s="11">
        <v>1616</v>
      </c>
      <c r="FA31" s="11">
        <v>1723</v>
      </c>
      <c r="FB31" s="11">
        <v>1500</v>
      </c>
      <c r="FC31" s="11">
        <v>1819</v>
      </c>
      <c r="FD31" s="11">
        <v>1965</v>
      </c>
      <c r="FE31" s="11">
        <v>1894</v>
      </c>
      <c r="FF31" s="11">
        <v>2093</v>
      </c>
      <c r="FG31" s="11">
        <v>2214</v>
      </c>
      <c r="FH31" s="11">
        <v>2287</v>
      </c>
      <c r="FI31" s="11">
        <v>2286</v>
      </c>
      <c r="FJ31" s="11">
        <v>2325</v>
      </c>
      <c r="FK31" s="11">
        <v>2153</v>
      </c>
      <c r="FM31" s="1"/>
      <c r="FN31" s="15" t="s">
        <v>545</v>
      </c>
      <c r="FO31" s="11">
        <v>3222</v>
      </c>
      <c r="FP31" s="11">
        <v>3442</v>
      </c>
      <c r="FQ31" s="11">
        <v>3554</v>
      </c>
      <c r="FR31" s="11">
        <v>3395</v>
      </c>
      <c r="FS31" s="11">
        <v>3346</v>
      </c>
      <c r="FT31" s="11">
        <v>3549</v>
      </c>
      <c r="FU31" s="11">
        <v>3520</v>
      </c>
      <c r="FV31" s="11">
        <v>3897</v>
      </c>
      <c r="FW31" s="11">
        <v>3802</v>
      </c>
      <c r="FX31" s="11">
        <v>3754</v>
      </c>
      <c r="FY31" s="11">
        <v>3787</v>
      </c>
      <c r="FZ31" s="11">
        <v>3616</v>
      </c>
      <c r="GA31" s="11">
        <v>4018</v>
      </c>
      <c r="GB31" s="11">
        <v>4454</v>
      </c>
      <c r="GC31" s="11">
        <v>4781</v>
      </c>
      <c r="GD31" s="11">
        <v>4725</v>
      </c>
      <c r="GE31" s="11">
        <v>5115</v>
      </c>
      <c r="GF31" s="11">
        <v>5371</v>
      </c>
      <c r="GG31" s="11">
        <v>5627</v>
      </c>
      <c r="GH31" s="11">
        <v>5992</v>
      </c>
      <c r="GI31" s="11">
        <v>5130</v>
      </c>
      <c r="GK31" s="1"/>
      <c r="GL31" s="15" t="s">
        <v>545</v>
      </c>
      <c r="GM31" s="11">
        <v>2596</v>
      </c>
      <c r="GN31" s="11">
        <v>2606</v>
      </c>
      <c r="GO31" s="11">
        <v>2661</v>
      </c>
      <c r="GP31" s="11">
        <v>2663</v>
      </c>
      <c r="GQ31" s="11">
        <v>2797</v>
      </c>
      <c r="GR31" s="11">
        <v>2689</v>
      </c>
      <c r="GS31" s="11">
        <v>2509</v>
      </c>
      <c r="GT31" s="11">
        <v>2786</v>
      </c>
      <c r="GU31" s="11">
        <v>2776</v>
      </c>
      <c r="GV31" s="11">
        <v>2740</v>
      </c>
      <c r="GW31" s="11">
        <v>2865</v>
      </c>
      <c r="GX31" s="11">
        <v>2749</v>
      </c>
      <c r="GY31" s="11">
        <v>2859</v>
      </c>
      <c r="GZ31" s="11">
        <v>2982</v>
      </c>
      <c r="HA31" s="11">
        <v>3114</v>
      </c>
      <c r="HB31" s="11">
        <v>3314</v>
      </c>
      <c r="HC31" s="11">
        <v>3737</v>
      </c>
      <c r="HD31" s="11">
        <v>3896</v>
      </c>
      <c r="HE31" s="11">
        <v>4160</v>
      </c>
      <c r="HF31" s="11">
        <v>4227</v>
      </c>
      <c r="HG31" s="11">
        <v>3931</v>
      </c>
    </row>
    <row r="32" ht="1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44"/>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5" spans="1:215">
      <c r="A33" s="7"/>
      <c r="B33" s="24" t="s">
        <v>547</v>
      </c>
      <c r="C33" s="13">
        <v>8.37</v>
      </c>
      <c r="D33" s="13">
        <v>8.94</v>
      </c>
      <c r="E33" s="13">
        <v>8.85</v>
      </c>
      <c r="F33" s="13">
        <v>8.78</v>
      </c>
      <c r="G33" s="13">
        <v>8.66</v>
      </c>
      <c r="H33" s="13">
        <v>8.6</v>
      </c>
      <c r="I33" s="13">
        <v>8.49</v>
      </c>
      <c r="J33" s="13">
        <v>8.4</v>
      </c>
      <c r="K33" s="13">
        <v>8.15</v>
      </c>
      <c r="L33" s="13">
        <v>8.16</v>
      </c>
      <c r="M33" s="13">
        <v>8.07</v>
      </c>
      <c r="N33" s="13">
        <v>7.97</v>
      </c>
      <c r="O33" s="13">
        <v>7.92</v>
      </c>
      <c r="P33" s="13">
        <v>7.83</v>
      </c>
      <c r="Q33" s="13">
        <v>7.74</v>
      </c>
      <c r="R33" s="13">
        <v>7.69</v>
      </c>
      <c r="S33" s="13">
        <v>7.59</v>
      </c>
      <c r="T33" s="13">
        <v>7.47</v>
      </c>
      <c r="U33" s="13">
        <v>7.36</v>
      </c>
      <c r="V33" s="13">
        <v>7.27</v>
      </c>
      <c r="W33" s="13">
        <v>7.18</v>
      </c>
      <c r="Y33" s="7"/>
      <c r="Z33" s="24" t="s">
        <v>547</v>
      </c>
      <c r="AA33" s="13">
        <v>8.09</v>
      </c>
      <c r="AB33" s="13">
        <v>7.93</v>
      </c>
      <c r="AC33" s="13">
        <v>7.87</v>
      </c>
      <c r="AD33" s="13">
        <v>7.79</v>
      </c>
      <c r="AE33" s="13">
        <v>7.67</v>
      </c>
      <c r="AF33" s="13">
        <v>7.58</v>
      </c>
      <c r="AG33" s="13">
        <v>7.49</v>
      </c>
      <c r="AH33" s="13">
        <v>7.39</v>
      </c>
      <c r="AI33" s="13">
        <v>7.3</v>
      </c>
      <c r="AJ33" s="13">
        <v>7.22</v>
      </c>
      <c r="AK33" s="13">
        <v>7.16</v>
      </c>
      <c r="AL33" s="13">
        <v>7.07</v>
      </c>
      <c r="AM33" s="13">
        <v>7.02</v>
      </c>
      <c r="AN33" s="13">
        <v>6.95</v>
      </c>
      <c r="AO33" s="13">
        <v>6.85</v>
      </c>
      <c r="AP33" s="13">
        <v>6.77</v>
      </c>
      <c r="AQ33" s="13">
        <v>6.68</v>
      </c>
      <c r="AR33" s="13">
        <v>6.59</v>
      </c>
      <c r="AS33" s="13">
        <v>6.51</v>
      </c>
      <c r="AT33" s="13">
        <v>6.43</v>
      </c>
      <c r="AU33" s="13">
        <v>6.41</v>
      </c>
      <c r="AW33" s="38"/>
      <c r="AX33" s="42" t="s">
        <v>548</v>
      </c>
      <c r="AY33" s="33">
        <v>8.25</v>
      </c>
      <c r="AZ33" s="33">
        <v>8.15</v>
      </c>
      <c r="BA33" s="33">
        <v>8.06</v>
      </c>
      <c r="BB33" s="33">
        <v>8</v>
      </c>
      <c r="BC33" s="33">
        <v>7.94</v>
      </c>
      <c r="BD33" s="33">
        <v>7.83</v>
      </c>
      <c r="BE33" s="33">
        <v>7.75</v>
      </c>
      <c r="BF33" s="33">
        <v>7.64</v>
      </c>
      <c r="BG33" s="33">
        <v>7.57</v>
      </c>
      <c r="BH33" s="33">
        <v>7.49</v>
      </c>
      <c r="BI33" s="33">
        <v>7.4</v>
      </c>
      <c r="BJ33" s="33">
        <v>7.33</v>
      </c>
      <c r="BK33" s="33">
        <v>7.26</v>
      </c>
      <c r="BL33" s="33">
        <v>7.19</v>
      </c>
      <c r="BM33" s="33">
        <v>7.18</v>
      </c>
      <c r="BN33" s="33">
        <v>7.04</v>
      </c>
      <c r="BO33" s="33">
        <v>6.94</v>
      </c>
      <c r="BP33" s="33">
        <v>6.88</v>
      </c>
      <c r="BQ33" s="33">
        <v>6.77</v>
      </c>
      <c r="BR33" s="33">
        <v>6.7</v>
      </c>
      <c r="BS33" s="33">
        <v>6.6</v>
      </c>
      <c r="BT33" s="44"/>
      <c r="BU33" s="38"/>
      <c r="BV33" s="42" t="s">
        <v>548</v>
      </c>
      <c r="BW33" s="33">
        <v>8.07</v>
      </c>
      <c r="BX33" s="33">
        <v>7.94</v>
      </c>
      <c r="BY33" s="33">
        <v>7.84</v>
      </c>
      <c r="BZ33" s="33">
        <v>7.78</v>
      </c>
      <c r="CA33" s="33">
        <v>7.7</v>
      </c>
      <c r="CB33" s="33">
        <v>7.59</v>
      </c>
      <c r="CC33" s="33">
        <v>7.53</v>
      </c>
      <c r="CD33" s="33">
        <v>7.42</v>
      </c>
      <c r="CE33" s="33">
        <v>7.34</v>
      </c>
      <c r="CF33" s="33">
        <v>7.26</v>
      </c>
      <c r="CG33" s="33">
        <v>7.16</v>
      </c>
      <c r="CH33" s="33">
        <v>7.1</v>
      </c>
      <c r="CI33" s="33">
        <v>7.04</v>
      </c>
      <c r="CJ33" s="33">
        <v>6.96</v>
      </c>
      <c r="CK33" s="33">
        <v>6.91</v>
      </c>
      <c r="CL33" s="33">
        <v>6.88</v>
      </c>
      <c r="CM33" s="33">
        <v>6.81</v>
      </c>
      <c r="CN33" s="33">
        <v>6.74</v>
      </c>
      <c r="CO33" s="33">
        <v>6.67</v>
      </c>
      <c r="CP33" s="33">
        <v>6.59</v>
      </c>
      <c r="CQ33" s="33">
        <v>6.51</v>
      </c>
      <c r="CR33" s="44"/>
      <c r="CS33" s="38"/>
      <c r="CT33" s="42" t="s">
        <v>548</v>
      </c>
      <c r="CU33" s="33">
        <v>7.52</v>
      </c>
      <c r="CV33" s="33">
        <v>7.37</v>
      </c>
      <c r="CW33" s="33">
        <v>7.27</v>
      </c>
      <c r="CX33" s="33">
        <v>7.17</v>
      </c>
      <c r="CY33" s="33">
        <v>7.1</v>
      </c>
      <c r="CZ33" s="33">
        <v>7.01</v>
      </c>
      <c r="DA33" s="33">
        <v>6.95</v>
      </c>
      <c r="DB33" s="33">
        <v>6.85</v>
      </c>
      <c r="DC33" s="33">
        <v>6.78</v>
      </c>
      <c r="DD33" s="33">
        <v>6.73</v>
      </c>
      <c r="DE33" s="33">
        <v>6.67</v>
      </c>
      <c r="DF33" s="33">
        <v>6.62</v>
      </c>
      <c r="DG33" s="33">
        <v>6.58</v>
      </c>
      <c r="DH33" s="33">
        <v>6.52</v>
      </c>
      <c r="DI33" s="33">
        <v>6.48</v>
      </c>
      <c r="DJ33" s="33">
        <v>6.41</v>
      </c>
      <c r="DK33" s="33">
        <v>6.36</v>
      </c>
      <c r="DL33" s="33">
        <v>6.29</v>
      </c>
      <c r="DM33" s="33">
        <v>6.21</v>
      </c>
      <c r="DN33" s="33">
        <v>6.14</v>
      </c>
      <c r="DO33" s="33">
        <v>6.06</v>
      </c>
      <c r="DP33" s="44"/>
      <c r="DQ33" s="38"/>
      <c r="DR33" s="42" t="s">
        <v>548</v>
      </c>
      <c r="DS33" s="33">
        <v>9.83</v>
      </c>
      <c r="DT33" s="33">
        <v>9.7</v>
      </c>
      <c r="DU33" s="33">
        <v>9.59</v>
      </c>
      <c r="DV33" s="33">
        <v>9.55</v>
      </c>
      <c r="DW33" s="33">
        <v>9.48</v>
      </c>
      <c r="DX33" s="33">
        <v>9.31</v>
      </c>
      <c r="DY33" s="33">
        <v>9.21</v>
      </c>
      <c r="DZ33" s="33">
        <v>9.07</v>
      </c>
      <c r="EA33" s="33">
        <v>9.01</v>
      </c>
      <c r="EB33" s="33">
        <v>8.9</v>
      </c>
      <c r="EC33" s="33">
        <v>8.82</v>
      </c>
      <c r="ED33" s="33">
        <v>8.63</v>
      </c>
      <c r="EE33" s="33">
        <v>8.55</v>
      </c>
      <c r="EF33" s="33">
        <v>8.46</v>
      </c>
      <c r="EG33" s="33">
        <v>8.37</v>
      </c>
      <c r="EH33" s="33">
        <v>8.28</v>
      </c>
      <c r="EI33" s="33">
        <v>8.17</v>
      </c>
      <c r="EJ33" s="33">
        <v>8.08</v>
      </c>
      <c r="EK33" s="33">
        <v>7.99</v>
      </c>
      <c r="EL33" s="33">
        <v>7.93</v>
      </c>
      <c r="EM33" s="33">
        <v>7.87</v>
      </c>
      <c r="EO33" s="7"/>
      <c r="EP33" s="24" t="s">
        <v>547</v>
      </c>
      <c r="EQ33" s="13">
        <v>9</v>
      </c>
      <c r="ER33" s="13">
        <v>8.95</v>
      </c>
      <c r="ES33" s="13">
        <v>8.85</v>
      </c>
      <c r="ET33" s="13">
        <v>8.78</v>
      </c>
      <c r="EU33" s="13">
        <v>8.68</v>
      </c>
      <c r="EV33" s="13">
        <v>8.58</v>
      </c>
      <c r="EW33" s="13">
        <v>8.48</v>
      </c>
      <c r="EX33" s="13">
        <v>8.33</v>
      </c>
      <c r="EY33" s="13">
        <v>8.21</v>
      </c>
      <c r="EZ33" s="13">
        <v>8.1</v>
      </c>
      <c r="FA33" s="13">
        <v>8.02</v>
      </c>
      <c r="FB33" s="13">
        <v>7.93</v>
      </c>
      <c r="FC33" s="13">
        <v>7.74</v>
      </c>
      <c r="FD33" s="13">
        <v>7.66</v>
      </c>
      <c r="FE33" s="13">
        <v>7.59</v>
      </c>
      <c r="FF33" s="13">
        <v>7.52</v>
      </c>
      <c r="FG33" s="13">
        <v>7.47</v>
      </c>
      <c r="FH33" s="13">
        <v>7.42</v>
      </c>
      <c r="FI33" s="13">
        <v>7.37</v>
      </c>
      <c r="FJ33" s="13">
        <v>7.32</v>
      </c>
      <c r="FK33" s="13">
        <v>7.25</v>
      </c>
      <c r="FM33" s="7"/>
      <c r="FN33" s="24" t="s">
        <v>547</v>
      </c>
      <c r="FO33" s="13">
        <v>9.57</v>
      </c>
      <c r="FP33" s="13">
        <v>9.39</v>
      </c>
      <c r="FQ33" s="13">
        <v>9.26</v>
      </c>
      <c r="FR33" s="13">
        <v>9.13</v>
      </c>
      <c r="FS33" s="13">
        <v>9.05</v>
      </c>
      <c r="FT33" s="13">
        <v>8.89</v>
      </c>
      <c r="FU33" s="13">
        <v>8.77</v>
      </c>
      <c r="FV33" s="13">
        <v>8.61</v>
      </c>
      <c r="FW33" s="13">
        <v>8.54</v>
      </c>
      <c r="FX33" s="13">
        <v>8.46</v>
      </c>
      <c r="FY33" s="13">
        <v>8.38</v>
      </c>
      <c r="FZ33" s="13">
        <v>8.34</v>
      </c>
      <c r="GA33" s="13">
        <v>8.22</v>
      </c>
      <c r="GB33" s="13">
        <v>8.13</v>
      </c>
      <c r="GC33" s="13">
        <v>8.05</v>
      </c>
      <c r="GD33" s="13">
        <v>7.98</v>
      </c>
      <c r="GE33" s="13">
        <v>7.93</v>
      </c>
      <c r="GF33" s="13">
        <v>7.87</v>
      </c>
      <c r="GG33" s="13">
        <v>7.81</v>
      </c>
      <c r="GH33" s="13">
        <v>7.75</v>
      </c>
      <c r="GI33" s="13">
        <v>7.72</v>
      </c>
      <c r="GK33" s="7"/>
      <c r="GL33" s="24" t="s">
        <v>547</v>
      </c>
      <c r="GM33" s="13">
        <v>8.31</v>
      </c>
      <c r="GN33" s="13">
        <v>8.18</v>
      </c>
      <c r="GO33" s="13">
        <v>8.11</v>
      </c>
      <c r="GP33" s="13">
        <v>8.04</v>
      </c>
      <c r="GQ33" s="13">
        <v>7.97</v>
      </c>
      <c r="GR33" s="13">
        <v>7.87</v>
      </c>
      <c r="GS33" s="13">
        <v>7.76</v>
      </c>
      <c r="GT33" s="13">
        <v>7.69</v>
      </c>
      <c r="GU33" s="13">
        <v>7.68</v>
      </c>
      <c r="GV33" s="13">
        <v>7.59</v>
      </c>
      <c r="GW33" s="13">
        <v>7.52</v>
      </c>
      <c r="GX33" s="13">
        <v>7.48</v>
      </c>
      <c r="GY33" s="13">
        <v>7.37</v>
      </c>
      <c r="GZ33" s="13">
        <v>7.32</v>
      </c>
      <c r="HA33" s="13">
        <v>7.26</v>
      </c>
      <c r="HB33" s="13">
        <v>7.19</v>
      </c>
      <c r="HC33" s="13">
        <v>7.11</v>
      </c>
      <c r="HD33" s="13">
        <v>7.04</v>
      </c>
      <c r="HE33" s="13">
        <v>6.99</v>
      </c>
      <c r="HF33" s="13">
        <v>6.87</v>
      </c>
      <c r="HG33" s="13">
        <v>6.8</v>
      </c>
    </row>
    <row r="34" ht="15" spans="1:215">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44"/>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44"/>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44"/>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row>
    <row r="35" ht="1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44"/>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44"/>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44"/>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93" spans="1:215">
      <c r="A36" s="13"/>
      <c r="B36" s="10" t="s">
        <v>549</v>
      </c>
      <c r="C36" s="13">
        <v>0</v>
      </c>
      <c r="D36" s="13">
        <v>0</v>
      </c>
      <c r="E36" s="13">
        <v>0.1</v>
      </c>
      <c r="F36" s="13">
        <v>0.1</v>
      </c>
      <c r="G36" s="13">
        <v>0.1</v>
      </c>
      <c r="H36" s="13">
        <v>0.1</v>
      </c>
      <c r="I36" s="13">
        <v>0.1</v>
      </c>
      <c r="J36" s="13">
        <v>0.1</v>
      </c>
      <c r="K36" s="13">
        <v>0.1</v>
      </c>
      <c r="L36" s="13">
        <v>0.1</v>
      </c>
      <c r="M36" s="13">
        <v>0.1</v>
      </c>
      <c r="N36" s="13">
        <v>0.1</v>
      </c>
      <c r="O36" s="13">
        <v>0.1</v>
      </c>
      <c r="P36" s="13">
        <v>0.1</v>
      </c>
      <c r="Q36" s="13">
        <v>0.1</v>
      </c>
      <c r="R36" s="13">
        <v>0.1</v>
      </c>
      <c r="S36" s="13">
        <v>0.1</v>
      </c>
      <c r="T36" s="13">
        <v>0.1</v>
      </c>
      <c r="U36" s="13">
        <v>0.1</v>
      </c>
      <c r="V36" s="13">
        <v>0.1</v>
      </c>
      <c r="W36" s="13">
        <v>0.1</v>
      </c>
      <c r="Y36" s="13"/>
      <c r="Z36" s="10" t="s">
        <v>549</v>
      </c>
      <c r="AA36" s="13">
        <v>0.3</v>
      </c>
      <c r="AB36" s="13">
        <v>0.3</v>
      </c>
      <c r="AC36" s="13">
        <v>0.3</v>
      </c>
      <c r="AD36" s="13">
        <v>0.3</v>
      </c>
      <c r="AE36" s="13">
        <v>0.3</v>
      </c>
      <c r="AF36" s="13">
        <v>0.3</v>
      </c>
      <c r="AG36" s="13">
        <v>0.3</v>
      </c>
      <c r="AH36" s="13">
        <v>0.3</v>
      </c>
      <c r="AI36" s="13">
        <v>0.3</v>
      </c>
      <c r="AJ36" s="13">
        <v>0.3</v>
      </c>
      <c r="AK36" s="13">
        <v>0.3</v>
      </c>
      <c r="AL36" s="13">
        <v>0.3</v>
      </c>
      <c r="AM36" s="13">
        <v>0.3</v>
      </c>
      <c r="AN36" s="13">
        <v>0.3</v>
      </c>
      <c r="AO36" s="13">
        <v>0.3</v>
      </c>
      <c r="AP36" s="13">
        <v>0.3</v>
      </c>
      <c r="AQ36" s="13">
        <v>0.3</v>
      </c>
      <c r="AR36" s="13">
        <v>0.4</v>
      </c>
      <c r="AS36" s="13">
        <v>0.4</v>
      </c>
      <c r="AT36" s="13">
        <v>0.4</v>
      </c>
      <c r="AU36" s="13">
        <v>0.3</v>
      </c>
      <c r="AW36" s="33"/>
      <c r="AX36" s="46" t="s">
        <v>549</v>
      </c>
      <c r="AY36" s="33">
        <v>0.2</v>
      </c>
      <c r="AZ36" s="33">
        <v>0.2</v>
      </c>
      <c r="BA36" s="33">
        <v>0.2</v>
      </c>
      <c r="BB36" s="33">
        <v>0.3</v>
      </c>
      <c r="BC36" s="33">
        <v>0.3</v>
      </c>
      <c r="BD36" s="33">
        <v>0.3</v>
      </c>
      <c r="BE36" s="33">
        <v>0.2</v>
      </c>
      <c r="BF36" s="33">
        <v>0.2</v>
      </c>
      <c r="BG36" s="33">
        <v>0.3</v>
      </c>
      <c r="BH36" s="33">
        <v>0.2</v>
      </c>
      <c r="BI36" s="33">
        <v>0.2</v>
      </c>
      <c r="BJ36" s="33">
        <v>0.3</v>
      </c>
      <c r="BK36" s="33">
        <v>0.3</v>
      </c>
      <c r="BL36" s="33">
        <v>0.2</v>
      </c>
      <c r="BM36" s="33">
        <v>0.2</v>
      </c>
      <c r="BN36" s="33">
        <v>0.3</v>
      </c>
      <c r="BO36" s="33">
        <v>0.3</v>
      </c>
      <c r="BP36" s="33">
        <v>0.3</v>
      </c>
      <c r="BQ36" s="33">
        <v>0.3</v>
      </c>
      <c r="BR36" s="33">
        <v>0.3</v>
      </c>
      <c r="BS36" s="33">
        <v>0.3</v>
      </c>
      <c r="BT36" s="44"/>
      <c r="BU36" s="33"/>
      <c r="BV36" s="46" t="s">
        <v>549</v>
      </c>
      <c r="BW36" s="33">
        <v>1.8</v>
      </c>
      <c r="BX36" s="33">
        <v>1.8</v>
      </c>
      <c r="BY36" s="33">
        <v>1.9</v>
      </c>
      <c r="BZ36" s="33">
        <v>2</v>
      </c>
      <c r="CA36" s="33">
        <v>2</v>
      </c>
      <c r="CB36" s="33">
        <v>2</v>
      </c>
      <c r="CC36" s="33">
        <v>2</v>
      </c>
      <c r="CD36" s="33">
        <v>2.1</v>
      </c>
      <c r="CE36" s="33">
        <v>2</v>
      </c>
      <c r="CF36" s="33">
        <v>2.1</v>
      </c>
      <c r="CG36" s="33">
        <v>2.1</v>
      </c>
      <c r="CH36" s="33">
        <v>2.3</v>
      </c>
      <c r="CI36" s="33">
        <v>2.3</v>
      </c>
      <c r="CJ36" s="33">
        <v>2.3</v>
      </c>
      <c r="CK36" s="33">
        <v>2.2</v>
      </c>
      <c r="CL36" s="33">
        <v>2.3</v>
      </c>
      <c r="CM36" s="33">
        <v>2.5</v>
      </c>
      <c r="CN36" s="33">
        <v>2.7</v>
      </c>
      <c r="CO36" s="33">
        <v>2.8</v>
      </c>
      <c r="CP36" s="33">
        <v>2.9</v>
      </c>
      <c r="CQ36" s="33">
        <v>2.5</v>
      </c>
      <c r="CR36" s="44"/>
      <c r="CS36" s="33"/>
      <c r="CT36" s="46" t="s">
        <v>549</v>
      </c>
      <c r="CU36" s="33">
        <v>3.1</v>
      </c>
      <c r="CV36" s="33">
        <v>3.2</v>
      </c>
      <c r="CW36" s="33">
        <v>3.3</v>
      </c>
      <c r="CX36" s="33">
        <v>3.4</v>
      </c>
      <c r="CY36" s="33">
        <v>3.6</v>
      </c>
      <c r="CZ36" s="33">
        <v>3.8</v>
      </c>
      <c r="DA36" s="33">
        <v>3.8</v>
      </c>
      <c r="DB36" s="33">
        <v>3.9</v>
      </c>
      <c r="DC36" s="33">
        <v>3.9</v>
      </c>
      <c r="DD36" s="33">
        <v>4.1</v>
      </c>
      <c r="DE36" s="33">
        <v>4.3</v>
      </c>
      <c r="DF36" s="33">
        <v>4.4</v>
      </c>
      <c r="DG36" s="33">
        <v>4.2</v>
      </c>
      <c r="DH36" s="33">
        <v>4.4</v>
      </c>
      <c r="DI36" s="33">
        <v>4.4</v>
      </c>
      <c r="DJ36" s="33">
        <v>4.5</v>
      </c>
      <c r="DK36" s="33">
        <v>4.8</v>
      </c>
      <c r="DL36" s="33">
        <v>4.9</v>
      </c>
      <c r="DM36" s="33">
        <v>5.2</v>
      </c>
      <c r="DN36" s="33">
        <v>5.4</v>
      </c>
      <c r="DO36" s="33">
        <v>4.4</v>
      </c>
      <c r="DP36" s="44"/>
      <c r="DQ36" s="33"/>
      <c r="DR36" s="46" t="s">
        <v>549</v>
      </c>
      <c r="DS36" s="33">
        <v>0.4</v>
      </c>
      <c r="DT36" s="33">
        <v>0.3</v>
      </c>
      <c r="DU36" s="33">
        <v>0.4</v>
      </c>
      <c r="DV36" s="33">
        <v>0.4</v>
      </c>
      <c r="DW36" s="33">
        <v>0.4</v>
      </c>
      <c r="DX36" s="33">
        <v>0.4</v>
      </c>
      <c r="DY36" s="33">
        <v>0.4</v>
      </c>
      <c r="DZ36" s="33">
        <v>0.4</v>
      </c>
      <c r="EA36" s="33">
        <v>0.4</v>
      </c>
      <c r="EB36" s="33">
        <v>0.4</v>
      </c>
      <c r="EC36" s="33">
        <v>0.4</v>
      </c>
      <c r="ED36" s="33">
        <v>0.4</v>
      </c>
      <c r="EE36" s="33">
        <v>0.5</v>
      </c>
      <c r="EF36" s="33">
        <v>0.6</v>
      </c>
      <c r="EG36" s="33">
        <v>0.6</v>
      </c>
      <c r="EH36" s="33">
        <v>0.6</v>
      </c>
      <c r="EI36" s="33">
        <v>0.6</v>
      </c>
      <c r="EJ36" s="33">
        <v>0.6</v>
      </c>
      <c r="EK36" s="33">
        <v>0.7</v>
      </c>
      <c r="EL36" s="33">
        <v>0.7</v>
      </c>
      <c r="EM36" s="33">
        <v>0.6</v>
      </c>
      <c r="EO36" s="13"/>
      <c r="EP36" s="10" t="s">
        <v>549</v>
      </c>
      <c r="EQ36" s="13">
        <v>0.6</v>
      </c>
      <c r="ER36" s="13">
        <v>0.6</v>
      </c>
      <c r="ES36" s="13">
        <v>0.7</v>
      </c>
      <c r="ET36" s="13">
        <v>0.7</v>
      </c>
      <c r="EU36" s="13">
        <v>0.7</v>
      </c>
      <c r="EV36" s="13">
        <v>0.7</v>
      </c>
      <c r="EW36" s="13">
        <v>0.7</v>
      </c>
      <c r="EX36" s="13">
        <v>0.8</v>
      </c>
      <c r="EY36" s="13">
        <v>0.8</v>
      </c>
      <c r="EZ36" s="13">
        <v>0.9</v>
      </c>
      <c r="FA36" s="13">
        <v>0.9</v>
      </c>
      <c r="FB36" s="13">
        <v>0.8</v>
      </c>
      <c r="FC36" s="13">
        <v>0.9</v>
      </c>
      <c r="FD36" s="13">
        <v>1</v>
      </c>
      <c r="FE36" s="13">
        <v>1</v>
      </c>
      <c r="FF36" s="13">
        <v>1.1</v>
      </c>
      <c r="FG36" s="13">
        <v>1.1</v>
      </c>
      <c r="FH36" s="13">
        <v>1.1</v>
      </c>
      <c r="FI36" s="13">
        <v>1.1</v>
      </c>
      <c r="FJ36" s="13">
        <v>1.1</v>
      </c>
      <c r="FK36" s="13">
        <v>1</v>
      </c>
      <c r="FM36" s="13"/>
      <c r="FN36" s="10" t="s">
        <v>549</v>
      </c>
      <c r="FO36" s="13">
        <v>2.2</v>
      </c>
      <c r="FP36" s="13">
        <v>2.3</v>
      </c>
      <c r="FQ36" s="13">
        <v>2.3</v>
      </c>
      <c r="FR36" s="13">
        <v>2.2</v>
      </c>
      <c r="FS36" s="13">
        <v>2.1</v>
      </c>
      <c r="FT36" s="13">
        <v>2.2</v>
      </c>
      <c r="FU36" s="13">
        <v>2.1</v>
      </c>
      <c r="FV36" s="13">
        <v>2.3</v>
      </c>
      <c r="FW36" s="13">
        <v>2.2</v>
      </c>
      <c r="FX36" s="13">
        <v>2.2</v>
      </c>
      <c r="FY36" s="13">
        <v>2.2</v>
      </c>
      <c r="FZ36" s="13">
        <v>2</v>
      </c>
      <c r="GA36" s="13">
        <v>2.2</v>
      </c>
      <c r="GB36" s="13">
        <v>2.4</v>
      </c>
      <c r="GC36" s="13">
        <v>2.6</v>
      </c>
      <c r="GD36" s="13">
        <v>2.5</v>
      </c>
      <c r="GE36" s="13">
        <v>2.7</v>
      </c>
      <c r="GF36" s="13">
        <v>2.8</v>
      </c>
      <c r="GG36" s="13">
        <v>2.9</v>
      </c>
      <c r="GH36" s="13">
        <v>3.1</v>
      </c>
      <c r="GI36" s="13">
        <v>2.7</v>
      </c>
      <c r="GK36" s="13"/>
      <c r="GL36" s="10" t="s">
        <v>549</v>
      </c>
      <c r="GM36" s="13">
        <v>1.5</v>
      </c>
      <c r="GN36" s="13">
        <v>1.5</v>
      </c>
      <c r="GO36" s="13">
        <v>1.5</v>
      </c>
      <c r="GP36" s="13">
        <v>1.5</v>
      </c>
      <c r="GQ36" s="13">
        <v>1.6</v>
      </c>
      <c r="GR36" s="13">
        <v>1.5</v>
      </c>
      <c r="GS36" s="13">
        <v>1.3</v>
      </c>
      <c r="GT36" s="13">
        <v>1.5</v>
      </c>
      <c r="GU36" s="13">
        <v>1.4</v>
      </c>
      <c r="GV36" s="13">
        <v>1.4</v>
      </c>
      <c r="GW36" s="13">
        <v>1.5</v>
      </c>
      <c r="GX36" s="13">
        <v>1.4</v>
      </c>
      <c r="GY36" s="13">
        <v>1.4</v>
      </c>
      <c r="GZ36" s="13">
        <v>1.5</v>
      </c>
      <c r="HA36" s="13">
        <v>1.5</v>
      </c>
      <c r="HB36" s="13">
        <v>1.6</v>
      </c>
      <c r="HC36" s="13">
        <v>1.8</v>
      </c>
      <c r="HD36" s="13">
        <v>1.8</v>
      </c>
      <c r="HE36" s="13">
        <v>1.9</v>
      </c>
      <c r="HF36" s="13">
        <v>1.9</v>
      </c>
      <c r="HG36" s="13">
        <v>1.8</v>
      </c>
    </row>
    <row r="37" ht="144" spans="1:215">
      <c r="A37" s="1"/>
      <c r="B37" s="23" t="s">
        <v>320</v>
      </c>
      <c r="C37" s="1"/>
      <c r="D37" s="1"/>
      <c r="E37" s="1"/>
      <c r="F37" s="1"/>
      <c r="G37" s="1"/>
      <c r="H37" s="1"/>
      <c r="I37" s="1"/>
      <c r="J37" s="1"/>
      <c r="K37" s="1"/>
      <c r="L37" s="1"/>
      <c r="M37" s="1"/>
      <c r="N37" s="1"/>
      <c r="O37" s="1"/>
      <c r="P37" s="1"/>
      <c r="Q37" s="1"/>
      <c r="R37" s="1"/>
      <c r="S37" s="1"/>
      <c r="T37" s="1"/>
      <c r="U37" s="1"/>
      <c r="V37" s="1"/>
      <c r="W37" s="1"/>
      <c r="Y37" s="1"/>
      <c r="Z37" s="23" t="s">
        <v>320</v>
      </c>
      <c r="AA37" s="1"/>
      <c r="AB37" s="1"/>
      <c r="AC37" s="1"/>
      <c r="AD37" s="1"/>
      <c r="AE37" s="1"/>
      <c r="AF37" s="1"/>
      <c r="AG37" s="1"/>
      <c r="AH37" s="1"/>
      <c r="AI37" s="1"/>
      <c r="AJ37" s="1"/>
      <c r="AK37" s="1"/>
      <c r="AL37" s="1"/>
      <c r="AM37" s="1"/>
      <c r="AN37" s="1"/>
      <c r="AO37" s="1"/>
      <c r="AP37" s="1"/>
      <c r="AQ37" s="1"/>
      <c r="AR37" s="1"/>
      <c r="AS37" s="1"/>
      <c r="AT37" s="1"/>
      <c r="AU37" s="1"/>
      <c r="AW37" s="25"/>
      <c r="AX37" s="39" t="s">
        <v>320</v>
      </c>
      <c r="AY37" s="25"/>
      <c r="AZ37" s="25"/>
      <c r="BA37" s="25"/>
      <c r="BB37" s="25"/>
      <c r="BC37" s="25"/>
      <c r="BD37" s="25"/>
      <c r="BE37" s="25"/>
      <c r="BF37" s="25"/>
      <c r="BG37" s="25"/>
      <c r="BH37" s="25"/>
      <c r="BI37" s="25"/>
      <c r="BJ37" s="25"/>
      <c r="BK37" s="25"/>
      <c r="BL37" s="25"/>
      <c r="BM37" s="25"/>
      <c r="BN37" s="25"/>
      <c r="BO37" s="25"/>
      <c r="BP37" s="25"/>
      <c r="BQ37" s="25"/>
      <c r="BR37" s="25"/>
      <c r="BS37" s="25"/>
      <c r="BT37" s="44"/>
      <c r="BU37" s="25"/>
      <c r="BV37" s="39" t="s">
        <v>320</v>
      </c>
      <c r="BW37" s="25"/>
      <c r="BX37" s="25"/>
      <c r="BY37" s="25"/>
      <c r="BZ37" s="25"/>
      <c r="CA37" s="25"/>
      <c r="CB37" s="25"/>
      <c r="CC37" s="25"/>
      <c r="CD37" s="25"/>
      <c r="CE37" s="25"/>
      <c r="CF37" s="25"/>
      <c r="CG37" s="25"/>
      <c r="CH37" s="25"/>
      <c r="CI37" s="25"/>
      <c r="CJ37" s="25"/>
      <c r="CK37" s="25"/>
      <c r="CL37" s="25"/>
      <c r="CM37" s="25"/>
      <c r="CN37" s="25"/>
      <c r="CO37" s="25"/>
      <c r="CP37" s="25"/>
      <c r="CQ37" s="25"/>
      <c r="CR37" s="44"/>
      <c r="CS37" s="25"/>
      <c r="CT37" s="39" t="s">
        <v>320</v>
      </c>
      <c r="CU37" s="25"/>
      <c r="CV37" s="25"/>
      <c r="CW37" s="25"/>
      <c r="CX37" s="25"/>
      <c r="CY37" s="25"/>
      <c r="CZ37" s="25"/>
      <c r="DA37" s="25"/>
      <c r="DB37" s="25"/>
      <c r="DC37" s="25"/>
      <c r="DD37" s="25"/>
      <c r="DE37" s="25"/>
      <c r="DF37" s="25"/>
      <c r="DG37" s="25"/>
      <c r="DH37" s="25"/>
      <c r="DI37" s="25"/>
      <c r="DJ37" s="25"/>
      <c r="DK37" s="25"/>
      <c r="DL37" s="25"/>
      <c r="DM37" s="25"/>
      <c r="DN37" s="25"/>
      <c r="DO37" s="25"/>
      <c r="DP37" s="44"/>
      <c r="DQ37" s="25"/>
      <c r="DR37" s="39" t="s">
        <v>320</v>
      </c>
      <c r="DS37" s="25"/>
      <c r="DT37" s="25"/>
      <c r="DU37" s="25"/>
      <c r="DV37" s="25"/>
      <c r="DW37" s="25"/>
      <c r="DX37" s="25"/>
      <c r="DY37" s="25"/>
      <c r="DZ37" s="25"/>
      <c r="EA37" s="25"/>
      <c r="EB37" s="25"/>
      <c r="EC37" s="25"/>
      <c r="ED37" s="25"/>
      <c r="EE37" s="25"/>
      <c r="EF37" s="25"/>
      <c r="EG37" s="25"/>
      <c r="EH37" s="25"/>
      <c r="EI37" s="25"/>
      <c r="EJ37" s="25"/>
      <c r="EK37" s="25"/>
      <c r="EL37" s="25"/>
      <c r="EM37" s="25"/>
      <c r="EO37" s="1"/>
      <c r="EP37" s="23" t="s">
        <v>320</v>
      </c>
      <c r="EQ37" s="1"/>
      <c r="ER37" s="1"/>
      <c r="ES37" s="1"/>
      <c r="ET37" s="1"/>
      <c r="EU37" s="1"/>
      <c r="EV37" s="1"/>
      <c r="EW37" s="1"/>
      <c r="EX37" s="1"/>
      <c r="EY37" s="1"/>
      <c r="EZ37" s="1"/>
      <c r="FA37" s="1"/>
      <c r="FB37" s="1"/>
      <c r="FC37" s="1"/>
      <c r="FD37" s="1"/>
      <c r="FE37" s="1"/>
      <c r="FF37" s="1"/>
      <c r="FG37" s="1"/>
      <c r="FH37" s="1"/>
      <c r="FI37" s="1"/>
      <c r="FJ37" s="1"/>
      <c r="FK37" s="1"/>
      <c r="FM37" s="1"/>
      <c r="FN37" s="23" t="s">
        <v>320</v>
      </c>
      <c r="FO37" s="1"/>
      <c r="FP37" s="1"/>
      <c r="FQ37" s="1"/>
      <c r="FR37" s="1"/>
      <c r="FS37" s="1"/>
      <c r="FT37" s="1"/>
      <c r="FU37" s="1"/>
      <c r="FV37" s="1"/>
      <c r="FW37" s="1"/>
      <c r="FX37" s="1"/>
      <c r="FY37" s="1"/>
      <c r="FZ37" s="1"/>
      <c r="GA37" s="1"/>
      <c r="GB37" s="1"/>
      <c r="GC37" s="1"/>
      <c r="GD37" s="1"/>
      <c r="GE37" s="1"/>
      <c r="GF37" s="1"/>
      <c r="GG37" s="1"/>
      <c r="GH37" s="1"/>
      <c r="GI37" s="1"/>
      <c r="GK37" s="1"/>
      <c r="GL37" s="23" t="s">
        <v>320</v>
      </c>
      <c r="GM37" s="1"/>
      <c r="GN37" s="1"/>
      <c r="GO37" s="1"/>
      <c r="GP37" s="1"/>
      <c r="GQ37" s="1"/>
      <c r="GR37" s="1"/>
      <c r="GS37" s="1"/>
      <c r="GT37" s="1"/>
      <c r="GU37" s="1"/>
      <c r="GV37" s="1"/>
      <c r="GW37" s="1"/>
      <c r="GX37" s="1"/>
      <c r="GY37" s="1"/>
      <c r="GZ37" s="1"/>
      <c r="HA37" s="1"/>
      <c r="HB37" s="1"/>
      <c r="HC37" s="1"/>
      <c r="HD37" s="1"/>
      <c r="HE37" s="1"/>
      <c r="HF37" s="1"/>
      <c r="HG37" s="1"/>
    </row>
    <row r="38" ht="15" spans="1:215">
      <c r="A38" s="1"/>
      <c r="B38" s="9" t="s">
        <v>298</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Y38" s="1"/>
      <c r="Z38" s="9" t="s">
        <v>298</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W38" s="25"/>
      <c r="AX38" s="45" t="s">
        <v>299</v>
      </c>
      <c r="AY38" s="25">
        <v>0</v>
      </c>
      <c r="AZ38" s="25">
        <v>0</v>
      </c>
      <c r="BA38" s="25">
        <v>0</v>
      </c>
      <c r="BB38" s="25">
        <v>0</v>
      </c>
      <c r="BC38" s="25">
        <v>0</v>
      </c>
      <c r="BD38" s="25">
        <v>0</v>
      </c>
      <c r="BE38" s="25">
        <v>0</v>
      </c>
      <c r="BF38" s="25">
        <v>0</v>
      </c>
      <c r="BG38" s="25">
        <v>0</v>
      </c>
      <c r="BH38" s="25">
        <v>0</v>
      </c>
      <c r="BI38" s="25">
        <v>0</v>
      </c>
      <c r="BJ38" s="25">
        <v>0</v>
      </c>
      <c r="BK38" s="25">
        <v>0</v>
      </c>
      <c r="BL38" s="25">
        <v>0</v>
      </c>
      <c r="BM38" s="25">
        <v>0</v>
      </c>
      <c r="BN38" s="25">
        <v>0</v>
      </c>
      <c r="BO38" s="25">
        <v>0</v>
      </c>
      <c r="BP38" s="25">
        <v>0</v>
      </c>
      <c r="BQ38" s="25">
        <v>0</v>
      </c>
      <c r="BR38" s="25">
        <v>0</v>
      </c>
      <c r="BS38" s="25">
        <v>0</v>
      </c>
      <c r="BT38" s="44"/>
      <c r="BU38" s="25"/>
      <c r="BV38" s="45" t="s">
        <v>299</v>
      </c>
      <c r="BW38" s="25">
        <v>0</v>
      </c>
      <c r="BX38" s="25">
        <v>0</v>
      </c>
      <c r="BY38" s="25">
        <v>0</v>
      </c>
      <c r="BZ38" s="25">
        <v>0</v>
      </c>
      <c r="CA38" s="25">
        <v>0</v>
      </c>
      <c r="CB38" s="25">
        <v>0</v>
      </c>
      <c r="CC38" s="25">
        <v>0</v>
      </c>
      <c r="CD38" s="25">
        <v>0</v>
      </c>
      <c r="CE38" s="25">
        <v>0</v>
      </c>
      <c r="CF38" s="25">
        <v>0</v>
      </c>
      <c r="CG38" s="25">
        <v>0</v>
      </c>
      <c r="CH38" s="25">
        <v>0</v>
      </c>
      <c r="CI38" s="25">
        <v>0</v>
      </c>
      <c r="CJ38" s="25">
        <v>0</v>
      </c>
      <c r="CK38" s="25">
        <v>0</v>
      </c>
      <c r="CL38" s="25">
        <v>0</v>
      </c>
      <c r="CM38" s="25">
        <v>0</v>
      </c>
      <c r="CN38" s="25">
        <v>0</v>
      </c>
      <c r="CO38" s="25">
        <v>0</v>
      </c>
      <c r="CP38" s="25">
        <v>0</v>
      </c>
      <c r="CQ38" s="25">
        <v>0</v>
      </c>
      <c r="CR38" s="44"/>
      <c r="CS38" s="25"/>
      <c r="CT38" s="45" t="s">
        <v>299</v>
      </c>
      <c r="CU38" s="25">
        <v>0</v>
      </c>
      <c r="CV38" s="25">
        <v>0</v>
      </c>
      <c r="CW38" s="25">
        <v>0</v>
      </c>
      <c r="CX38" s="25">
        <v>0</v>
      </c>
      <c r="CY38" s="25">
        <v>0</v>
      </c>
      <c r="CZ38" s="25">
        <v>0</v>
      </c>
      <c r="DA38" s="25">
        <v>0</v>
      </c>
      <c r="DB38" s="25">
        <v>0</v>
      </c>
      <c r="DC38" s="25">
        <v>0</v>
      </c>
      <c r="DD38" s="25">
        <v>0</v>
      </c>
      <c r="DE38" s="25">
        <v>0</v>
      </c>
      <c r="DF38" s="25">
        <v>0</v>
      </c>
      <c r="DG38" s="25">
        <v>0</v>
      </c>
      <c r="DH38" s="25">
        <v>0</v>
      </c>
      <c r="DI38" s="25">
        <v>0</v>
      </c>
      <c r="DJ38" s="25">
        <v>0</v>
      </c>
      <c r="DK38" s="25">
        <v>0</v>
      </c>
      <c r="DL38" s="25">
        <v>0</v>
      </c>
      <c r="DM38" s="25">
        <v>0</v>
      </c>
      <c r="DN38" s="25">
        <v>0</v>
      </c>
      <c r="DO38" s="25">
        <v>0</v>
      </c>
      <c r="DP38" s="44"/>
      <c r="DQ38" s="25"/>
      <c r="DR38" s="45" t="s">
        <v>299</v>
      </c>
      <c r="DS38" s="25">
        <v>0</v>
      </c>
      <c r="DT38" s="25">
        <v>0</v>
      </c>
      <c r="DU38" s="25">
        <v>0</v>
      </c>
      <c r="DV38" s="25">
        <v>0</v>
      </c>
      <c r="DW38" s="25">
        <v>0</v>
      </c>
      <c r="DX38" s="25">
        <v>0</v>
      </c>
      <c r="DY38" s="25">
        <v>0</v>
      </c>
      <c r="DZ38" s="25">
        <v>0</v>
      </c>
      <c r="EA38" s="25">
        <v>0</v>
      </c>
      <c r="EB38" s="25">
        <v>0</v>
      </c>
      <c r="EC38" s="25">
        <v>0</v>
      </c>
      <c r="ED38" s="25">
        <v>0</v>
      </c>
      <c r="EE38" s="25">
        <v>0</v>
      </c>
      <c r="EF38" s="25">
        <v>0</v>
      </c>
      <c r="EG38" s="25">
        <v>0</v>
      </c>
      <c r="EH38" s="25">
        <v>0</v>
      </c>
      <c r="EI38" s="25">
        <v>0</v>
      </c>
      <c r="EJ38" s="25">
        <v>0</v>
      </c>
      <c r="EK38" s="25">
        <v>0</v>
      </c>
      <c r="EL38" s="25">
        <v>0</v>
      </c>
      <c r="EM38" s="25">
        <v>0</v>
      </c>
      <c r="EO38" s="1"/>
      <c r="EP38" s="9" t="s">
        <v>298</v>
      </c>
      <c r="EQ38" s="1">
        <v>0</v>
      </c>
      <c r="ER38" s="1">
        <v>0</v>
      </c>
      <c r="ES38" s="1">
        <v>0</v>
      </c>
      <c r="ET38" s="1">
        <v>0</v>
      </c>
      <c r="EU38" s="1">
        <v>0</v>
      </c>
      <c r="EV38" s="1">
        <v>0</v>
      </c>
      <c r="EW38" s="1">
        <v>0</v>
      </c>
      <c r="EX38" s="1">
        <v>0</v>
      </c>
      <c r="EY38" s="1">
        <v>0</v>
      </c>
      <c r="EZ38" s="1">
        <v>0</v>
      </c>
      <c r="FA38" s="1">
        <v>0</v>
      </c>
      <c r="FB38" s="1">
        <v>0</v>
      </c>
      <c r="FC38" s="1">
        <v>0</v>
      </c>
      <c r="FD38" s="1">
        <v>0</v>
      </c>
      <c r="FE38" s="1">
        <v>0</v>
      </c>
      <c r="FF38" s="1">
        <v>0</v>
      </c>
      <c r="FG38" s="1">
        <v>0</v>
      </c>
      <c r="FH38" s="1">
        <v>0</v>
      </c>
      <c r="FI38" s="1">
        <v>0</v>
      </c>
      <c r="FJ38" s="1">
        <v>0</v>
      </c>
      <c r="FK38" s="1">
        <v>0</v>
      </c>
      <c r="FM38" s="1"/>
      <c r="FN38" s="9" t="s">
        <v>298</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K38" s="1"/>
      <c r="GL38" s="9" t="s">
        <v>298</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row>
    <row r="39" ht="15" spans="1:215">
      <c r="A39" s="1"/>
      <c r="B39" s="22" t="s">
        <v>300</v>
      </c>
      <c r="C39" s="1">
        <v>0</v>
      </c>
      <c r="D39" s="1">
        <v>0</v>
      </c>
      <c r="E39" s="1">
        <v>0.1</v>
      </c>
      <c r="F39" s="1">
        <v>0.1</v>
      </c>
      <c r="G39" s="1">
        <v>0.1</v>
      </c>
      <c r="H39" s="1">
        <v>0.1</v>
      </c>
      <c r="I39" s="1">
        <v>0.1</v>
      </c>
      <c r="J39" s="1">
        <v>0.1</v>
      </c>
      <c r="K39" s="1">
        <v>0.1</v>
      </c>
      <c r="L39" s="1">
        <v>0.1</v>
      </c>
      <c r="M39" s="1">
        <v>0.1</v>
      </c>
      <c r="N39" s="1">
        <v>0.1</v>
      </c>
      <c r="O39" s="1">
        <v>0.1</v>
      </c>
      <c r="P39" s="1">
        <v>0.1</v>
      </c>
      <c r="Q39" s="1">
        <v>0</v>
      </c>
      <c r="R39" s="1">
        <v>0.1</v>
      </c>
      <c r="S39" s="1">
        <v>0.1</v>
      </c>
      <c r="T39" s="1">
        <v>0.1</v>
      </c>
      <c r="U39" s="1">
        <v>0.1</v>
      </c>
      <c r="V39" s="1">
        <v>0.1</v>
      </c>
      <c r="W39" s="1">
        <v>0.1</v>
      </c>
      <c r="Y39" s="1"/>
      <c r="Z39" s="22" t="s">
        <v>300</v>
      </c>
      <c r="AA39" s="1">
        <v>0.3</v>
      </c>
      <c r="AB39" s="1">
        <v>0.3</v>
      </c>
      <c r="AC39" s="1">
        <v>0.3</v>
      </c>
      <c r="AD39" s="1">
        <v>0.3</v>
      </c>
      <c r="AE39" s="1">
        <v>0.3</v>
      </c>
      <c r="AF39" s="1">
        <v>0.3</v>
      </c>
      <c r="AG39" s="1">
        <v>0.3</v>
      </c>
      <c r="AH39" s="1">
        <v>0.3</v>
      </c>
      <c r="AI39" s="1">
        <v>0.3</v>
      </c>
      <c r="AJ39" s="1">
        <v>0.3</v>
      </c>
      <c r="AK39" s="1">
        <v>0.3</v>
      </c>
      <c r="AL39" s="1">
        <v>0.3</v>
      </c>
      <c r="AM39" s="1">
        <v>0.3</v>
      </c>
      <c r="AN39" s="1">
        <v>0.3</v>
      </c>
      <c r="AO39" s="1">
        <v>0.2</v>
      </c>
      <c r="AP39" s="1">
        <v>0.3</v>
      </c>
      <c r="AQ39" s="1">
        <v>0.3</v>
      </c>
      <c r="AR39" s="1">
        <v>0.4</v>
      </c>
      <c r="AS39" s="1">
        <v>0.4</v>
      </c>
      <c r="AT39" s="1">
        <v>0.4</v>
      </c>
      <c r="AU39" s="1">
        <v>0.3</v>
      </c>
      <c r="AW39" s="25"/>
      <c r="AX39" s="35" t="s">
        <v>301</v>
      </c>
      <c r="AY39" s="25">
        <v>0.2</v>
      </c>
      <c r="AZ39" s="25">
        <v>0.2</v>
      </c>
      <c r="BA39" s="25">
        <v>0.2</v>
      </c>
      <c r="BB39" s="25">
        <v>0.2</v>
      </c>
      <c r="BC39" s="25">
        <v>0.2</v>
      </c>
      <c r="BD39" s="25">
        <v>0.2</v>
      </c>
      <c r="BE39" s="25">
        <v>0.2</v>
      </c>
      <c r="BF39" s="25">
        <v>0.2</v>
      </c>
      <c r="BG39" s="25">
        <v>0.3</v>
      </c>
      <c r="BH39" s="25">
        <v>0.2</v>
      </c>
      <c r="BI39" s="25">
        <v>0.2</v>
      </c>
      <c r="BJ39" s="25">
        <v>0.3</v>
      </c>
      <c r="BK39" s="25">
        <v>0.3</v>
      </c>
      <c r="BL39" s="25">
        <v>0.2</v>
      </c>
      <c r="BM39" s="25">
        <v>0.2</v>
      </c>
      <c r="BN39" s="25">
        <v>0.3</v>
      </c>
      <c r="BO39" s="25">
        <v>0.3</v>
      </c>
      <c r="BP39" s="25">
        <v>0.3</v>
      </c>
      <c r="BQ39" s="25">
        <v>0.3</v>
      </c>
      <c r="BR39" s="25">
        <v>0.3</v>
      </c>
      <c r="BS39" s="25">
        <v>0.3</v>
      </c>
      <c r="BT39" s="44"/>
      <c r="BU39" s="25"/>
      <c r="BV39" s="35" t="s">
        <v>301</v>
      </c>
      <c r="BW39" s="25">
        <v>1.7</v>
      </c>
      <c r="BX39" s="25">
        <v>1.8</v>
      </c>
      <c r="BY39" s="25">
        <v>1.8</v>
      </c>
      <c r="BZ39" s="25">
        <v>1.9</v>
      </c>
      <c r="CA39" s="25">
        <v>2</v>
      </c>
      <c r="CB39" s="25">
        <v>2</v>
      </c>
      <c r="CC39" s="25">
        <v>2</v>
      </c>
      <c r="CD39" s="25">
        <v>2.1</v>
      </c>
      <c r="CE39" s="25">
        <v>2</v>
      </c>
      <c r="CF39" s="25">
        <v>2.1</v>
      </c>
      <c r="CG39" s="25">
        <v>2.1</v>
      </c>
      <c r="CH39" s="25">
        <v>2.2</v>
      </c>
      <c r="CI39" s="25">
        <v>2.1</v>
      </c>
      <c r="CJ39" s="25">
        <v>2.2</v>
      </c>
      <c r="CK39" s="25">
        <v>2.1</v>
      </c>
      <c r="CL39" s="25">
        <v>2.3</v>
      </c>
      <c r="CM39" s="25">
        <v>2.4</v>
      </c>
      <c r="CN39" s="25">
        <v>2.6</v>
      </c>
      <c r="CO39" s="25">
        <v>2.7</v>
      </c>
      <c r="CP39" s="25">
        <v>2.9</v>
      </c>
      <c r="CQ39" s="25">
        <v>2.5</v>
      </c>
      <c r="CR39" s="44"/>
      <c r="CS39" s="25"/>
      <c r="CT39" s="35" t="s">
        <v>301</v>
      </c>
      <c r="CU39" s="25">
        <v>3</v>
      </c>
      <c r="CV39" s="25">
        <v>3</v>
      </c>
      <c r="CW39" s="25">
        <v>3.2</v>
      </c>
      <c r="CX39" s="25">
        <v>3.3</v>
      </c>
      <c r="CY39" s="25">
        <v>3.5</v>
      </c>
      <c r="CZ39" s="25">
        <v>3.7</v>
      </c>
      <c r="DA39" s="25">
        <v>3.6</v>
      </c>
      <c r="DB39" s="25">
        <v>3.6</v>
      </c>
      <c r="DC39" s="25">
        <v>3.6</v>
      </c>
      <c r="DD39" s="25">
        <v>3.8</v>
      </c>
      <c r="DE39" s="25">
        <v>3.9</v>
      </c>
      <c r="DF39" s="25">
        <v>3.9</v>
      </c>
      <c r="DG39" s="25">
        <v>3.7</v>
      </c>
      <c r="DH39" s="25">
        <v>4</v>
      </c>
      <c r="DI39" s="25">
        <v>4</v>
      </c>
      <c r="DJ39" s="25">
        <v>4.4</v>
      </c>
      <c r="DK39" s="25">
        <v>4.6</v>
      </c>
      <c r="DL39" s="25">
        <v>4.7</v>
      </c>
      <c r="DM39" s="25">
        <v>5</v>
      </c>
      <c r="DN39" s="25">
        <v>5.2</v>
      </c>
      <c r="DO39" s="25">
        <v>4.2</v>
      </c>
      <c r="DP39" s="44"/>
      <c r="DQ39" s="25"/>
      <c r="DR39" s="35" t="s">
        <v>301</v>
      </c>
      <c r="DS39" s="25">
        <v>0.3</v>
      </c>
      <c r="DT39" s="25">
        <v>0.3</v>
      </c>
      <c r="DU39" s="25">
        <v>0.3</v>
      </c>
      <c r="DV39" s="25">
        <v>0.4</v>
      </c>
      <c r="DW39" s="25">
        <v>0.4</v>
      </c>
      <c r="DX39" s="25">
        <v>0.4</v>
      </c>
      <c r="DY39" s="25">
        <v>0.4</v>
      </c>
      <c r="DZ39" s="25">
        <v>0.4</v>
      </c>
      <c r="EA39" s="25">
        <v>0.3</v>
      </c>
      <c r="EB39" s="25">
        <v>0.3</v>
      </c>
      <c r="EC39" s="25">
        <v>0.4</v>
      </c>
      <c r="ED39" s="25">
        <v>0.4</v>
      </c>
      <c r="EE39" s="25">
        <v>0.5</v>
      </c>
      <c r="EF39" s="25">
        <v>0.5</v>
      </c>
      <c r="EG39" s="25">
        <v>0.5</v>
      </c>
      <c r="EH39" s="25">
        <v>0.5</v>
      </c>
      <c r="EI39" s="25">
        <v>0.6</v>
      </c>
      <c r="EJ39" s="25">
        <v>0.6</v>
      </c>
      <c r="EK39" s="25">
        <v>0.7</v>
      </c>
      <c r="EL39" s="25">
        <v>0.7</v>
      </c>
      <c r="EM39" s="25">
        <v>0.6</v>
      </c>
      <c r="EO39" s="1"/>
      <c r="EP39" s="12" t="s">
        <v>300</v>
      </c>
      <c r="EQ39" s="1">
        <v>0.6</v>
      </c>
      <c r="ER39" s="1">
        <v>0.6</v>
      </c>
      <c r="ES39" s="1">
        <v>0.6</v>
      </c>
      <c r="ET39" s="1">
        <v>0.7</v>
      </c>
      <c r="EU39" s="1">
        <v>0.6</v>
      </c>
      <c r="EV39" s="1">
        <v>0.6</v>
      </c>
      <c r="EW39" s="1">
        <v>0.7</v>
      </c>
      <c r="EX39" s="1">
        <v>0.7</v>
      </c>
      <c r="EY39" s="1">
        <v>0.8</v>
      </c>
      <c r="EZ39" s="1">
        <v>0.9</v>
      </c>
      <c r="FA39" s="1">
        <v>0.9</v>
      </c>
      <c r="FB39" s="1">
        <v>0.7</v>
      </c>
      <c r="FC39" s="1">
        <v>0.9</v>
      </c>
      <c r="FD39" s="1">
        <v>0.9</v>
      </c>
      <c r="FE39" s="1">
        <v>0.9</v>
      </c>
      <c r="FF39" s="1">
        <v>1</v>
      </c>
      <c r="FG39" s="1">
        <v>1.1</v>
      </c>
      <c r="FH39" s="1">
        <v>1.1</v>
      </c>
      <c r="FI39" s="1">
        <v>1.1</v>
      </c>
      <c r="FJ39" s="1">
        <v>1.1</v>
      </c>
      <c r="FK39" s="1">
        <v>1</v>
      </c>
      <c r="FM39" s="1"/>
      <c r="FN39" s="12" t="s">
        <v>300</v>
      </c>
      <c r="FO39" s="1">
        <v>1.9</v>
      </c>
      <c r="FP39" s="1">
        <v>2</v>
      </c>
      <c r="FQ39" s="1">
        <v>2.1</v>
      </c>
      <c r="FR39" s="1">
        <v>2</v>
      </c>
      <c r="FS39" s="1">
        <v>2</v>
      </c>
      <c r="FT39" s="1">
        <v>2.1</v>
      </c>
      <c r="FU39" s="1">
        <v>2</v>
      </c>
      <c r="FV39" s="1">
        <v>2.2</v>
      </c>
      <c r="FW39" s="1">
        <v>2.1</v>
      </c>
      <c r="FX39" s="1">
        <v>2.1</v>
      </c>
      <c r="FY39" s="1">
        <v>2.1</v>
      </c>
      <c r="FZ39" s="1">
        <v>1.9</v>
      </c>
      <c r="GA39" s="1">
        <v>2</v>
      </c>
      <c r="GB39" s="1">
        <v>2.3</v>
      </c>
      <c r="GC39" s="1">
        <v>2.4</v>
      </c>
      <c r="GD39" s="1">
        <v>2.4</v>
      </c>
      <c r="GE39" s="1">
        <v>2.6</v>
      </c>
      <c r="GF39" s="1">
        <v>2.8</v>
      </c>
      <c r="GG39" s="1">
        <v>2.9</v>
      </c>
      <c r="GH39" s="1">
        <v>3</v>
      </c>
      <c r="GI39" s="1">
        <v>2.6</v>
      </c>
      <c r="GK39" s="1"/>
      <c r="GL39" s="12" t="s">
        <v>300</v>
      </c>
      <c r="GM39" s="1">
        <v>1.3</v>
      </c>
      <c r="GN39" s="1">
        <v>1.3</v>
      </c>
      <c r="GO39" s="1">
        <v>1.3</v>
      </c>
      <c r="GP39" s="1">
        <v>1.3</v>
      </c>
      <c r="GQ39" s="1">
        <v>1.4</v>
      </c>
      <c r="GR39" s="1">
        <v>1.3</v>
      </c>
      <c r="GS39" s="1">
        <v>1.2</v>
      </c>
      <c r="GT39" s="1">
        <v>1.3</v>
      </c>
      <c r="GU39" s="1">
        <v>1.3</v>
      </c>
      <c r="GV39" s="1">
        <v>1.3</v>
      </c>
      <c r="GW39" s="1">
        <v>1.3</v>
      </c>
      <c r="GX39" s="1">
        <v>1.2</v>
      </c>
      <c r="GY39" s="1">
        <v>1.2</v>
      </c>
      <c r="GZ39" s="1">
        <v>1.3</v>
      </c>
      <c r="HA39" s="1">
        <v>1.4</v>
      </c>
      <c r="HB39" s="1">
        <v>1.5</v>
      </c>
      <c r="HC39" s="1">
        <v>1.7</v>
      </c>
      <c r="HD39" s="1">
        <v>1.7</v>
      </c>
      <c r="HE39" s="1">
        <v>1.8</v>
      </c>
      <c r="HF39" s="1">
        <v>1.8</v>
      </c>
      <c r="HG39" s="1">
        <v>1.7</v>
      </c>
    </row>
    <row r="40" ht="15" spans="1:215">
      <c r="A40" s="1"/>
      <c r="B40" s="22" t="s">
        <v>302</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Y40" s="1"/>
      <c r="Z40" s="22" t="s">
        <v>302</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W40" s="25"/>
      <c r="AX40" s="35" t="s">
        <v>303</v>
      </c>
      <c r="AY40" s="25">
        <v>0</v>
      </c>
      <c r="AZ40" s="25">
        <v>0</v>
      </c>
      <c r="BA40" s="25">
        <v>0</v>
      </c>
      <c r="BB40" s="25">
        <v>0</v>
      </c>
      <c r="BC40" s="25">
        <v>0</v>
      </c>
      <c r="BD40" s="25">
        <v>0</v>
      </c>
      <c r="BE40" s="25">
        <v>0</v>
      </c>
      <c r="BF40" s="25">
        <v>0</v>
      </c>
      <c r="BG40" s="25">
        <v>0</v>
      </c>
      <c r="BH40" s="25">
        <v>0</v>
      </c>
      <c r="BI40" s="25">
        <v>0</v>
      </c>
      <c r="BJ40" s="25">
        <v>0</v>
      </c>
      <c r="BK40" s="25">
        <v>0</v>
      </c>
      <c r="BL40" s="25">
        <v>0</v>
      </c>
      <c r="BM40" s="25">
        <v>0</v>
      </c>
      <c r="BN40" s="25">
        <v>0</v>
      </c>
      <c r="BO40" s="25">
        <v>0</v>
      </c>
      <c r="BP40" s="25">
        <v>0</v>
      </c>
      <c r="BQ40" s="25">
        <v>0</v>
      </c>
      <c r="BR40" s="25">
        <v>0</v>
      </c>
      <c r="BS40" s="25">
        <v>0</v>
      </c>
      <c r="BT40" s="44"/>
      <c r="BU40" s="25"/>
      <c r="BV40" s="35" t="s">
        <v>303</v>
      </c>
      <c r="BW40" s="25">
        <v>0</v>
      </c>
      <c r="BX40" s="25">
        <v>0</v>
      </c>
      <c r="BY40" s="25">
        <v>0</v>
      </c>
      <c r="BZ40" s="25">
        <v>0</v>
      </c>
      <c r="CA40" s="25">
        <v>0</v>
      </c>
      <c r="CB40" s="25">
        <v>0</v>
      </c>
      <c r="CC40" s="25">
        <v>0</v>
      </c>
      <c r="CD40" s="25">
        <v>0</v>
      </c>
      <c r="CE40" s="25">
        <v>0</v>
      </c>
      <c r="CF40" s="25">
        <v>0</v>
      </c>
      <c r="CG40" s="25">
        <v>0</v>
      </c>
      <c r="CH40" s="25">
        <v>0</v>
      </c>
      <c r="CI40" s="25">
        <v>0</v>
      </c>
      <c r="CJ40" s="25">
        <v>0</v>
      </c>
      <c r="CK40" s="25">
        <v>0</v>
      </c>
      <c r="CL40" s="25">
        <v>0</v>
      </c>
      <c r="CM40" s="25">
        <v>0</v>
      </c>
      <c r="CN40" s="25">
        <v>0</v>
      </c>
      <c r="CO40" s="25">
        <v>0</v>
      </c>
      <c r="CP40" s="25">
        <v>0</v>
      </c>
      <c r="CQ40" s="25">
        <v>0</v>
      </c>
      <c r="CR40" s="44"/>
      <c r="CS40" s="25"/>
      <c r="CT40" s="35" t="s">
        <v>303</v>
      </c>
      <c r="CU40" s="25">
        <v>0</v>
      </c>
      <c r="CV40" s="25">
        <v>0</v>
      </c>
      <c r="CW40" s="25">
        <v>0</v>
      </c>
      <c r="CX40" s="25">
        <v>0</v>
      </c>
      <c r="CY40" s="25">
        <v>0</v>
      </c>
      <c r="CZ40" s="25">
        <v>0</v>
      </c>
      <c r="DA40" s="25">
        <v>0</v>
      </c>
      <c r="DB40" s="25">
        <v>0</v>
      </c>
      <c r="DC40" s="25">
        <v>0</v>
      </c>
      <c r="DD40" s="25">
        <v>0</v>
      </c>
      <c r="DE40" s="25">
        <v>0</v>
      </c>
      <c r="DF40" s="25">
        <v>0</v>
      </c>
      <c r="DG40" s="25">
        <v>0</v>
      </c>
      <c r="DH40" s="25">
        <v>0</v>
      </c>
      <c r="DI40" s="25">
        <v>0</v>
      </c>
      <c r="DJ40" s="25">
        <v>0</v>
      </c>
      <c r="DK40" s="25">
        <v>0.1</v>
      </c>
      <c r="DL40" s="25">
        <v>0.1</v>
      </c>
      <c r="DM40" s="25">
        <v>0.1</v>
      </c>
      <c r="DN40" s="25">
        <v>0.1</v>
      </c>
      <c r="DO40" s="25">
        <v>0.1</v>
      </c>
      <c r="DP40" s="44"/>
      <c r="DQ40" s="25"/>
      <c r="DR40" s="35" t="s">
        <v>303</v>
      </c>
      <c r="DS40" s="25">
        <v>0</v>
      </c>
      <c r="DT40" s="25">
        <v>0</v>
      </c>
      <c r="DU40" s="25">
        <v>0</v>
      </c>
      <c r="DV40" s="25">
        <v>0</v>
      </c>
      <c r="DW40" s="25">
        <v>0</v>
      </c>
      <c r="DX40" s="25">
        <v>0</v>
      </c>
      <c r="DY40" s="25">
        <v>0</v>
      </c>
      <c r="DZ40" s="25">
        <v>0</v>
      </c>
      <c r="EA40" s="25">
        <v>0</v>
      </c>
      <c r="EB40" s="25">
        <v>0</v>
      </c>
      <c r="EC40" s="25">
        <v>0</v>
      </c>
      <c r="ED40" s="25">
        <v>0</v>
      </c>
      <c r="EE40" s="25">
        <v>0</v>
      </c>
      <c r="EF40" s="25">
        <v>0</v>
      </c>
      <c r="EG40" s="25">
        <v>0</v>
      </c>
      <c r="EH40" s="25">
        <v>0</v>
      </c>
      <c r="EI40" s="25">
        <v>0</v>
      </c>
      <c r="EJ40" s="25">
        <v>0</v>
      </c>
      <c r="EK40" s="25">
        <v>0</v>
      </c>
      <c r="EL40" s="25">
        <v>0</v>
      </c>
      <c r="EM40" s="25">
        <v>0</v>
      </c>
      <c r="EO40" s="1"/>
      <c r="EP40" s="12" t="s">
        <v>302</v>
      </c>
      <c r="EQ40" s="1">
        <v>0</v>
      </c>
      <c r="ER40" s="1">
        <v>0</v>
      </c>
      <c r="ES40" s="1">
        <v>0</v>
      </c>
      <c r="ET40" s="1">
        <v>0</v>
      </c>
      <c r="EU40" s="1">
        <v>0</v>
      </c>
      <c r="EV40" s="1">
        <v>0</v>
      </c>
      <c r="EW40" s="1">
        <v>0</v>
      </c>
      <c r="EX40" s="1">
        <v>0</v>
      </c>
      <c r="EY40" s="1">
        <v>0</v>
      </c>
      <c r="EZ40" s="1">
        <v>0</v>
      </c>
      <c r="FA40" s="1">
        <v>0</v>
      </c>
      <c r="FB40" s="1">
        <v>0</v>
      </c>
      <c r="FC40" s="1">
        <v>0</v>
      </c>
      <c r="FD40" s="1">
        <v>0</v>
      </c>
      <c r="FE40" s="1">
        <v>0</v>
      </c>
      <c r="FF40" s="1">
        <v>0</v>
      </c>
      <c r="FG40" s="1">
        <v>0</v>
      </c>
      <c r="FH40" s="1">
        <v>0</v>
      </c>
      <c r="FI40" s="1">
        <v>0</v>
      </c>
      <c r="FJ40" s="1">
        <v>0</v>
      </c>
      <c r="FK40" s="1">
        <v>0</v>
      </c>
      <c r="FM40" s="1"/>
      <c r="FN40" s="12" t="s">
        <v>302</v>
      </c>
      <c r="FO40" s="1">
        <v>0.1</v>
      </c>
      <c r="FP40" s="1">
        <v>0.1</v>
      </c>
      <c r="FQ40" s="1">
        <v>0.1</v>
      </c>
      <c r="FR40" s="1">
        <v>0.1</v>
      </c>
      <c r="FS40" s="1">
        <v>0.1</v>
      </c>
      <c r="FT40" s="1">
        <v>0.1</v>
      </c>
      <c r="FU40" s="1">
        <v>0</v>
      </c>
      <c r="FV40" s="1">
        <v>0</v>
      </c>
      <c r="FW40" s="1">
        <v>0</v>
      </c>
      <c r="FX40" s="1">
        <v>0</v>
      </c>
      <c r="FY40" s="1">
        <v>0</v>
      </c>
      <c r="FZ40" s="1">
        <v>0</v>
      </c>
      <c r="GA40" s="1">
        <v>0</v>
      </c>
      <c r="GB40" s="1">
        <v>0</v>
      </c>
      <c r="GC40" s="1">
        <v>0</v>
      </c>
      <c r="GD40" s="1">
        <v>0</v>
      </c>
      <c r="GE40" s="1">
        <v>0</v>
      </c>
      <c r="GF40" s="1">
        <v>0</v>
      </c>
      <c r="GG40" s="1">
        <v>0</v>
      </c>
      <c r="GH40" s="1">
        <v>0</v>
      </c>
      <c r="GI40" s="1">
        <v>0</v>
      </c>
      <c r="GK40" s="1"/>
      <c r="GL40" s="12" t="s">
        <v>302</v>
      </c>
      <c r="GM40" s="1">
        <v>0.1</v>
      </c>
      <c r="GN40" s="1">
        <v>0.1</v>
      </c>
      <c r="GO40" s="1">
        <v>0.1</v>
      </c>
      <c r="GP40" s="1">
        <v>0.1</v>
      </c>
      <c r="GQ40" s="1">
        <v>0.1</v>
      </c>
      <c r="GR40" s="1">
        <v>0.1</v>
      </c>
      <c r="GS40" s="1">
        <v>0</v>
      </c>
      <c r="GT40" s="1">
        <v>0</v>
      </c>
      <c r="GU40" s="1">
        <v>0</v>
      </c>
      <c r="GV40" s="1">
        <v>0</v>
      </c>
      <c r="GW40" s="1">
        <v>0</v>
      </c>
      <c r="GX40" s="1">
        <v>0</v>
      </c>
      <c r="GY40" s="1">
        <v>0</v>
      </c>
      <c r="GZ40" s="1">
        <v>0</v>
      </c>
      <c r="HA40" s="1">
        <v>0</v>
      </c>
      <c r="HB40" s="1">
        <v>0</v>
      </c>
      <c r="HC40" s="1">
        <v>0</v>
      </c>
      <c r="HD40" s="1">
        <v>0</v>
      </c>
      <c r="HE40" s="1">
        <v>0</v>
      </c>
      <c r="HF40" s="1">
        <v>0</v>
      </c>
      <c r="HG40" s="1">
        <v>0.1</v>
      </c>
    </row>
    <row r="41" ht="15" spans="1:215">
      <c r="A41" s="1"/>
      <c r="B41" s="22" t="s">
        <v>304</v>
      </c>
      <c r="C41" s="3" t="s">
        <v>305</v>
      </c>
      <c r="D41" s="3" t="s">
        <v>305</v>
      </c>
      <c r="E41" s="3" t="s">
        <v>305</v>
      </c>
      <c r="F41" s="3" t="s">
        <v>305</v>
      </c>
      <c r="G41" s="3" t="s">
        <v>305</v>
      </c>
      <c r="H41" s="3" t="s">
        <v>305</v>
      </c>
      <c r="I41" s="3" t="s">
        <v>305</v>
      </c>
      <c r="J41" s="3" t="s">
        <v>305</v>
      </c>
      <c r="K41" s="3" t="s">
        <v>305</v>
      </c>
      <c r="L41" s="3" t="s">
        <v>305</v>
      </c>
      <c r="M41" s="3" t="s">
        <v>305</v>
      </c>
      <c r="N41" s="3">
        <v>0</v>
      </c>
      <c r="O41" s="3">
        <v>0</v>
      </c>
      <c r="P41" s="3">
        <v>0</v>
      </c>
      <c r="Q41" s="3">
        <v>0</v>
      </c>
      <c r="R41" s="3" t="s">
        <v>305</v>
      </c>
      <c r="S41" s="3" t="s">
        <v>305</v>
      </c>
      <c r="T41" s="3" t="s">
        <v>305</v>
      </c>
      <c r="U41" s="3" t="s">
        <v>305</v>
      </c>
      <c r="V41" s="3" t="s">
        <v>305</v>
      </c>
      <c r="W41" s="3" t="s">
        <v>305</v>
      </c>
      <c r="Y41" s="1"/>
      <c r="Z41" s="22" t="s">
        <v>304</v>
      </c>
      <c r="AA41" s="3" t="s">
        <v>305</v>
      </c>
      <c r="AB41" s="3" t="s">
        <v>305</v>
      </c>
      <c r="AC41" s="3" t="s">
        <v>305</v>
      </c>
      <c r="AD41" s="3" t="s">
        <v>305</v>
      </c>
      <c r="AE41" s="3" t="s">
        <v>305</v>
      </c>
      <c r="AF41" s="3" t="s">
        <v>305</v>
      </c>
      <c r="AG41" s="3" t="s">
        <v>305</v>
      </c>
      <c r="AH41" s="3" t="s">
        <v>305</v>
      </c>
      <c r="AI41" s="3" t="s">
        <v>305</v>
      </c>
      <c r="AJ41" s="3" t="s">
        <v>305</v>
      </c>
      <c r="AK41" s="3" t="s">
        <v>305</v>
      </c>
      <c r="AL41" s="3">
        <v>0</v>
      </c>
      <c r="AM41" s="3">
        <v>0</v>
      </c>
      <c r="AN41" s="3">
        <v>0</v>
      </c>
      <c r="AO41" s="3">
        <v>0</v>
      </c>
      <c r="AP41" s="3" t="s">
        <v>305</v>
      </c>
      <c r="AQ41" s="3" t="s">
        <v>305</v>
      </c>
      <c r="AR41" s="3" t="s">
        <v>305</v>
      </c>
      <c r="AS41" s="3" t="s">
        <v>305</v>
      </c>
      <c r="AT41" s="3" t="s">
        <v>305</v>
      </c>
      <c r="AU41" s="3" t="s">
        <v>305</v>
      </c>
      <c r="AW41" s="25"/>
      <c r="AX41" s="35" t="s">
        <v>306</v>
      </c>
      <c r="AY41" s="27" t="s">
        <v>307</v>
      </c>
      <c r="AZ41" s="27" t="s">
        <v>307</v>
      </c>
      <c r="BA41" s="27" t="s">
        <v>307</v>
      </c>
      <c r="BB41" s="27" t="s">
        <v>307</v>
      </c>
      <c r="BC41" s="27" t="s">
        <v>307</v>
      </c>
      <c r="BD41" s="27" t="s">
        <v>307</v>
      </c>
      <c r="BE41" s="27" t="s">
        <v>307</v>
      </c>
      <c r="BF41" s="27" t="s">
        <v>307</v>
      </c>
      <c r="BG41" s="27" t="s">
        <v>307</v>
      </c>
      <c r="BH41" s="27" t="s">
        <v>307</v>
      </c>
      <c r="BI41" s="27" t="s">
        <v>307</v>
      </c>
      <c r="BJ41" s="27">
        <v>0</v>
      </c>
      <c r="BK41" s="27">
        <v>0</v>
      </c>
      <c r="BL41" s="27">
        <v>0</v>
      </c>
      <c r="BM41" s="27">
        <v>0</v>
      </c>
      <c r="BN41" s="27" t="s">
        <v>307</v>
      </c>
      <c r="BO41" s="27" t="s">
        <v>307</v>
      </c>
      <c r="BP41" s="27" t="s">
        <v>307</v>
      </c>
      <c r="BQ41" s="27" t="s">
        <v>307</v>
      </c>
      <c r="BR41" s="27" t="s">
        <v>307</v>
      </c>
      <c r="BS41" s="27" t="s">
        <v>307</v>
      </c>
      <c r="BT41" s="44"/>
      <c r="BU41" s="25"/>
      <c r="BV41" s="35" t="s">
        <v>306</v>
      </c>
      <c r="BW41" s="27" t="s">
        <v>307</v>
      </c>
      <c r="BX41" s="27" t="s">
        <v>307</v>
      </c>
      <c r="BY41" s="27" t="s">
        <v>307</v>
      </c>
      <c r="BZ41" s="27" t="s">
        <v>307</v>
      </c>
      <c r="CA41" s="27" t="s">
        <v>307</v>
      </c>
      <c r="CB41" s="27" t="s">
        <v>307</v>
      </c>
      <c r="CC41" s="27" t="s">
        <v>307</v>
      </c>
      <c r="CD41" s="27" t="s">
        <v>307</v>
      </c>
      <c r="CE41" s="27" t="s">
        <v>307</v>
      </c>
      <c r="CF41" s="27" t="s">
        <v>307</v>
      </c>
      <c r="CG41" s="27" t="s">
        <v>307</v>
      </c>
      <c r="CH41" s="27">
        <v>0.1</v>
      </c>
      <c r="CI41" s="27">
        <v>0.1</v>
      </c>
      <c r="CJ41" s="27">
        <v>0.1</v>
      </c>
      <c r="CK41" s="27">
        <v>0.1</v>
      </c>
      <c r="CL41" s="27" t="s">
        <v>307</v>
      </c>
      <c r="CM41" s="27" t="s">
        <v>307</v>
      </c>
      <c r="CN41" s="27" t="s">
        <v>307</v>
      </c>
      <c r="CO41" s="27" t="s">
        <v>307</v>
      </c>
      <c r="CP41" s="27" t="s">
        <v>307</v>
      </c>
      <c r="CQ41" s="27" t="s">
        <v>307</v>
      </c>
      <c r="CR41" s="44"/>
      <c r="CS41" s="25"/>
      <c r="CT41" s="35" t="s">
        <v>306</v>
      </c>
      <c r="CU41" s="27" t="s">
        <v>307</v>
      </c>
      <c r="CV41" s="27" t="s">
        <v>307</v>
      </c>
      <c r="CW41" s="27" t="s">
        <v>307</v>
      </c>
      <c r="CX41" s="27" t="s">
        <v>307</v>
      </c>
      <c r="CY41" s="27" t="s">
        <v>307</v>
      </c>
      <c r="CZ41" s="27" t="s">
        <v>307</v>
      </c>
      <c r="DA41" s="27" t="s">
        <v>307</v>
      </c>
      <c r="DB41" s="27">
        <v>0.1</v>
      </c>
      <c r="DC41" s="27">
        <v>0.2</v>
      </c>
      <c r="DD41" s="27">
        <v>0.2</v>
      </c>
      <c r="DE41" s="27">
        <v>0.2</v>
      </c>
      <c r="DF41" s="27">
        <v>0.2</v>
      </c>
      <c r="DG41" s="27">
        <v>0.2</v>
      </c>
      <c r="DH41" s="27">
        <v>0.2</v>
      </c>
      <c r="DI41" s="27">
        <v>0.2</v>
      </c>
      <c r="DJ41" s="27" t="s">
        <v>307</v>
      </c>
      <c r="DK41" s="27" t="s">
        <v>307</v>
      </c>
      <c r="DL41" s="27" t="s">
        <v>307</v>
      </c>
      <c r="DM41" s="27" t="s">
        <v>307</v>
      </c>
      <c r="DN41" s="27" t="s">
        <v>307</v>
      </c>
      <c r="DO41" s="27" t="s">
        <v>307</v>
      </c>
      <c r="DP41" s="44"/>
      <c r="DQ41" s="25"/>
      <c r="DR41" s="35" t="s">
        <v>306</v>
      </c>
      <c r="DS41" s="27" t="s">
        <v>307</v>
      </c>
      <c r="DT41" s="27" t="s">
        <v>307</v>
      </c>
      <c r="DU41" s="27" t="s">
        <v>307</v>
      </c>
      <c r="DV41" s="27" t="s">
        <v>307</v>
      </c>
      <c r="DW41" s="27" t="s">
        <v>307</v>
      </c>
      <c r="DX41" s="27" t="s">
        <v>307</v>
      </c>
      <c r="DY41" s="27" t="s">
        <v>307</v>
      </c>
      <c r="DZ41" s="27" t="s">
        <v>307</v>
      </c>
      <c r="EA41" s="27">
        <v>0</v>
      </c>
      <c r="EB41" s="27">
        <v>0</v>
      </c>
      <c r="EC41" s="27">
        <v>0</v>
      </c>
      <c r="ED41" s="27">
        <v>0</v>
      </c>
      <c r="EE41" s="27">
        <v>0</v>
      </c>
      <c r="EF41" s="27">
        <v>0</v>
      </c>
      <c r="EG41" s="27">
        <v>0</v>
      </c>
      <c r="EH41" s="27" t="s">
        <v>307</v>
      </c>
      <c r="EI41" s="27" t="s">
        <v>307</v>
      </c>
      <c r="EJ41" s="27" t="s">
        <v>307</v>
      </c>
      <c r="EK41" s="27" t="s">
        <v>307</v>
      </c>
      <c r="EL41" s="27" t="s">
        <v>307</v>
      </c>
      <c r="EM41" s="27" t="s">
        <v>307</v>
      </c>
      <c r="EO41" s="1"/>
      <c r="EP41" s="12" t="s">
        <v>304</v>
      </c>
      <c r="EQ41" s="3" t="s">
        <v>305</v>
      </c>
      <c r="ER41" s="3" t="s">
        <v>305</v>
      </c>
      <c r="ES41" s="3" t="s">
        <v>305</v>
      </c>
      <c r="ET41" s="3" t="s">
        <v>305</v>
      </c>
      <c r="EU41" s="3" t="s">
        <v>305</v>
      </c>
      <c r="EV41" s="3" t="s">
        <v>305</v>
      </c>
      <c r="EW41" s="3" t="s">
        <v>305</v>
      </c>
      <c r="EX41" s="3" t="s">
        <v>305</v>
      </c>
      <c r="EY41" s="3" t="s">
        <v>305</v>
      </c>
      <c r="EZ41" s="3" t="s">
        <v>305</v>
      </c>
      <c r="FA41" s="3" t="s">
        <v>305</v>
      </c>
      <c r="FB41" s="3">
        <v>0.1</v>
      </c>
      <c r="FC41" s="3">
        <v>0.1</v>
      </c>
      <c r="FD41" s="3">
        <v>0.1</v>
      </c>
      <c r="FE41" s="3">
        <v>0.1</v>
      </c>
      <c r="FF41" s="3" t="s">
        <v>305</v>
      </c>
      <c r="FG41" s="3" t="s">
        <v>305</v>
      </c>
      <c r="FH41" s="3" t="s">
        <v>305</v>
      </c>
      <c r="FI41" s="3" t="s">
        <v>305</v>
      </c>
      <c r="FJ41" s="3" t="s">
        <v>305</v>
      </c>
      <c r="FK41" s="3" t="s">
        <v>305</v>
      </c>
      <c r="FM41" s="1"/>
      <c r="FN41" s="12" t="s">
        <v>304</v>
      </c>
      <c r="FO41" s="3" t="s">
        <v>305</v>
      </c>
      <c r="FP41" s="3" t="s">
        <v>305</v>
      </c>
      <c r="FQ41" s="3" t="s">
        <v>305</v>
      </c>
      <c r="FR41" s="3" t="s">
        <v>305</v>
      </c>
      <c r="FS41" s="3" t="s">
        <v>305</v>
      </c>
      <c r="FT41" s="3" t="s">
        <v>305</v>
      </c>
      <c r="FU41" s="3" t="s">
        <v>305</v>
      </c>
      <c r="FV41" s="3" t="s">
        <v>305</v>
      </c>
      <c r="FW41" s="3" t="s">
        <v>305</v>
      </c>
      <c r="FX41" s="3" t="s">
        <v>305</v>
      </c>
      <c r="FY41" s="3" t="s">
        <v>305</v>
      </c>
      <c r="FZ41" s="3">
        <v>0.1</v>
      </c>
      <c r="GA41" s="3">
        <v>0.1</v>
      </c>
      <c r="GB41" s="3">
        <v>0.1</v>
      </c>
      <c r="GC41" s="3">
        <v>0.1</v>
      </c>
      <c r="GD41" s="3" t="s">
        <v>305</v>
      </c>
      <c r="GE41" s="3" t="s">
        <v>305</v>
      </c>
      <c r="GF41" s="3" t="s">
        <v>305</v>
      </c>
      <c r="GG41" s="3" t="s">
        <v>305</v>
      </c>
      <c r="GH41" s="3" t="s">
        <v>305</v>
      </c>
      <c r="GI41" s="3" t="s">
        <v>305</v>
      </c>
      <c r="GK41" s="1"/>
      <c r="GL41" s="12" t="s">
        <v>304</v>
      </c>
      <c r="GM41" s="3" t="s">
        <v>305</v>
      </c>
      <c r="GN41" s="3" t="s">
        <v>305</v>
      </c>
      <c r="GO41" s="3" t="s">
        <v>305</v>
      </c>
      <c r="GP41" s="3" t="s">
        <v>305</v>
      </c>
      <c r="GQ41" s="3" t="s">
        <v>305</v>
      </c>
      <c r="GR41" s="3" t="s">
        <v>305</v>
      </c>
      <c r="GS41" s="3" t="s">
        <v>305</v>
      </c>
      <c r="GT41" s="3" t="s">
        <v>305</v>
      </c>
      <c r="GU41" s="3" t="s">
        <v>305</v>
      </c>
      <c r="GV41" s="3" t="s">
        <v>305</v>
      </c>
      <c r="GW41" s="3">
        <v>0</v>
      </c>
      <c r="GX41" s="3">
        <v>0.1</v>
      </c>
      <c r="GY41" s="3">
        <v>0</v>
      </c>
      <c r="GZ41" s="3">
        <v>0</v>
      </c>
      <c r="HA41" s="3">
        <v>0</v>
      </c>
      <c r="HB41" s="3" t="s">
        <v>305</v>
      </c>
      <c r="HC41" s="3" t="s">
        <v>305</v>
      </c>
      <c r="HD41" s="3" t="s">
        <v>305</v>
      </c>
      <c r="HE41" s="3" t="s">
        <v>305</v>
      </c>
      <c r="HF41" s="3" t="s">
        <v>305</v>
      </c>
      <c r="HG41" s="3" t="s">
        <v>305</v>
      </c>
    </row>
    <row r="42" ht="15" spans="1:215">
      <c r="A42" s="1"/>
      <c r="B42" s="22" t="s">
        <v>308</v>
      </c>
      <c r="C42" s="1">
        <v>0</v>
      </c>
      <c r="D42" s="3" t="s">
        <v>305</v>
      </c>
      <c r="E42" s="3" t="s">
        <v>305</v>
      </c>
      <c r="F42" s="3" t="s">
        <v>305</v>
      </c>
      <c r="G42" s="3" t="s">
        <v>305</v>
      </c>
      <c r="H42" s="3" t="s">
        <v>305</v>
      </c>
      <c r="I42" s="3" t="s">
        <v>305</v>
      </c>
      <c r="J42" s="3" t="s">
        <v>305</v>
      </c>
      <c r="K42" s="3" t="s">
        <v>305</v>
      </c>
      <c r="L42" s="3" t="s">
        <v>305</v>
      </c>
      <c r="M42" s="3" t="s">
        <v>305</v>
      </c>
      <c r="N42" s="3" t="s">
        <v>305</v>
      </c>
      <c r="O42" s="3" t="s">
        <v>305</v>
      </c>
      <c r="P42" s="3" t="s">
        <v>305</v>
      </c>
      <c r="Q42" s="3" t="s">
        <v>305</v>
      </c>
      <c r="R42" s="3" t="s">
        <v>305</v>
      </c>
      <c r="S42" s="3" t="s">
        <v>305</v>
      </c>
      <c r="T42" s="3" t="s">
        <v>305</v>
      </c>
      <c r="U42" s="3" t="s">
        <v>305</v>
      </c>
      <c r="V42" s="3" t="s">
        <v>305</v>
      </c>
      <c r="W42" s="3" t="s">
        <v>305</v>
      </c>
      <c r="Y42" s="1"/>
      <c r="Z42" s="22" t="s">
        <v>308</v>
      </c>
      <c r="AA42" s="1">
        <v>0</v>
      </c>
      <c r="AB42" s="3" t="s">
        <v>305</v>
      </c>
      <c r="AC42" s="3" t="s">
        <v>305</v>
      </c>
      <c r="AD42" s="3" t="s">
        <v>305</v>
      </c>
      <c r="AE42" s="3" t="s">
        <v>305</v>
      </c>
      <c r="AF42" s="3" t="s">
        <v>305</v>
      </c>
      <c r="AG42" s="3" t="s">
        <v>305</v>
      </c>
      <c r="AH42" s="3" t="s">
        <v>305</v>
      </c>
      <c r="AI42" s="3" t="s">
        <v>305</v>
      </c>
      <c r="AJ42" s="3" t="s">
        <v>305</v>
      </c>
      <c r="AK42" s="3" t="s">
        <v>305</v>
      </c>
      <c r="AL42" s="3" t="s">
        <v>305</v>
      </c>
      <c r="AM42" s="3" t="s">
        <v>305</v>
      </c>
      <c r="AN42" s="3" t="s">
        <v>305</v>
      </c>
      <c r="AO42" s="3" t="s">
        <v>305</v>
      </c>
      <c r="AP42" s="3" t="s">
        <v>305</v>
      </c>
      <c r="AQ42" s="3" t="s">
        <v>305</v>
      </c>
      <c r="AR42" s="3" t="s">
        <v>305</v>
      </c>
      <c r="AS42" s="3" t="s">
        <v>305</v>
      </c>
      <c r="AT42" s="3" t="s">
        <v>305</v>
      </c>
      <c r="AU42" s="3" t="s">
        <v>305</v>
      </c>
      <c r="AW42" s="25"/>
      <c r="AX42" s="35" t="s">
        <v>309</v>
      </c>
      <c r="AY42" s="25">
        <v>0</v>
      </c>
      <c r="AZ42" s="27" t="s">
        <v>307</v>
      </c>
      <c r="BA42" s="27" t="s">
        <v>307</v>
      </c>
      <c r="BB42" s="27" t="s">
        <v>307</v>
      </c>
      <c r="BC42" s="27" t="s">
        <v>307</v>
      </c>
      <c r="BD42" s="27" t="s">
        <v>307</v>
      </c>
      <c r="BE42" s="27" t="s">
        <v>307</v>
      </c>
      <c r="BF42" s="27" t="s">
        <v>307</v>
      </c>
      <c r="BG42" s="27" t="s">
        <v>307</v>
      </c>
      <c r="BH42" s="27" t="s">
        <v>307</v>
      </c>
      <c r="BI42" s="27" t="s">
        <v>307</v>
      </c>
      <c r="BJ42" s="27" t="s">
        <v>307</v>
      </c>
      <c r="BK42" s="27" t="s">
        <v>307</v>
      </c>
      <c r="BL42" s="27" t="s">
        <v>307</v>
      </c>
      <c r="BM42" s="27" t="s">
        <v>307</v>
      </c>
      <c r="BN42" s="27" t="s">
        <v>307</v>
      </c>
      <c r="BO42" s="27" t="s">
        <v>307</v>
      </c>
      <c r="BP42" s="27" t="s">
        <v>307</v>
      </c>
      <c r="BQ42" s="27" t="s">
        <v>307</v>
      </c>
      <c r="BR42" s="27" t="s">
        <v>307</v>
      </c>
      <c r="BS42" s="27" t="s">
        <v>307</v>
      </c>
      <c r="BT42" s="44"/>
      <c r="BU42" s="25"/>
      <c r="BV42" s="35" t="s">
        <v>309</v>
      </c>
      <c r="BW42" s="25">
        <v>0</v>
      </c>
      <c r="BX42" s="27" t="s">
        <v>307</v>
      </c>
      <c r="BY42" s="27" t="s">
        <v>307</v>
      </c>
      <c r="BZ42" s="27" t="s">
        <v>307</v>
      </c>
      <c r="CA42" s="27" t="s">
        <v>307</v>
      </c>
      <c r="CB42" s="27" t="s">
        <v>307</v>
      </c>
      <c r="CC42" s="27" t="s">
        <v>307</v>
      </c>
      <c r="CD42" s="27" t="s">
        <v>307</v>
      </c>
      <c r="CE42" s="27" t="s">
        <v>307</v>
      </c>
      <c r="CF42" s="27" t="s">
        <v>307</v>
      </c>
      <c r="CG42" s="27" t="s">
        <v>307</v>
      </c>
      <c r="CH42" s="27" t="s">
        <v>307</v>
      </c>
      <c r="CI42" s="27" t="s">
        <v>307</v>
      </c>
      <c r="CJ42" s="27" t="s">
        <v>307</v>
      </c>
      <c r="CK42" s="27" t="s">
        <v>307</v>
      </c>
      <c r="CL42" s="27" t="s">
        <v>307</v>
      </c>
      <c r="CM42" s="27" t="s">
        <v>307</v>
      </c>
      <c r="CN42" s="27" t="s">
        <v>307</v>
      </c>
      <c r="CO42" s="27" t="s">
        <v>307</v>
      </c>
      <c r="CP42" s="27" t="s">
        <v>307</v>
      </c>
      <c r="CQ42" s="27" t="s">
        <v>307</v>
      </c>
      <c r="CR42" s="44"/>
      <c r="CS42" s="25"/>
      <c r="CT42" s="35" t="s">
        <v>309</v>
      </c>
      <c r="CU42" s="25">
        <v>0</v>
      </c>
      <c r="CV42" s="27" t="s">
        <v>307</v>
      </c>
      <c r="CW42" s="27" t="s">
        <v>307</v>
      </c>
      <c r="CX42" s="27" t="s">
        <v>307</v>
      </c>
      <c r="CY42" s="27" t="s">
        <v>307</v>
      </c>
      <c r="CZ42" s="27" t="s">
        <v>307</v>
      </c>
      <c r="DA42" s="27" t="s">
        <v>307</v>
      </c>
      <c r="DB42" s="27" t="s">
        <v>307</v>
      </c>
      <c r="DC42" s="27" t="s">
        <v>307</v>
      </c>
      <c r="DD42" s="27" t="s">
        <v>307</v>
      </c>
      <c r="DE42" s="27" t="s">
        <v>307</v>
      </c>
      <c r="DF42" s="27" t="s">
        <v>307</v>
      </c>
      <c r="DG42" s="27" t="s">
        <v>307</v>
      </c>
      <c r="DH42" s="27" t="s">
        <v>307</v>
      </c>
      <c r="DI42" s="27" t="s">
        <v>307</v>
      </c>
      <c r="DJ42" s="27" t="s">
        <v>307</v>
      </c>
      <c r="DK42" s="27" t="s">
        <v>307</v>
      </c>
      <c r="DL42" s="27" t="s">
        <v>307</v>
      </c>
      <c r="DM42" s="27" t="s">
        <v>307</v>
      </c>
      <c r="DN42" s="27" t="s">
        <v>307</v>
      </c>
      <c r="DO42" s="27" t="s">
        <v>307</v>
      </c>
      <c r="DP42" s="44"/>
      <c r="DQ42" s="25"/>
      <c r="DR42" s="35" t="s">
        <v>309</v>
      </c>
      <c r="DS42" s="25">
        <v>0</v>
      </c>
      <c r="DT42" s="27" t="s">
        <v>307</v>
      </c>
      <c r="DU42" s="27" t="s">
        <v>307</v>
      </c>
      <c r="DV42" s="27" t="s">
        <v>307</v>
      </c>
      <c r="DW42" s="27" t="s">
        <v>307</v>
      </c>
      <c r="DX42" s="27" t="s">
        <v>307</v>
      </c>
      <c r="DY42" s="27" t="s">
        <v>307</v>
      </c>
      <c r="DZ42" s="27" t="s">
        <v>307</v>
      </c>
      <c r="EA42" s="27" t="s">
        <v>307</v>
      </c>
      <c r="EB42" s="27" t="s">
        <v>307</v>
      </c>
      <c r="EC42" s="27" t="s">
        <v>307</v>
      </c>
      <c r="ED42" s="27" t="s">
        <v>307</v>
      </c>
      <c r="EE42" s="27" t="s">
        <v>307</v>
      </c>
      <c r="EF42" s="27" t="s">
        <v>307</v>
      </c>
      <c r="EG42" s="27" t="s">
        <v>307</v>
      </c>
      <c r="EH42" s="27" t="s">
        <v>307</v>
      </c>
      <c r="EI42" s="27" t="s">
        <v>307</v>
      </c>
      <c r="EJ42" s="27" t="s">
        <v>307</v>
      </c>
      <c r="EK42" s="27" t="s">
        <v>307</v>
      </c>
      <c r="EL42" s="27" t="s">
        <v>307</v>
      </c>
      <c r="EM42" s="27" t="s">
        <v>307</v>
      </c>
      <c r="EO42" s="1"/>
      <c r="EP42" s="12" t="s">
        <v>308</v>
      </c>
      <c r="EQ42" s="1">
        <v>0</v>
      </c>
      <c r="ER42" s="3" t="s">
        <v>305</v>
      </c>
      <c r="ES42" s="3" t="s">
        <v>305</v>
      </c>
      <c r="ET42" s="3" t="s">
        <v>305</v>
      </c>
      <c r="EU42" s="3" t="s">
        <v>305</v>
      </c>
      <c r="EV42" s="3" t="s">
        <v>305</v>
      </c>
      <c r="EW42" s="3" t="s">
        <v>305</v>
      </c>
      <c r="EX42" s="3" t="s">
        <v>305</v>
      </c>
      <c r="EY42" s="3" t="s">
        <v>305</v>
      </c>
      <c r="EZ42" s="3" t="s">
        <v>305</v>
      </c>
      <c r="FA42" s="3" t="s">
        <v>305</v>
      </c>
      <c r="FB42" s="3" t="s">
        <v>305</v>
      </c>
      <c r="FC42" s="3" t="s">
        <v>305</v>
      </c>
      <c r="FD42" s="3" t="s">
        <v>305</v>
      </c>
      <c r="FE42" s="3" t="s">
        <v>305</v>
      </c>
      <c r="FF42" s="3" t="s">
        <v>305</v>
      </c>
      <c r="FG42" s="3" t="s">
        <v>305</v>
      </c>
      <c r="FH42" s="3" t="s">
        <v>305</v>
      </c>
      <c r="FI42" s="3" t="s">
        <v>305</v>
      </c>
      <c r="FJ42" s="3" t="s">
        <v>305</v>
      </c>
      <c r="FK42" s="3" t="s">
        <v>305</v>
      </c>
      <c r="FM42" s="1"/>
      <c r="FN42" s="12" t="s">
        <v>308</v>
      </c>
      <c r="FO42" s="1">
        <v>0</v>
      </c>
      <c r="FP42" s="3" t="s">
        <v>305</v>
      </c>
      <c r="FQ42" s="3" t="s">
        <v>305</v>
      </c>
      <c r="FR42" s="3" t="s">
        <v>305</v>
      </c>
      <c r="FS42" s="3" t="s">
        <v>305</v>
      </c>
      <c r="FT42" s="3" t="s">
        <v>305</v>
      </c>
      <c r="FU42" s="3" t="s">
        <v>305</v>
      </c>
      <c r="FV42" s="3" t="s">
        <v>305</v>
      </c>
      <c r="FW42" s="3" t="s">
        <v>305</v>
      </c>
      <c r="FX42" s="3" t="s">
        <v>305</v>
      </c>
      <c r="FY42" s="3" t="s">
        <v>305</v>
      </c>
      <c r="FZ42" s="3" t="s">
        <v>305</v>
      </c>
      <c r="GA42" s="3" t="s">
        <v>305</v>
      </c>
      <c r="GB42" s="3" t="s">
        <v>305</v>
      </c>
      <c r="GC42" s="3" t="s">
        <v>305</v>
      </c>
      <c r="GD42" s="3" t="s">
        <v>305</v>
      </c>
      <c r="GE42" s="3" t="s">
        <v>305</v>
      </c>
      <c r="GF42" s="3" t="s">
        <v>305</v>
      </c>
      <c r="GG42" s="3" t="s">
        <v>305</v>
      </c>
      <c r="GH42" s="3" t="s">
        <v>305</v>
      </c>
      <c r="GI42" s="3" t="s">
        <v>305</v>
      </c>
      <c r="GK42" s="1"/>
      <c r="GL42" s="12" t="s">
        <v>308</v>
      </c>
      <c r="GM42" s="1">
        <v>0</v>
      </c>
      <c r="GN42" s="3" t="s">
        <v>305</v>
      </c>
      <c r="GO42" s="3" t="s">
        <v>305</v>
      </c>
      <c r="GP42" s="3" t="s">
        <v>305</v>
      </c>
      <c r="GQ42" s="3" t="s">
        <v>305</v>
      </c>
      <c r="GR42" s="3" t="s">
        <v>305</v>
      </c>
      <c r="GS42" s="3" t="s">
        <v>305</v>
      </c>
      <c r="GT42" s="3" t="s">
        <v>305</v>
      </c>
      <c r="GU42" s="3" t="s">
        <v>305</v>
      </c>
      <c r="GV42" s="3" t="s">
        <v>305</v>
      </c>
      <c r="GW42" s="3" t="s">
        <v>305</v>
      </c>
      <c r="GX42" s="3" t="s">
        <v>305</v>
      </c>
      <c r="GY42" s="3" t="s">
        <v>305</v>
      </c>
      <c r="GZ42" s="3" t="s">
        <v>305</v>
      </c>
      <c r="HA42" s="3" t="s">
        <v>305</v>
      </c>
      <c r="HB42" s="3" t="s">
        <v>305</v>
      </c>
      <c r="HC42" s="3" t="s">
        <v>305</v>
      </c>
      <c r="HD42" s="3" t="s">
        <v>305</v>
      </c>
      <c r="HE42" s="3" t="s">
        <v>305</v>
      </c>
      <c r="HF42" s="3" t="s">
        <v>305</v>
      </c>
      <c r="HG42" s="3" t="s">
        <v>305</v>
      </c>
    </row>
    <row r="43" ht="15" spans="1:215">
      <c r="A43" s="1"/>
      <c r="B43" s="22" t="s">
        <v>310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Y43" s="1"/>
      <c r="Z43" s="22" t="s">
        <v>310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W43" s="25"/>
      <c r="AX43" s="35" t="s">
        <v>311</v>
      </c>
      <c r="AY43" s="25">
        <v>0</v>
      </c>
      <c r="AZ43" s="25">
        <v>0</v>
      </c>
      <c r="BA43" s="25">
        <v>0</v>
      </c>
      <c r="BB43" s="25">
        <v>0</v>
      </c>
      <c r="BC43" s="25">
        <v>0</v>
      </c>
      <c r="BD43" s="25">
        <v>0</v>
      </c>
      <c r="BE43" s="25">
        <v>0</v>
      </c>
      <c r="BF43" s="25">
        <v>0</v>
      </c>
      <c r="BG43" s="25">
        <v>0</v>
      </c>
      <c r="BH43" s="25">
        <v>0</v>
      </c>
      <c r="BI43" s="25">
        <v>0</v>
      </c>
      <c r="BJ43" s="25">
        <v>0</v>
      </c>
      <c r="BK43" s="25">
        <v>0</v>
      </c>
      <c r="BL43" s="25">
        <v>0</v>
      </c>
      <c r="BM43" s="25">
        <v>0</v>
      </c>
      <c r="BN43" s="25">
        <v>0</v>
      </c>
      <c r="BO43" s="25">
        <v>0</v>
      </c>
      <c r="BP43" s="25">
        <v>0</v>
      </c>
      <c r="BQ43" s="25">
        <v>0</v>
      </c>
      <c r="BR43" s="25">
        <v>0</v>
      </c>
      <c r="BS43" s="25">
        <v>0</v>
      </c>
      <c r="BT43" s="44"/>
      <c r="BU43" s="25"/>
      <c r="BV43" s="35" t="s">
        <v>311</v>
      </c>
      <c r="BW43" s="25">
        <v>0</v>
      </c>
      <c r="BX43" s="25">
        <v>0</v>
      </c>
      <c r="BY43" s="25">
        <v>0</v>
      </c>
      <c r="BZ43" s="25">
        <v>0</v>
      </c>
      <c r="CA43" s="25">
        <v>0</v>
      </c>
      <c r="CB43" s="25">
        <v>0</v>
      </c>
      <c r="CC43" s="25">
        <v>0</v>
      </c>
      <c r="CD43" s="25">
        <v>0</v>
      </c>
      <c r="CE43" s="25">
        <v>0</v>
      </c>
      <c r="CF43" s="25">
        <v>0</v>
      </c>
      <c r="CG43" s="25">
        <v>0</v>
      </c>
      <c r="CH43" s="25">
        <v>0</v>
      </c>
      <c r="CI43" s="25">
        <v>0</v>
      </c>
      <c r="CJ43" s="25">
        <v>0</v>
      </c>
      <c r="CK43" s="25">
        <v>0</v>
      </c>
      <c r="CL43" s="25">
        <v>0</v>
      </c>
      <c r="CM43" s="25">
        <v>0</v>
      </c>
      <c r="CN43" s="25">
        <v>0</v>
      </c>
      <c r="CO43" s="25">
        <v>0</v>
      </c>
      <c r="CP43" s="25">
        <v>0</v>
      </c>
      <c r="CQ43" s="25">
        <v>0</v>
      </c>
      <c r="CR43" s="44"/>
      <c r="CS43" s="25"/>
      <c r="CT43" s="35" t="s">
        <v>311</v>
      </c>
      <c r="CU43" s="25">
        <v>0.1</v>
      </c>
      <c r="CV43" s="25">
        <v>0.1</v>
      </c>
      <c r="CW43" s="25">
        <v>0.1</v>
      </c>
      <c r="CX43" s="25">
        <v>0.1</v>
      </c>
      <c r="CY43" s="25">
        <v>0.1</v>
      </c>
      <c r="CZ43" s="25">
        <v>0.1</v>
      </c>
      <c r="DA43" s="25">
        <v>0.2</v>
      </c>
      <c r="DB43" s="25">
        <v>0.2</v>
      </c>
      <c r="DC43" s="25">
        <v>0.2</v>
      </c>
      <c r="DD43" s="25">
        <v>0.1</v>
      </c>
      <c r="DE43" s="25">
        <v>0.2</v>
      </c>
      <c r="DF43" s="25">
        <v>0.2</v>
      </c>
      <c r="DG43" s="25">
        <v>0.2</v>
      </c>
      <c r="DH43" s="25">
        <v>0.2</v>
      </c>
      <c r="DI43" s="25">
        <v>0.1</v>
      </c>
      <c r="DJ43" s="25">
        <v>0.1</v>
      </c>
      <c r="DK43" s="25">
        <v>0.2</v>
      </c>
      <c r="DL43" s="25">
        <v>0.2</v>
      </c>
      <c r="DM43" s="25">
        <v>0.1</v>
      </c>
      <c r="DN43" s="25">
        <v>0.1</v>
      </c>
      <c r="DO43" s="25">
        <v>0.2</v>
      </c>
      <c r="DP43" s="44"/>
      <c r="DQ43" s="25"/>
      <c r="DR43" s="35" t="s">
        <v>311</v>
      </c>
      <c r="DS43" s="25">
        <v>0</v>
      </c>
      <c r="DT43" s="25">
        <v>0</v>
      </c>
      <c r="DU43" s="25">
        <v>0</v>
      </c>
      <c r="DV43" s="25">
        <v>0</v>
      </c>
      <c r="DW43" s="25">
        <v>0</v>
      </c>
      <c r="DX43" s="25">
        <v>0</v>
      </c>
      <c r="DY43" s="25">
        <v>0</v>
      </c>
      <c r="DZ43" s="25">
        <v>0</v>
      </c>
      <c r="EA43" s="25">
        <v>0</v>
      </c>
      <c r="EB43" s="25">
        <v>0</v>
      </c>
      <c r="EC43" s="25">
        <v>0</v>
      </c>
      <c r="ED43" s="25">
        <v>0</v>
      </c>
      <c r="EE43" s="25">
        <v>0</v>
      </c>
      <c r="EF43" s="25">
        <v>0</v>
      </c>
      <c r="EG43" s="25">
        <v>0</v>
      </c>
      <c r="EH43" s="25">
        <v>0</v>
      </c>
      <c r="EI43" s="25">
        <v>0</v>
      </c>
      <c r="EJ43" s="25">
        <v>0</v>
      </c>
      <c r="EK43" s="25">
        <v>0</v>
      </c>
      <c r="EL43" s="25">
        <v>0</v>
      </c>
      <c r="EM43" s="25">
        <v>0</v>
      </c>
      <c r="EO43" s="1"/>
      <c r="EP43" s="12" t="s">
        <v>310</v>
      </c>
      <c r="EQ43" s="1">
        <v>0</v>
      </c>
      <c r="ER43" s="1">
        <v>0</v>
      </c>
      <c r="ES43" s="1">
        <v>0</v>
      </c>
      <c r="ET43" s="1">
        <v>0</v>
      </c>
      <c r="EU43" s="1">
        <v>0</v>
      </c>
      <c r="EV43" s="1">
        <v>0</v>
      </c>
      <c r="EW43" s="1">
        <v>0</v>
      </c>
      <c r="EX43" s="1">
        <v>0</v>
      </c>
      <c r="EY43" s="1">
        <v>0</v>
      </c>
      <c r="EZ43" s="1">
        <v>0</v>
      </c>
      <c r="FA43" s="1">
        <v>0</v>
      </c>
      <c r="FB43" s="1">
        <v>0</v>
      </c>
      <c r="FC43" s="1">
        <v>0</v>
      </c>
      <c r="FD43" s="1">
        <v>0</v>
      </c>
      <c r="FE43" s="1">
        <v>0</v>
      </c>
      <c r="FF43" s="1">
        <v>0</v>
      </c>
      <c r="FG43" s="1">
        <v>0</v>
      </c>
      <c r="FH43" s="1">
        <v>0</v>
      </c>
      <c r="FI43" s="1">
        <v>0</v>
      </c>
      <c r="FJ43" s="1">
        <v>0</v>
      </c>
      <c r="FK43" s="1">
        <v>0</v>
      </c>
      <c r="FM43" s="1"/>
      <c r="FN43" s="12" t="s">
        <v>310</v>
      </c>
      <c r="FO43" s="1">
        <v>0.1</v>
      </c>
      <c r="FP43" s="1">
        <v>0.1</v>
      </c>
      <c r="FQ43" s="1">
        <v>0.1</v>
      </c>
      <c r="FR43" s="1">
        <v>0.1</v>
      </c>
      <c r="FS43" s="1">
        <v>0.1</v>
      </c>
      <c r="FT43" s="1">
        <v>0.1</v>
      </c>
      <c r="FU43" s="1">
        <v>0.1</v>
      </c>
      <c r="FV43" s="1">
        <v>0.1</v>
      </c>
      <c r="FW43" s="1">
        <v>0.1</v>
      </c>
      <c r="FX43" s="1">
        <v>0</v>
      </c>
      <c r="FY43" s="1">
        <v>0</v>
      </c>
      <c r="FZ43" s="1">
        <v>0</v>
      </c>
      <c r="GA43" s="1">
        <v>0</v>
      </c>
      <c r="GB43" s="1">
        <v>0.1</v>
      </c>
      <c r="GC43" s="1">
        <v>0</v>
      </c>
      <c r="GD43" s="1">
        <v>0</v>
      </c>
      <c r="GE43" s="1">
        <v>0</v>
      </c>
      <c r="GF43" s="1">
        <v>0</v>
      </c>
      <c r="GG43" s="1">
        <v>0</v>
      </c>
      <c r="GH43" s="1">
        <v>0</v>
      </c>
      <c r="GI43" s="1">
        <v>0</v>
      </c>
      <c r="GK43" s="1"/>
      <c r="GL43" s="12" t="s">
        <v>310</v>
      </c>
      <c r="GM43" s="1">
        <v>0.1</v>
      </c>
      <c r="GN43" s="1">
        <v>0.1</v>
      </c>
      <c r="GO43" s="1">
        <v>0.1</v>
      </c>
      <c r="GP43" s="1">
        <v>0.1</v>
      </c>
      <c r="GQ43" s="1">
        <v>0.1</v>
      </c>
      <c r="GR43" s="1">
        <v>0.1</v>
      </c>
      <c r="GS43" s="1">
        <v>0.1</v>
      </c>
      <c r="GT43" s="1">
        <v>0.1</v>
      </c>
      <c r="GU43" s="1">
        <v>0.2</v>
      </c>
      <c r="GV43" s="1">
        <v>0.1</v>
      </c>
      <c r="GW43" s="1">
        <v>0.1</v>
      </c>
      <c r="GX43" s="1">
        <v>0.1</v>
      </c>
      <c r="GY43" s="1">
        <v>0.1</v>
      </c>
      <c r="GZ43" s="1">
        <v>0.1</v>
      </c>
      <c r="HA43" s="1">
        <v>0.1</v>
      </c>
      <c r="HB43" s="1">
        <v>0.1</v>
      </c>
      <c r="HC43" s="1">
        <v>0.1</v>
      </c>
      <c r="HD43" s="1">
        <v>0.1</v>
      </c>
      <c r="HE43" s="1">
        <v>0.1</v>
      </c>
      <c r="HF43" s="1">
        <v>0.1</v>
      </c>
      <c r="HG43" s="1">
        <v>0.1</v>
      </c>
    </row>
    <row r="44" ht="1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44"/>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44"/>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44"/>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5" spans="1:215">
      <c r="A45" s="1"/>
      <c r="B45" s="21" t="s">
        <v>197</v>
      </c>
      <c r="C45" s="1"/>
      <c r="D45" s="1"/>
      <c r="E45" s="1"/>
      <c r="F45" s="1"/>
      <c r="G45" s="1"/>
      <c r="H45" s="1"/>
      <c r="I45" s="1"/>
      <c r="J45" s="1"/>
      <c r="K45" s="1"/>
      <c r="L45" s="1"/>
      <c r="M45" s="1"/>
      <c r="N45" s="1"/>
      <c r="O45" s="1"/>
      <c r="P45" s="1"/>
      <c r="Q45" s="1"/>
      <c r="R45" s="1"/>
      <c r="S45" s="1"/>
      <c r="T45" s="1"/>
      <c r="U45" s="1"/>
      <c r="V45" s="1"/>
      <c r="W45" s="1"/>
      <c r="Y45" s="1"/>
      <c r="Z45" s="21" t="s">
        <v>197</v>
      </c>
      <c r="AA45" s="1"/>
      <c r="AB45" s="1"/>
      <c r="AC45" s="1"/>
      <c r="AD45" s="1"/>
      <c r="AE45" s="1"/>
      <c r="AF45" s="1"/>
      <c r="AG45" s="1"/>
      <c r="AH45" s="1"/>
      <c r="AI45" s="1"/>
      <c r="AJ45" s="1"/>
      <c r="AK45" s="1"/>
      <c r="AL45" s="1"/>
      <c r="AM45" s="1"/>
      <c r="AN45" s="1"/>
      <c r="AO45" s="1"/>
      <c r="AP45" s="1"/>
      <c r="AQ45" s="1"/>
      <c r="AR45" s="1"/>
      <c r="AS45" s="1"/>
      <c r="AT45" s="1"/>
      <c r="AU45" s="1"/>
      <c r="AW45" s="25"/>
      <c r="AX45" s="34" t="s">
        <v>312</v>
      </c>
      <c r="AY45" s="25"/>
      <c r="AZ45" s="25"/>
      <c r="BA45" s="25"/>
      <c r="BB45" s="25"/>
      <c r="BC45" s="25"/>
      <c r="BD45" s="25"/>
      <c r="BE45" s="25"/>
      <c r="BF45" s="25"/>
      <c r="BG45" s="25"/>
      <c r="BH45" s="25"/>
      <c r="BI45" s="25"/>
      <c r="BJ45" s="25"/>
      <c r="BK45" s="25"/>
      <c r="BL45" s="25"/>
      <c r="BM45" s="25"/>
      <c r="BN45" s="25"/>
      <c r="BO45" s="25"/>
      <c r="BP45" s="25"/>
      <c r="BQ45" s="25"/>
      <c r="BR45" s="25"/>
      <c r="BS45" s="25"/>
      <c r="BT45" s="44"/>
      <c r="BU45" s="25"/>
      <c r="BV45" s="34" t="s">
        <v>312</v>
      </c>
      <c r="BW45" s="25"/>
      <c r="BX45" s="25"/>
      <c r="BY45" s="25"/>
      <c r="BZ45" s="25"/>
      <c r="CA45" s="25"/>
      <c r="CB45" s="25"/>
      <c r="CC45" s="25"/>
      <c r="CD45" s="25"/>
      <c r="CE45" s="25"/>
      <c r="CF45" s="25"/>
      <c r="CG45" s="25"/>
      <c r="CH45" s="25"/>
      <c r="CI45" s="25"/>
      <c r="CJ45" s="25"/>
      <c r="CK45" s="25"/>
      <c r="CL45" s="25"/>
      <c r="CM45" s="25"/>
      <c r="CN45" s="25"/>
      <c r="CO45" s="25"/>
      <c r="CP45" s="25"/>
      <c r="CQ45" s="25"/>
      <c r="CR45" s="44"/>
      <c r="CS45" s="25"/>
      <c r="CT45" s="34" t="s">
        <v>312</v>
      </c>
      <c r="CU45" s="25"/>
      <c r="CV45" s="25"/>
      <c r="CW45" s="25"/>
      <c r="CX45" s="25"/>
      <c r="CY45" s="25"/>
      <c r="CZ45" s="25"/>
      <c r="DA45" s="25"/>
      <c r="DB45" s="25"/>
      <c r="DC45" s="25"/>
      <c r="DD45" s="25"/>
      <c r="DE45" s="25"/>
      <c r="DF45" s="25"/>
      <c r="DG45" s="25"/>
      <c r="DH45" s="25"/>
      <c r="DI45" s="25"/>
      <c r="DJ45" s="25"/>
      <c r="DK45" s="25"/>
      <c r="DL45" s="25"/>
      <c r="DM45" s="25"/>
      <c r="DN45" s="25"/>
      <c r="DO45" s="25"/>
      <c r="DP45" s="44"/>
      <c r="DQ45" s="25"/>
      <c r="DR45" s="34" t="s">
        <v>312</v>
      </c>
      <c r="DS45" s="25"/>
      <c r="DT45" s="25"/>
      <c r="DU45" s="25"/>
      <c r="DV45" s="25"/>
      <c r="DW45" s="25"/>
      <c r="DX45" s="25"/>
      <c r="DY45" s="25"/>
      <c r="DZ45" s="25"/>
      <c r="EA45" s="25"/>
      <c r="EB45" s="25"/>
      <c r="EC45" s="25"/>
      <c r="ED45" s="25"/>
      <c r="EE45" s="25"/>
      <c r="EF45" s="25"/>
      <c r="EG45" s="25"/>
      <c r="EH45" s="25"/>
      <c r="EI45" s="25"/>
      <c r="EJ45" s="25"/>
      <c r="EK45" s="25"/>
      <c r="EL45" s="25"/>
      <c r="EM45" s="25"/>
      <c r="EO45" s="1"/>
      <c r="EP45" s="21" t="s">
        <v>197</v>
      </c>
      <c r="EQ45" s="1"/>
      <c r="ER45" s="1"/>
      <c r="ES45" s="1"/>
      <c r="ET45" s="1"/>
      <c r="EU45" s="1"/>
      <c r="EV45" s="1"/>
      <c r="EW45" s="1"/>
      <c r="EX45" s="1"/>
      <c r="EY45" s="1"/>
      <c r="EZ45" s="1"/>
      <c r="FA45" s="1"/>
      <c r="FB45" s="1"/>
      <c r="FC45" s="1"/>
      <c r="FD45" s="1"/>
      <c r="FE45" s="1"/>
      <c r="FF45" s="1"/>
      <c r="FG45" s="1"/>
      <c r="FH45" s="1"/>
      <c r="FI45" s="1"/>
      <c r="FJ45" s="1"/>
      <c r="FK45" s="1"/>
      <c r="FM45" s="1"/>
      <c r="FN45" s="21" t="s">
        <v>197</v>
      </c>
      <c r="FO45" s="1"/>
      <c r="FP45" s="1"/>
      <c r="FQ45" s="1"/>
      <c r="FR45" s="1"/>
      <c r="FS45" s="1"/>
      <c r="FT45" s="1"/>
      <c r="FU45" s="1"/>
      <c r="FV45" s="1"/>
      <c r="FW45" s="1"/>
      <c r="FX45" s="1"/>
      <c r="FY45" s="1"/>
      <c r="FZ45" s="1"/>
      <c r="GA45" s="1"/>
      <c r="GB45" s="1"/>
      <c r="GC45" s="1"/>
      <c r="GD45" s="1"/>
      <c r="GE45" s="1"/>
      <c r="GF45" s="1"/>
      <c r="GG45" s="1"/>
      <c r="GH45" s="1"/>
      <c r="GI45" s="1"/>
      <c r="GK45" s="1"/>
      <c r="GL45" s="21" t="s">
        <v>197</v>
      </c>
      <c r="GM45" s="1"/>
      <c r="GN45" s="1"/>
      <c r="GO45" s="1"/>
      <c r="GP45" s="1"/>
      <c r="GQ45" s="1"/>
      <c r="GR45" s="1"/>
      <c r="GS45" s="1"/>
      <c r="GT45" s="1"/>
      <c r="GU45" s="1"/>
      <c r="GV45" s="1"/>
      <c r="GW45" s="1"/>
      <c r="GX45" s="1"/>
      <c r="GY45" s="1"/>
      <c r="GZ45" s="1"/>
      <c r="HA45" s="1"/>
      <c r="HB45" s="1"/>
      <c r="HC45" s="1"/>
      <c r="HD45" s="1"/>
      <c r="HE45" s="1"/>
      <c r="HF45" s="1"/>
      <c r="HG45" s="1"/>
    </row>
    <row r="46" ht="15" spans="1:215">
      <c r="A46" s="1"/>
      <c r="B46" s="9" t="s">
        <v>298</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Y46" s="1"/>
      <c r="Z46" s="9" t="s">
        <v>298</v>
      </c>
      <c r="AA46" s="1">
        <v>0</v>
      </c>
      <c r="AB46" s="1">
        <v>0</v>
      </c>
      <c r="AC46" s="1">
        <v>0</v>
      </c>
      <c r="AD46" s="1">
        <v>0</v>
      </c>
      <c r="AE46" s="1">
        <v>0</v>
      </c>
      <c r="AF46" s="1">
        <v>0</v>
      </c>
      <c r="AG46" s="1">
        <v>0</v>
      </c>
      <c r="AH46" s="1">
        <v>0</v>
      </c>
      <c r="AI46" s="1">
        <v>0</v>
      </c>
      <c r="AJ46" s="1">
        <v>0</v>
      </c>
      <c r="AK46" s="1">
        <v>0</v>
      </c>
      <c r="AL46" s="1">
        <v>0</v>
      </c>
      <c r="AM46" s="1">
        <v>0</v>
      </c>
      <c r="AN46" s="1">
        <v>0</v>
      </c>
      <c r="AO46" s="1">
        <v>0</v>
      </c>
      <c r="AP46" s="1">
        <v>0</v>
      </c>
      <c r="AQ46" s="1">
        <v>0</v>
      </c>
      <c r="AR46" s="1">
        <v>0</v>
      </c>
      <c r="AS46" s="1">
        <v>0</v>
      </c>
      <c r="AT46" s="1">
        <v>0</v>
      </c>
      <c r="AU46" s="1">
        <v>0</v>
      </c>
      <c r="AW46" s="25"/>
      <c r="AX46" s="45" t="s">
        <v>299</v>
      </c>
      <c r="AY46" s="25">
        <v>0</v>
      </c>
      <c r="AZ46" s="25">
        <v>0</v>
      </c>
      <c r="BA46" s="25">
        <v>0</v>
      </c>
      <c r="BB46" s="25">
        <v>0</v>
      </c>
      <c r="BC46" s="25">
        <v>0</v>
      </c>
      <c r="BD46" s="25">
        <v>0</v>
      </c>
      <c r="BE46" s="25">
        <v>0</v>
      </c>
      <c r="BF46" s="25">
        <v>0</v>
      </c>
      <c r="BG46" s="25">
        <v>0</v>
      </c>
      <c r="BH46" s="25">
        <v>0</v>
      </c>
      <c r="BI46" s="25">
        <v>0</v>
      </c>
      <c r="BJ46" s="25">
        <v>0</v>
      </c>
      <c r="BK46" s="25">
        <v>0</v>
      </c>
      <c r="BL46" s="25">
        <v>0</v>
      </c>
      <c r="BM46" s="25">
        <v>0</v>
      </c>
      <c r="BN46" s="25">
        <v>0</v>
      </c>
      <c r="BO46" s="25">
        <v>0</v>
      </c>
      <c r="BP46" s="25">
        <v>0</v>
      </c>
      <c r="BQ46" s="25">
        <v>0</v>
      </c>
      <c r="BR46" s="25">
        <v>0</v>
      </c>
      <c r="BS46" s="25">
        <v>0</v>
      </c>
      <c r="BT46" s="44"/>
      <c r="BU46" s="25"/>
      <c r="BV46" s="45" t="s">
        <v>299</v>
      </c>
      <c r="BW46" s="25">
        <v>0</v>
      </c>
      <c r="BX46" s="25">
        <v>0</v>
      </c>
      <c r="BY46" s="25">
        <v>0</v>
      </c>
      <c r="BZ46" s="25">
        <v>0</v>
      </c>
      <c r="CA46" s="25">
        <v>0</v>
      </c>
      <c r="CB46" s="25">
        <v>0</v>
      </c>
      <c r="CC46" s="25">
        <v>0</v>
      </c>
      <c r="CD46" s="25">
        <v>0</v>
      </c>
      <c r="CE46" s="25">
        <v>0</v>
      </c>
      <c r="CF46" s="25">
        <v>0</v>
      </c>
      <c r="CG46" s="25">
        <v>0</v>
      </c>
      <c r="CH46" s="25">
        <v>0</v>
      </c>
      <c r="CI46" s="25">
        <v>0</v>
      </c>
      <c r="CJ46" s="25">
        <v>0</v>
      </c>
      <c r="CK46" s="25">
        <v>0</v>
      </c>
      <c r="CL46" s="25">
        <v>0</v>
      </c>
      <c r="CM46" s="25">
        <v>0</v>
      </c>
      <c r="CN46" s="25">
        <v>0</v>
      </c>
      <c r="CO46" s="25">
        <v>0</v>
      </c>
      <c r="CP46" s="25">
        <v>0</v>
      </c>
      <c r="CQ46" s="25">
        <v>0</v>
      </c>
      <c r="CR46" s="44"/>
      <c r="CS46" s="25"/>
      <c r="CT46" s="45" t="s">
        <v>299</v>
      </c>
      <c r="CU46" s="25">
        <v>0.1</v>
      </c>
      <c r="CV46" s="25">
        <v>0.1</v>
      </c>
      <c r="CW46" s="25">
        <v>0.1</v>
      </c>
      <c r="CX46" s="25">
        <v>0.1</v>
      </c>
      <c r="CY46" s="25">
        <v>0.1</v>
      </c>
      <c r="CZ46" s="25">
        <v>0.1</v>
      </c>
      <c r="DA46" s="25">
        <v>0.1</v>
      </c>
      <c r="DB46" s="25">
        <v>0.1</v>
      </c>
      <c r="DC46" s="25">
        <v>0.1</v>
      </c>
      <c r="DD46" s="25">
        <v>0.1</v>
      </c>
      <c r="DE46" s="25">
        <v>0.1</v>
      </c>
      <c r="DF46" s="25">
        <v>0.1</v>
      </c>
      <c r="DG46" s="25">
        <v>0.1</v>
      </c>
      <c r="DH46" s="25">
        <v>0</v>
      </c>
      <c r="DI46" s="25">
        <v>0</v>
      </c>
      <c r="DJ46" s="25">
        <v>0</v>
      </c>
      <c r="DK46" s="25">
        <v>0</v>
      </c>
      <c r="DL46" s="25">
        <v>0</v>
      </c>
      <c r="DM46" s="25">
        <v>0</v>
      </c>
      <c r="DN46" s="25">
        <v>0</v>
      </c>
      <c r="DO46" s="25">
        <v>0</v>
      </c>
      <c r="DP46" s="44"/>
      <c r="DQ46" s="25"/>
      <c r="DR46" s="45" t="s">
        <v>299</v>
      </c>
      <c r="DS46" s="25">
        <v>0</v>
      </c>
      <c r="DT46" s="25">
        <v>0</v>
      </c>
      <c r="DU46" s="25">
        <v>0</v>
      </c>
      <c r="DV46" s="25">
        <v>0</v>
      </c>
      <c r="DW46" s="25">
        <v>0</v>
      </c>
      <c r="DX46" s="25">
        <v>0</v>
      </c>
      <c r="DY46" s="25">
        <v>0</v>
      </c>
      <c r="DZ46" s="25">
        <v>0</v>
      </c>
      <c r="EA46" s="25">
        <v>0</v>
      </c>
      <c r="EB46" s="25">
        <v>0</v>
      </c>
      <c r="EC46" s="25">
        <v>0</v>
      </c>
      <c r="ED46" s="25">
        <v>0</v>
      </c>
      <c r="EE46" s="25">
        <v>0</v>
      </c>
      <c r="EF46" s="25">
        <v>0</v>
      </c>
      <c r="EG46" s="25">
        <v>0</v>
      </c>
      <c r="EH46" s="25">
        <v>0</v>
      </c>
      <c r="EI46" s="25">
        <v>0</v>
      </c>
      <c r="EJ46" s="25">
        <v>0</v>
      </c>
      <c r="EK46" s="25">
        <v>0</v>
      </c>
      <c r="EL46" s="25">
        <v>0</v>
      </c>
      <c r="EM46" s="25">
        <v>0</v>
      </c>
      <c r="EO46" s="1"/>
      <c r="EP46" s="9" t="s">
        <v>298</v>
      </c>
      <c r="EQ46" s="1">
        <v>0</v>
      </c>
      <c r="ER46" s="1">
        <v>0</v>
      </c>
      <c r="ES46" s="1">
        <v>0</v>
      </c>
      <c r="ET46" s="1">
        <v>0</v>
      </c>
      <c r="EU46" s="1">
        <v>0</v>
      </c>
      <c r="EV46" s="1">
        <v>0</v>
      </c>
      <c r="EW46" s="1">
        <v>0</v>
      </c>
      <c r="EX46" s="1">
        <v>0</v>
      </c>
      <c r="EY46" s="1">
        <v>0</v>
      </c>
      <c r="EZ46" s="1">
        <v>0</v>
      </c>
      <c r="FA46" s="1">
        <v>0</v>
      </c>
      <c r="FB46" s="1">
        <v>0</v>
      </c>
      <c r="FC46" s="1">
        <v>0</v>
      </c>
      <c r="FD46" s="1">
        <v>0</v>
      </c>
      <c r="FE46" s="1">
        <v>0</v>
      </c>
      <c r="FF46" s="1">
        <v>0</v>
      </c>
      <c r="FG46" s="1">
        <v>0</v>
      </c>
      <c r="FH46" s="1">
        <v>0</v>
      </c>
      <c r="FI46" s="1">
        <v>0</v>
      </c>
      <c r="FJ46" s="1">
        <v>0</v>
      </c>
      <c r="FK46" s="1">
        <v>0</v>
      </c>
      <c r="FM46" s="1"/>
      <c r="FN46" s="9" t="s">
        <v>298</v>
      </c>
      <c r="FO46" s="1">
        <v>0</v>
      </c>
      <c r="FP46" s="1">
        <v>0</v>
      </c>
      <c r="FQ46" s="1">
        <v>0</v>
      </c>
      <c r="FR46" s="1">
        <v>0</v>
      </c>
      <c r="FS46" s="1">
        <v>0</v>
      </c>
      <c r="FT46" s="1">
        <v>0</v>
      </c>
      <c r="FU46" s="1">
        <v>0</v>
      </c>
      <c r="FV46" s="1">
        <v>0</v>
      </c>
      <c r="FW46" s="1">
        <v>0</v>
      </c>
      <c r="FX46" s="1">
        <v>0</v>
      </c>
      <c r="FY46" s="1">
        <v>0</v>
      </c>
      <c r="FZ46" s="1">
        <v>0</v>
      </c>
      <c r="GA46" s="1">
        <v>0</v>
      </c>
      <c r="GB46" s="1">
        <v>0</v>
      </c>
      <c r="GC46" s="1">
        <v>0.1</v>
      </c>
      <c r="GD46" s="1">
        <v>0</v>
      </c>
      <c r="GE46" s="1">
        <v>0</v>
      </c>
      <c r="GF46" s="1">
        <v>0</v>
      </c>
      <c r="GG46" s="1">
        <v>0</v>
      </c>
      <c r="GH46" s="1">
        <v>0</v>
      </c>
      <c r="GI46" s="1">
        <v>0</v>
      </c>
      <c r="GK46" s="1"/>
      <c r="GL46" s="9" t="s">
        <v>298</v>
      </c>
      <c r="GM46" s="1">
        <v>0.1</v>
      </c>
      <c r="GN46" s="1">
        <v>0</v>
      </c>
      <c r="GO46" s="1">
        <v>0</v>
      </c>
      <c r="GP46" s="1">
        <v>0</v>
      </c>
      <c r="GQ46" s="1">
        <v>0</v>
      </c>
      <c r="GR46" s="1">
        <v>0</v>
      </c>
      <c r="GS46" s="1">
        <v>0.1</v>
      </c>
      <c r="GT46" s="1">
        <v>0.1</v>
      </c>
      <c r="GU46" s="1">
        <v>0.1</v>
      </c>
      <c r="GV46" s="1">
        <v>0.1</v>
      </c>
      <c r="GW46" s="1">
        <v>0.1</v>
      </c>
      <c r="GX46" s="1">
        <v>0.3</v>
      </c>
      <c r="GY46" s="1">
        <v>0.3</v>
      </c>
      <c r="GZ46" s="1">
        <v>0.2</v>
      </c>
      <c r="HA46" s="1">
        <v>0.2</v>
      </c>
      <c r="HB46" s="1">
        <v>0.2</v>
      </c>
      <c r="HC46" s="1">
        <v>0.1</v>
      </c>
      <c r="HD46" s="1">
        <v>0.1</v>
      </c>
      <c r="HE46" s="1">
        <v>0.1</v>
      </c>
      <c r="HF46" s="1">
        <v>0.1</v>
      </c>
      <c r="HG46" s="1">
        <v>0</v>
      </c>
    </row>
    <row r="47" ht="15" spans="1:215">
      <c r="A47" s="1"/>
      <c r="B47" s="22" t="s">
        <v>300</v>
      </c>
      <c r="C47" s="1">
        <v>96.7</v>
      </c>
      <c r="D47" s="1">
        <v>95.9</v>
      </c>
      <c r="E47" s="1">
        <v>97.1</v>
      </c>
      <c r="F47" s="1">
        <v>97.2</v>
      </c>
      <c r="G47" s="1">
        <v>98.2</v>
      </c>
      <c r="H47" s="1">
        <v>98.1</v>
      </c>
      <c r="I47" s="1">
        <v>99.5</v>
      </c>
      <c r="J47" s="1">
        <v>99.6</v>
      </c>
      <c r="K47" s="1">
        <v>99.7</v>
      </c>
      <c r="L47" s="1">
        <v>99.5</v>
      </c>
      <c r="M47" s="1">
        <v>99.6</v>
      </c>
      <c r="N47" s="1">
        <v>96.1</v>
      </c>
      <c r="O47" s="1">
        <v>96.2</v>
      </c>
      <c r="P47" s="1">
        <v>98.8</v>
      </c>
      <c r="Q47" s="1">
        <v>86.7</v>
      </c>
      <c r="R47" s="1">
        <v>99.3</v>
      </c>
      <c r="S47" s="1">
        <v>99.2</v>
      </c>
      <c r="T47" s="1">
        <v>99.2</v>
      </c>
      <c r="U47" s="1">
        <v>99.1</v>
      </c>
      <c r="V47" s="1">
        <v>99.2</v>
      </c>
      <c r="W47" s="1">
        <v>99.1</v>
      </c>
      <c r="Y47" s="1"/>
      <c r="Z47" s="22" t="s">
        <v>300</v>
      </c>
      <c r="AA47" s="1">
        <v>97.5</v>
      </c>
      <c r="AB47" s="1">
        <v>97.3</v>
      </c>
      <c r="AC47" s="1">
        <v>97.3</v>
      </c>
      <c r="AD47" s="1">
        <v>96.9</v>
      </c>
      <c r="AE47" s="1">
        <v>97</v>
      </c>
      <c r="AF47" s="1">
        <v>97.6</v>
      </c>
      <c r="AG47" s="1">
        <v>98.8</v>
      </c>
      <c r="AH47" s="1">
        <v>98.7</v>
      </c>
      <c r="AI47" s="1">
        <v>98.7</v>
      </c>
      <c r="AJ47" s="1">
        <v>98.6</v>
      </c>
      <c r="AK47" s="1">
        <v>98.7</v>
      </c>
      <c r="AL47" s="1">
        <v>95.5</v>
      </c>
      <c r="AM47" s="1">
        <v>95.8</v>
      </c>
      <c r="AN47" s="1">
        <v>98</v>
      </c>
      <c r="AO47" s="1">
        <v>98.8</v>
      </c>
      <c r="AP47" s="1">
        <v>99</v>
      </c>
      <c r="AQ47" s="1">
        <v>99.1</v>
      </c>
      <c r="AR47" s="1">
        <v>99.1</v>
      </c>
      <c r="AS47" s="1">
        <v>99.3</v>
      </c>
      <c r="AT47" s="1">
        <v>99.3</v>
      </c>
      <c r="AU47" s="1">
        <v>99.1</v>
      </c>
      <c r="AW47" s="25"/>
      <c r="AX47" s="35" t="s">
        <v>301</v>
      </c>
      <c r="AY47" s="25">
        <v>94.9</v>
      </c>
      <c r="AZ47" s="25">
        <v>95.1</v>
      </c>
      <c r="BA47" s="25">
        <v>96.4</v>
      </c>
      <c r="BB47" s="25">
        <v>95.9</v>
      </c>
      <c r="BC47" s="25">
        <v>96.8</v>
      </c>
      <c r="BD47" s="25">
        <v>96.3</v>
      </c>
      <c r="BE47" s="25">
        <v>98.6</v>
      </c>
      <c r="BF47" s="25">
        <v>99</v>
      </c>
      <c r="BG47" s="25">
        <v>99</v>
      </c>
      <c r="BH47" s="25">
        <v>98.9</v>
      </c>
      <c r="BI47" s="25">
        <v>99</v>
      </c>
      <c r="BJ47" s="25">
        <v>95.5</v>
      </c>
      <c r="BK47" s="25">
        <v>95.9</v>
      </c>
      <c r="BL47" s="25">
        <v>97.7</v>
      </c>
      <c r="BM47" s="25">
        <v>98.5</v>
      </c>
      <c r="BN47" s="25">
        <v>99.3</v>
      </c>
      <c r="BO47" s="25">
        <v>99.3</v>
      </c>
      <c r="BP47" s="25">
        <v>99.3</v>
      </c>
      <c r="BQ47" s="25">
        <v>99.3</v>
      </c>
      <c r="BR47" s="25">
        <v>99.3</v>
      </c>
      <c r="BS47" s="25">
        <v>99.2</v>
      </c>
      <c r="BT47" s="44"/>
      <c r="BU47" s="25"/>
      <c r="BV47" s="35" t="s">
        <v>301</v>
      </c>
      <c r="BW47" s="25">
        <v>97.5</v>
      </c>
      <c r="BX47" s="25">
        <v>97.2</v>
      </c>
      <c r="BY47" s="25">
        <v>98.2</v>
      </c>
      <c r="BZ47" s="25">
        <v>98.2</v>
      </c>
      <c r="CA47" s="25">
        <v>98.2</v>
      </c>
      <c r="CB47" s="25">
        <v>98.2</v>
      </c>
      <c r="CC47" s="25">
        <v>98.4</v>
      </c>
      <c r="CD47" s="25">
        <v>98.3</v>
      </c>
      <c r="CE47" s="25">
        <v>98.4</v>
      </c>
      <c r="CF47" s="25">
        <v>98.6</v>
      </c>
      <c r="CG47" s="25">
        <v>98.5</v>
      </c>
      <c r="CH47" s="25">
        <v>95</v>
      </c>
      <c r="CI47" s="25">
        <v>95.1</v>
      </c>
      <c r="CJ47" s="25">
        <v>95</v>
      </c>
      <c r="CK47" s="25">
        <v>94.7</v>
      </c>
      <c r="CL47" s="25">
        <v>98</v>
      </c>
      <c r="CM47" s="25">
        <v>97.9</v>
      </c>
      <c r="CN47" s="25">
        <v>98</v>
      </c>
      <c r="CO47" s="25">
        <v>98</v>
      </c>
      <c r="CP47" s="25">
        <v>98</v>
      </c>
      <c r="CQ47" s="25">
        <v>97.9</v>
      </c>
      <c r="CR47" s="44"/>
      <c r="CS47" s="25"/>
      <c r="CT47" s="35" t="s">
        <v>301</v>
      </c>
      <c r="CU47" s="25">
        <v>94.8</v>
      </c>
      <c r="CV47" s="25">
        <v>94.5</v>
      </c>
      <c r="CW47" s="25">
        <v>96.7</v>
      </c>
      <c r="CX47" s="25">
        <v>96.5</v>
      </c>
      <c r="CY47" s="25">
        <v>96.4</v>
      </c>
      <c r="CZ47" s="25">
        <v>96.7</v>
      </c>
      <c r="DA47" s="25">
        <v>95.5</v>
      </c>
      <c r="DB47" s="25">
        <v>91.8</v>
      </c>
      <c r="DC47" s="25">
        <v>90.7</v>
      </c>
      <c r="DD47" s="25">
        <v>91.8</v>
      </c>
      <c r="DE47" s="25">
        <v>91.3</v>
      </c>
      <c r="DF47" s="25">
        <v>90</v>
      </c>
      <c r="DG47" s="25">
        <v>88.6</v>
      </c>
      <c r="DH47" s="25">
        <v>90.6</v>
      </c>
      <c r="DI47" s="25">
        <v>90.4</v>
      </c>
      <c r="DJ47" s="25">
        <v>95.8</v>
      </c>
      <c r="DK47" s="25">
        <v>94.8</v>
      </c>
      <c r="DL47" s="25">
        <v>94.8</v>
      </c>
      <c r="DM47" s="25">
        <v>95.8</v>
      </c>
      <c r="DN47" s="25">
        <v>95.9</v>
      </c>
      <c r="DO47" s="25">
        <v>95</v>
      </c>
      <c r="DP47" s="44"/>
      <c r="DQ47" s="25"/>
      <c r="DR47" s="35" t="s">
        <v>301</v>
      </c>
      <c r="DS47" s="25">
        <v>92.9</v>
      </c>
      <c r="DT47" s="25">
        <v>94.1</v>
      </c>
      <c r="DU47" s="25">
        <v>95.8</v>
      </c>
      <c r="DV47" s="25">
        <v>95.5</v>
      </c>
      <c r="DW47" s="25">
        <v>96.1</v>
      </c>
      <c r="DX47" s="25">
        <v>97.1</v>
      </c>
      <c r="DY47" s="25">
        <v>97.6</v>
      </c>
      <c r="DZ47" s="25">
        <v>97.2</v>
      </c>
      <c r="EA47" s="25">
        <v>89.5</v>
      </c>
      <c r="EB47" s="25">
        <v>90</v>
      </c>
      <c r="EC47" s="25">
        <v>91.1</v>
      </c>
      <c r="ED47" s="25">
        <v>90.5</v>
      </c>
      <c r="EE47" s="25">
        <v>92.4</v>
      </c>
      <c r="EF47" s="25">
        <v>92.7</v>
      </c>
      <c r="EG47" s="25">
        <v>92.9</v>
      </c>
      <c r="EH47" s="25">
        <v>98.8</v>
      </c>
      <c r="EI47" s="25">
        <v>99</v>
      </c>
      <c r="EJ47" s="25">
        <v>98.6</v>
      </c>
      <c r="EK47" s="25">
        <v>98.5</v>
      </c>
      <c r="EL47" s="25">
        <v>98.5</v>
      </c>
      <c r="EM47" s="25">
        <v>98.2</v>
      </c>
      <c r="EO47" s="1"/>
      <c r="EP47" s="12" t="s">
        <v>300</v>
      </c>
      <c r="EQ47" s="1">
        <v>92</v>
      </c>
      <c r="ER47" s="1">
        <v>92.3</v>
      </c>
      <c r="ES47" s="1">
        <v>92.9</v>
      </c>
      <c r="ET47" s="1">
        <v>92.5</v>
      </c>
      <c r="EU47" s="1">
        <v>92.9</v>
      </c>
      <c r="EV47" s="1">
        <v>92.6</v>
      </c>
      <c r="EW47" s="1">
        <v>96.2</v>
      </c>
      <c r="EX47" s="1">
        <v>96.7</v>
      </c>
      <c r="EY47" s="1">
        <v>96.9</v>
      </c>
      <c r="EZ47" s="1">
        <v>96.8</v>
      </c>
      <c r="FA47" s="1">
        <v>97.4</v>
      </c>
      <c r="FB47" s="1">
        <v>90.6</v>
      </c>
      <c r="FC47" s="1">
        <v>91.7</v>
      </c>
      <c r="FD47" s="1">
        <v>92.2</v>
      </c>
      <c r="FE47" s="1">
        <v>91.5</v>
      </c>
      <c r="FF47" s="1">
        <v>98.2</v>
      </c>
      <c r="FG47" s="1">
        <v>98.4</v>
      </c>
      <c r="FH47" s="1">
        <v>98.4</v>
      </c>
      <c r="FI47" s="1">
        <v>98.3</v>
      </c>
      <c r="FJ47" s="1">
        <v>98.3</v>
      </c>
      <c r="FK47" s="1">
        <v>98.3</v>
      </c>
      <c r="FM47" s="1"/>
      <c r="FN47" s="12" t="s">
        <v>300</v>
      </c>
      <c r="FO47" s="1">
        <v>89.1</v>
      </c>
      <c r="FP47" s="1">
        <v>88.7</v>
      </c>
      <c r="FQ47" s="1">
        <v>89.8</v>
      </c>
      <c r="FR47" s="1">
        <v>91.2</v>
      </c>
      <c r="FS47" s="1">
        <v>92.1</v>
      </c>
      <c r="FT47" s="1">
        <v>93.1</v>
      </c>
      <c r="FU47" s="1">
        <v>95.1</v>
      </c>
      <c r="FV47" s="1">
        <v>95.3</v>
      </c>
      <c r="FW47" s="1">
        <v>96.3</v>
      </c>
      <c r="FX47" s="1">
        <v>96.5</v>
      </c>
      <c r="FY47" s="1">
        <v>96.9</v>
      </c>
      <c r="FZ47" s="1">
        <v>92.5</v>
      </c>
      <c r="GA47" s="1">
        <v>92</v>
      </c>
      <c r="GB47" s="1">
        <v>93.3</v>
      </c>
      <c r="GC47" s="1">
        <v>93.1</v>
      </c>
      <c r="GD47" s="1">
        <v>96.9</v>
      </c>
      <c r="GE47" s="1">
        <v>97.3</v>
      </c>
      <c r="GF47" s="1">
        <v>97.5</v>
      </c>
      <c r="GG47" s="1">
        <v>97.5</v>
      </c>
      <c r="GH47" s="1">
        <v>97.6</v>
      </c>
      <c r="GI47" s="1">
        <v>97.1</v>
      </c>
      <c r="GK47" s="1"/>
      <c r="GL47" s="12" t="s">
        <v>300</v>
      </c>
      <c r="GM47" s="1">
        <v>86.1</v>
      </c>
      <c r="GN47" s="1">
        <v>84.9</v>
      </c>
      <c r="GO47" s="1">
        <v>86</v>
      </c>
      <c r="GP47" s="1">
        <v>87.3</v>
      </c>
      <c r="GQ47" s="1">
        <v>89.2</v>
      </c>
      <c r="GR47" s="1">
        <v>90</v>
      </c>
      <c r="GS47" s="1">
        <v>91.8</v>
      </c>
      <c r="GT47" s="1">
        <v>89.5</v>
      </c>
      <c r="GU47" s="1">
        <v>87</v>
      </c>
      <c r="GV47" s="1">
        <v>90.9</v>
      </c>
      <c r="GW47" s="1">
        <v>87.5</v>
      </c>
      <c r="GX47" s="1">
        <v>87</v>
      </c>
      <c r="GY47" s="1">
        <v>88</v>
      </c>
      <c r="GZ47" s="1">
        <v>89.1</v>
      </c>
      <c r="HA47" s="1">
        <v>90.1</v>
      </c>
      <c r="HB47" s="1">
        <v>93.3</v>
      </c>
      <c r="HC47" s="1">
        <v>94.3</v>
      </c>
      <c r="HD47" s="1">
        <v>94.1</v>
      </c>
      <c r="HE47" s="1">
        <v>91.9</v>
      </c>
      <c r="HF47" s="1">
        <v>92</v>
      </c>
      <c r="HG47" s="1">
        <v>92.5</v>
      </c>
    </row>
    <row r="48" ht="15" spans="1:215">
      <c r="A48" s="1"/>
      <c r="B48" s="22" t="s">
        <v>302</v>
      </c>
      <c r="C48" s="1">
        <v>2.5</v>
      </c>
      <c r="D48" s="1">
        <v>2.7</v>
      </c>
      <c r="E48" s="1">
        <v>2.9</v>
      </c>
      <c r="F48" s="1">
        <v>2.8</v>
      </c>
      <c r="G48" s="1">
        <v>1.8</v>
      </c>
      <c r="H48" s="1">
        <v>1.9</v>
      </c>
      <c r="I48" s="1">
        <v>0.5</v>
      </c>
      <c r="J48" s="1">
        <v>0.4</v>
      </c>
      <c r="K48" s="1">
        <v>0.3</v>
      </c>
      <c r="L48" s="1">
        <v>0.5</v>
      </c>
      <c r="M48" s="1">
        <v>0.3</v>
      </c>
      <c r="N48" s="1">
        <v>0.4</v>
      </c>
      <c r="O48" s="1">
        <v>0.4</v>
      </c>
      <c r="P48" s="1">
        <v>0.4</v>
      </c>
      <c r="Q48" s="1">
        <v>0.4</v>
      </c>
      <c r="R48" s="1">
        <v>0.7</v>
      </c>
      <c r="S48" s="1">
        <v>0.8</v>
      </c>
      <c r="T48" s="1">
        <v>0.8</v>
      </c>
      <c r="U48" s="1">
        <v>0.9</v>
      </c>
      <c r="V48" s="1">
        <v>0.8</v>
      </c>
      <c r="W48" s="1">
        <v>0.9</v>
      </c>
      <c r="Y48" s="1"/>
      <c r="Z48" s="22" t="s">
        <v>302</v>
      </c>
      <c r="AA48" s="1">
        <v>1.8</v>
      </c>
      <c r="AB48" s="1">
        <v>1.8</v>
      </c>
      <c r="AC48" s="1">
        <v>2.1</v>
      </c>
      <c r="AD48" s="1">
        <v>2.5</v>
      </c>
      <c r="AE48" s="1">
        <v>2.4</v>
      </c>
      <c r="AF48" s="1">
        <v>1.9</v>
      </c>
      <c r="AG48" s="1">
        <v>0.5</v>
      </c>
      <c r="AH48" s="1">
        <v>0.5</v>
      </c>
      <c r="AI48" s="1">
        <v>0.5</v>
      </c>
      <c r="AJ48" s="1">
        <v>0.6</v>
      </c>
      <c r="AK48" s="1">
        <v>0.5</v>
      </c>
      <c r="AL48" s="1">
        <v>0.5</v>
      </c>
      <c r="AM48" s="1">
        <v>0.4</v>
      </c>
      <c r="AN48" s="1">
        <v>0.5</v>
      </c>
      <c r="AO48" s="1">
        <v>0.5</v>
      </c>
      <c r="AP48" s="1">
        <v>0.6</v>
      </c>
      <c r="AQ48" s="1">
        <v>0.6</v>
      </c>
      <c r="AR48" s="1">
        <v>0.6</v>
      </c>
      <c r="AS48" s="1">
        <v>0.7</v>
      </c>
      <c r="AT48" s="1">
        <v>0.7</v>
      </c>
      <c r="AU48" s="1">
        <v>0.9</v>
      </c>
      <c r="AW48" s="25"/>
      <c r="AX48" s="35" t="s">
        <v>303</v>
      </c>
      <c r="AY48" s="25">
        <v>3.7</v>
      </c>
      <c r="AZ48" s="25">
        <v>3.4</v>
      </c>
      <c r="BA48" s="25">
        <v>3.4</v>
      </c>
      <c r="BB48" s="25">
        <v>3.9</v>
      </c>
      <c r="BC48" s="25">
        <v>3</v>
      </c>
      <c r="BD48" s="25">
        <v>3.6</v>
      </c>
      <c r="BE48" s="25">
        <v>1.1</v>
      </c>
      <c r="BF48" s="25">
        <v>0.8</v>
      </c>
      <c r="BG48" s="25">
        <v>0.7</v>
      </c>
      <c r="BH48" s="25">
        <v>0.9</v>
      </c>
      <c r="BI48" s="25">
        <v>0.8</v>
      </c>
      <c r="BJ48" s="25">
        <v>0.8</v>
      </c>
      <c r="BK48" s="25">
        <v>0.5</v>
      </c>
      <c r="BL48" s="25">
        <v>0.5</v>
      </c>
      <c r="BM48" s="25">
        <v>0.5</v>
      </c>
      <c r="BN48" s="25">
        <v>0.5</v>
      </c>
      <c r="BO48" s="25">
        <v>0.6</v>
      </c>
      <c r="BP48" s="25">
        <v>0.5</v>
      </c>
      <c r="BQ48" s="25">
        <v>0.6</v>
      </c>
      <c r="BR48" s="25">
        <v>0.5</v>
      </c>
      <c r="BS48" s="25">
        <v>0.6</v>
      </c>
      <c r="BT48" s="44"/>
      <c r="BU48" s="25"/>
      <c r="BV48" s="35" t="s">
        <v>303</v>
      </c>
      <c r="BW48" s="25">
        <v>1.7</v>
      </c>
      <c r="BX48" s="25">
        <v>1.4</v>
      </c>
      <c r="BY48" s="25">
        <v>1.2</v>
      </c>
      <c r="BZ48" s="25">
        <v>1.4</v>
      </c>
      <c r="CA48" s="25">
        <v>1.2</v>
      </c>
      <c r="CB48" s="25">
        <v>1.3</v>
      </c>
      <c r="CC48" s="25">
        <v>0.7</v>
      </c>
      <c r="CD48" s="25">
        <v>0.6</v>
      </c>
      <c r="CE48" s="25">
        <v>0.8</v>
      </c>
      <c r="CF48" s="25">
        <v>0.7</v>
      </c>
      <c r="CG48" s="25">
        <v>0.8</v>
      </c>
      <c r="CH48" s="25">
        <v>0.7</v>
      </c>
      <c r="CI48" s="25">
        <v>0.7</v>
      </c>
      <c r="CJ48" s="25">
        <v>0.8</v>
      </c>
      <c r="CK48" s="25">
        <v>0.8</v>
      </c>
      <c r="CL48" s="25">
        <v>1</v>
      </c>
      <c r="CM48" s="25">
        <v>1.2</v>
      </c>
      <c r="CN48" s="25">
        <v>1.2</v>
      </c>
      <c r="CO48" s="25">
        <v>1.3</v>
      </c>
      <c r="CP48" s="25">
        <v>1.2</v>
      </c>
      <c r="CQ48" s="25">
        <v>1.4</v>
      </c>
      <c r="CR48" s="44"/>
      <c r="CS48" s="25"/>
      <c r="CT48" s="35" t="s">
        <v>303</v>
      </c>
      <c r="CU48" s="25">
        <v>1.1</v>
      </c>
      <c r="CV48" s="25">
        <v>1</v>
      </c>
      <c r="CW48" s="25">
        <v>1</v>
      </c>
      <c r="CX48" s="25">
        <v>1</v>
      </c>
      <c r="CY48" s="25">
        <v>1</v>
      </c>
      <c r="CZ48" s="25">
        <v>1.2</v>
      </c>
      <c r="DA48" s="25">
        <v>0.3</v>
      </c>
      <c r="DB48" s="25">
        <v>0.3</v>
      </c>
      <c r="DC48" s="25">
        <v>0.3</v>
      </c>
      <c r="DD48" s="25">
        <v>0.4</v>
      </c>
      <c r="DE48" s="25">
        <v>0.5</v>
      </c>
      <c r="DF48" s="25">
        <v>0.5</v>
      </c>
      <c r="DG48" s="25">
        <v>0.6</v>
      </c>
      <c r="DH48" s="25">
        <v>0.7</v>
      </c>
      <c r="DI48" s="25">
        <v>0.8</v>
      </c>
      <c r="DJ48" s="25">
        <v>1</v>
      </c>
      <c r="DK48" s="25">
        <v>1.1</v>
      </c>
      <c r="DL48" s="25">
        <v>1.2</v>
      </c>
      <c r="DM48" s="25">
        <v>1.4</v>
      </c>
      <c r="DN48" s="25">
        <v>1.3</v>
      </c>
      <c r="DO48" s="25">
        <v>1.5</v>
      </c>
      <c r="DP48" s="44"/>
      <c r="DQ48" s="25"/>
      <c r="DR48" s="35" t="s">
        <v>303</v>
      </c>
      <c r="DS48" s="25">
        <v>1.6</v>
      </c>
      <c r="DT48" s="25">
        <v>1.4</v>
      </c>
      <c r="DU48" s="25">
        <v>1.6</v>
      </c>
      <c r="DV48" s="25">
        <v>1.8</v>
      </c>
      <c r="DW48" s="25">
        <v>1.6</v>
      </c>
      <c r="DX48" s="25">
        <v>1.8</v>
      </c>
      <c r="DY48" s="25">
        <v>0.7</v>
      </c>
      <c r="DZ48" s="25">
        <v>0.7</v>
      </c>
      <c r="EA48" s="25">
        <v>0.8</v>
      </c>
      <c r="EB48" s="25">
        <v>0.8</v>
      </c>
      <c r="EC48" s="25">
        <v>0.6</v>
      </c>
      <c r="ED48" s="25">
        <v>0.5</v>
      </c>
      <c r="EE48" s="25">
        <v>0.4</v>
      </c>
      <c r="EF48" s="25">
        <v>0.3</v>
      </c>
      <c r="EG48" s="25">
        <v>0.3</v>
      </c>
      <c r="EH48" s="25">
        <v>0.3</v>
      </c>
      <c r="EI48" s="25">
        <v>0.3</v>
      </c>
      <c r="EJ48" s="25">
        <v>0.3</v>
      </c>
      <c r="EK48" s="25">
        <v>0.3</v>
      </c>
      <c r="EL48" s="25">
        <v>0.3</v>
      </c>
      <c r="EM48" s="25">
        <v>0.3</v>
      </c>
      <c r="EO48" s="1"/>
      <c r="EP48" s="12" t="s">
        <v>302</v>
      </c>
      <c r="EQ48" s="1">
        <v>5.6</v>
      </c>
      <c r="ER48" s="1">
        <v>4.9</v>
      </c>
      <c r="ES48" s="1">
        <v>5.7</v>
      </c>
      <c r="ET48" s="1">
        <v>6.5</v>
      </c>
      <c r="EU48" s="1">
        <v>6.1</v>
      </c>
      <c r="EV48" s="1">
        <v>6.9</v>
      </c>
      <c r="EW48" s="1">
        <v>3</v>
      </c>
      <c r="EX48" s="1">
        <v>2.7</v>
      </c>
      <c r="EY48" s="1">
        <v>2.4</v>
      </c>
      <c r="EZ48" s="1">
        <v>2.6</v>
      </c>
      <c r="FA48" s="1">
        <v>2.1</v>
      </c>
      <c r="FB48" s="1">
        <v>2.1</v>
      </c>
      <c r="FC48" s="1">
        <v>1.5</v>
      </c>
      <c r="FD48" s="1">
        <v>1.3</v>
      </c>
      <c r="FE48" s="1">
        <v>1.2</v>
      </c>
      <c r="FF48" s="1">
        <v>1.2</v>
      </c>
      <c r="FG48" s="1">
        <v>1.1</v>
      </c>
      <c r="FH48" s="1">
        <v>1.2</v>
      </c>
      <c r="FI48" s="1">
        <v>1.3</v>
      </c>
      <c r="FJ48" s="1">
        <v>1.2</v>
      </c>
      <c r="FK48" s="1">
        <v>1.4</v>
      </c>
      <c r="FM48" s="1"/>
      <c r="FN48" s="12" t="s">
        <v>302</v>
      </c>
      <c r="FO48" s="1">
        <v>4.1</v>
      </c>
      <c r="FP48" s="1">
        <v>4.8</v>
      </c>
      <c r="FQ48" s="1">
        <v>5.5</v>
      </c>
      <c r="FR48" s="1">
        <v>4.5</v>
      </c>
      <c r="FS48" s="1">
        <v>3.8</v>
      </c>
      <c r="FT48" s="1">
        <v>4.4</v>
      </c>
      <c r="FU48" s="1">
        <v>0.8</v>
      </c>
      <c r="FV48" s="1">
        <v>0.8</v>
      </c>
      <c r="FW48" s="1">
        <v>1</v>
      </c>
      <c r="FX48" s="1">
        <v>1.2</v>
      </c>
      <c r="FY48" s="1">
        <v>1.3</v>
      </c>
      <c r="FZ48" s="1">
        <v>1.3</v>
      </c>
      <c r="GA48" s="1">
        <v>1.1</v>
      </c>
      <c r="GB48" s="1">
        <v>1</v>
      </c>
      <c r="GC48" s="1">
        <v>1.1</v>
      </c>
      <c r="GD48" s="1">
        <v>1.2</v>
      </c>
      <c r="GE48" s="1">
        <v>1.1</v>
      </c>
      <c r="GF48" s="1">
        <v>1.2</v>
      </c>
      <c r="GG48" s="1">
        <v>1.3</v>
      </c>
      <c r="GH48" s="1">
        <v>1.3</v>
      </c>
      <c r="GI48" s="1">
        <v>1.7</v>
      </c>
      <c r="GK48" s="1"/>
      <c r="GL48" s="12" t="s">
        <v>302</v>
      </c>
      <c r="GM48" s="1">
        <v>4.6</v>
      </c>
      <c r="GN48" s="1">
        <v>5.6</v>
      </c>
      <c r="GO48" s="1">
        <v>5.7</v>
      </c>
      <c r="GP48" s="1">
        <v>5.5</v>
      </c>
      <c r="GQ48" s="1">
        <v>4.4</v>
      </c>
      <c r="GR48" s="1">
        <v>4.5</v>
      </c>
      <c r="GS48" s="1">
        <v>1</v>
      </c>
      <c r="GT48" s="1">
        <v>1.1</v>
      </c>
      <c r="GU48" s="1">
        <v>1.3</v>
      </c>
      <c r="GV48" s="1">
        <v>1.1</v>
      </c>
      <c r="GW48" s="1">
        <v>1.1</v>
      </c>
      <c r="GX48" s="1">
        <v>1.2</v>
      </c>
      <c r="GY48" s="1">
        <v>1.2</v>
      </c>
      <c r="GZ48" s="1">
        <v>1.4</v>
      </c>
      <c r="HA48" s="1">
        <v>1.5</v>
      </c>
      <c r="HB48" s="1">
        <v>1.7</v>
      </c>
      <c r="HC48" s="1">
        <v>1.9</v>
      </c>
      <c r="HD48" s="1">
        <v>2.1</v>
      </c>
      <c r="HE48" s="1">
        <v>2.3</v>
      </c>
      <c r="HF48" s="1">
        <v>2.5</v>
      </c>
      <c r="HG48" s="1">
        <v>2.9</v>
      </c>
    </row>
    <row r="49" ht="15" spans="1:215">
      <c r="A49" s="1"/>
      <c r="B49" s="22" t="s">
        <v>304</v>
      </c>
      <c r="C49" s="3" t="s">
        <v>305</v>
      </c>
      <c r="D49" s="3" t="s">
        <v>305</v>
      </c>
      <c r="E49" s="3" t="s">
        <v>305</v>
      </c>
      <c r="F49" s="3" t="s">
        <v>305</v>
      </c>
      <c r="G49" s="3" t="s">
        <v>305</v>
      </c>
      <c r="H49" s="3" t="s">
        <v>305</v>
      </c>
      <c r="I49" s="3" t="s">
        <v>305</v>
      </c>
      <c r="J49" s="3" t="s">
        <v>305</v>
      </c>
      <c r="K49" s="3" t="s">
        <v>305</v>
      </c>
      <c r="L49" s="3" t="s">
        <v>305</v>
      </c>
      <c r="M49" s="3" t="s">
        <v>305</v>
      </c>
      <c r="N49" s="3">
        <v>3.5</v>
      </c>
      <c r="O49" s="3">
        <v>3.5</v>
      </c>
      <c r="P49" s="3">
        <v>0.8</v>
      </c>
      <c r="Q49" s="3">
        <v>12.8</v>
      </c>
      <c r="R49" s="3" t="s">
        <v>305</v>
      </c>
      <c r="S49" s="3" t="s">
        <v>305</v>
      </c>
      <c r="T49" s="3" t="s">
        <v>305</v>
      </c>
      <c r="U49" s="3" t="s">
        <v>305</v>
      </c>
      <c r="V49" s="3" t="s">
        <v>305</v>
      </c>
      <c r="W49" s="3" t="s">
        <v>305</v>
      </c>
      <c r="Y49" s="1"/>
      <c r="Z49" s="22" t="s">
        <v>304</v>
      </c>
      <c r="AA49" s="3" t="s">
        <v>305</v>
      </c>
      <c r="AB49" s="3" t="s">
        <v>305</v>
      </c>
      <c r="AC49" s="3" t="s">
        <v>305</v>
      </c>
      <c r="AD49" s="3" t="s">
        <v>305</v>
      </c>
      <c r="AE49" s="3" t="s">
        <v>305</v>
      </c>
      <c r="AF49" s="3" t="s">
        <v>305</v>
      </c>
      <c r="AG49" s="3" t="s">
        <v>305</v>
      </c>
      <c r="AH49" s="3" t="s">
        <v>305</v>
      </c>
      <c r="AI49" s="3" t="s">
        <v>305</v>
      </c>
      <c r="AJ49" s="3" t="s">
        <v>305</v>
      </c>
      <c r="AK49" s="3" t="s">
        <v>305</v>
      </c>
      <c r="AL49" s="3">
        <v>3.4</v>
      </c>
      <c r="AM49" s="3">
        <v>3.4</v>
      </c>
      <c r="AN49" s="3">
        <v>1.1</v>
      </c>
      <c r="AO49" s="3">
        <v>0.2</v>
      </c>
      <c r="AP49" s="3" t="s">
        <v>305</v>
      </c>
      <c r="AQ49" s="3" t="s">
        <v>305</v>
      </c>
      <c r="AR49" s="3" t="s">
        <v>305</v>
      </c>
      <c r="AS49" s="3" t="s">
        <v>305</v>
      </c>
      <c r="AT49" s="3" t="s">
        <v>305</v>
      </c>
      <c r="AU49" s="3" t="s">
        <v>305</v>
      </c>
      <c r="AW49" s="25"/>
      <c r="AX49" s="35" t="s">
        <v>306</v>
      </c>
      <c r="AY49" s="27" t="s">
        <v>307</v>
      </c>
      <c r="AZ49" s="27" t="s">
        <v>307</v>
      </c>
      <c r="BA49" s="27" t="s">
        <v>307</v>
      </c>
      <c r="BB49" s="27" t="s">
        <v>307</v>
      </c>
      <c r="BC49" s="27" t="s">
        <v>307</v>
      </c>
      <c r="BD49" s="27" t="s">
        <v>307</v>
      </c>
      <c r="BE49" s="27" t="s">
        <v>307</v>
      </c>
      <c r="BF49" s="27" t="s">
        <v>307</v>
      </c>
      <c r="BG49" s="27" t="s">
        <v>307</v>
      </c>
      <c r="BH49" s="27" t="s">
        <v>307</v>
      </c>
      <c r="BI49" s="27" t="s">
        <v>307</v>
      </c>
      <c r="BJ49" s="27">
        <v>3.5</v>
      </c>
      <c r="BK49" s="27">
        <v>3.5</v>
      </c>
      <c r="BL49" s="27">
        <v>1.7</v>
      </c>
      <c r="BM49" s="27">
        <v>0.9</v>
      </c>
      <c r="BN49" s="27" t="s">
        <v>307</v>
      </c>
      <c r="BO49" s="27" t="s">
        <v>307</v>
      </c>
      <c r="BP49" s="27" t="s">
        <v>307</v>
      </c>
      <c r="BQ49" s="27" t="s">
        <v>307</v>
      </c>
      <c r="BR49" s="27" t="s">
        <v>307</v>
      </c>
      <c r="BS49" s="27" t="s">
        <v>307</v>
      </c>
      <c r="BT49" s="44"/>
      <c r="BU49" s="25"/>
      <c r="BV49" s="35" t="s">
        <v>306</v>
      </c>
      <c r="BW49" s="27" t="s">
        <v>307</v>
      </c>
      <c r="BX49" s="27" t="s">
        <v>307</v>
      </c>
      <c r="BY49" s="27" t="s">
        <v>307</v>
      </c>
      <c r="BZ49" s="27" t="s">
        <v>307</v>
      </c>
      <c r="CA49" s="27" t="s">
        <v>307</v>
      </c>
      <c r="CB49" s="27" t="s">
        <v>307</v>
      </c>
      <c r="CC49" s="27" t="s">
        <v>307</v>
      </c>
      <c r="CD49" s="27" t="s">
        <v>307</v>
      </c>
      <c r="CE49" s="27" t="s">
        <v>307</v>
      </c>
      <c r="CF49" s="27" t="s">
        <v>307</v>
      </c>
      <c r="CG49" s="27" t="s">
        <v>307</v>
      </c>
      <c r="CH49" s="27">
        <v>3.5</v>
      </c>
      <c r="CI49" s="27">
        <v>3.3</v>
      </c>
      <c r="CJ49" s="27">
        <v>3.3</v>
      </c>
      <c r="CK49" s="27">
        <v>3.5</v>
      </c>
      <c r="CL49" s="27" t="s">
        <v>307</v>
      </c>
      <c r="CM49" s="27" t="s">
        <v>307</v>
      </c>
      <c r="CN49" s="27" t="s">
        <v>307</v>
      </c>
      <c r="CO49" s="27" t="s">
        <v>307</v>
      </c>
      <c r="CP49" s="27" t="s">
        <v>307</v>
      </c>
      <c r="CQ49" s="27" t="s">
        <v>307</v>
      </c>
      <c r="CR49" s="44"/>
      <c r="CS49" s="25"/>
      <c r="CT49" s="35" t="s">
        <v>306</v>
      </c>
      <c r="CU49" s="27" t="s">
        <v>307</v>
      </c>
      <c r="CV49" s="27" t="s">
        <v>307</v>
      </c>
      <c r="CW49" s="27" t="s">
        <v>307</v>
      </c>
      <c r="CX49" s="27" t="s">
        <v>307</v>
      </c>
      <c r="CY49" s="27" t="s">
        <v>307</v>
      </c>
      <c r="CZ49" s="27" t="s">
        <v>307</v>
      </c>
      <c r="DA49" s="27" t="s">
        <v>307</v>
      </c>
      <c r="DB49" s="27">
        <v>3.4</v>
      </c>
      <c r="DC49" s="27">
        <v>4.2</v>
      </c>
      <c r="DD49" s="27">
        <v>4.1</v>
      </c>
      <c r="DE49" s="27">
        <v>4.4</v>
      </c>
      <c r="DF49" s="27">
        <v>4.9</v>
      </c>
      <c r="DG49" s="27">
        <v>5.3</v>
      </c>
      <c r="DH49" s="27">
        <v>5.1</v>
      </c>
      <c r="DI49" s="27">
        <v>5.4</v>
      </c>
      <c r="DJ49" s="27" t="s">
        <v>307</v>
      </c>
      <c r="DK49" s="27" t="s">
        <v>307</v>
      </c>
      <c r="DL49" s="27" t="s">
        <v>307</v>
      </c>
      <c r="DM49" s="27" t="s">
        <v>307</v>
      </c>
      <c r="DN49" s="27" t="s">
        <v>307</v>
      </c>
      <c r="DO49" s="27" t="s">
        <v>307</v>
      </c>
      <c r="DP49" s="44"/>
      <c r="DQ49" s="25"/>
      <c r="DR49" s="35" t="s">
        <v>306</v>
      </c>
      <c r="DS49" s="27" t="s">
        <v>307</v>
      </c>
      <c r="DT49" s="27" t="s">
        <v>307</v>
      </c>
      <c r="DU49" s="27" t="s">
        <v>307</v>
      </c>
      <c r="DV49" s="27" t="s">
        <v>307</v>
      </c>
      <c r="DW49" s="27" t="s">
        <v>307</v>
      </c>
      <c r="DX49" s="27" t="s">
        <v>307</v>
      </c>
      <c r="DY49" s="27" t="s">
        <v>307</v>
      </c>
      <c r="DZ49" s="27" t="s">
        <v>307</v>
      </c>
      <c r="EA49" s="27">
        <v>7.3</v>
      </c>
      <c r="EB49" s="27">
        <v>7.5</v>
      </c>
      <c r="EC49" s="27">
        <v>7.2</v>
      </c>
      <c r="ED49" s="27">
        <v>7.8</v>
      </c>
      <c r="EE49" s="27">
        <v>6.1</v>
      </c>
      <c r="EF49" s="27">
        <v>5.8</v>
      </c>
      <c r="EG49" s="27">
        <v>5.8</v>
      </c>
      <c r="EH49" s="27" t="s">
        <v>307</v>
      </c>
      <c r="EI49" s="27" t="s">
        <v>307</v>
      </c>
      <c r="EJ49" s="27" t="s">
        <v>307</v>
      </c>
      <c r="EK49" s="27" t="s">
        <v>307</v>
      </c>
      <c r="EL49" s="27" t="s">
        <v>307</v>
      </c>
      <c r="EM49" s="27" t="s">
        <v>307</v>
      </c>
      <c r="EO49" s="1"/>
      <c r="EP49" s="12" t="s">
        <v>304</v>
      </c>
      <c r="EQ49" s="3" t="s">
        <v>305</v>
      </c>
      <c r="ER49" s="3" t="s">
        <v>305</v>
      </c>
      <c r="ES49" s="3" t="s">
        <v>305</v>
      </c>
      <c r="ET49" s="3" t="s">
        <v>305</v>
      </c>
      <c r="EU49" s="3" t="s">
        <v>305</v>
      </c>
      <c r="EV49" s="3" t="s">
        <v>305</v>
      </c>
      <c r="EW49" s="3" t="s">
        <v>305</v>
      </c>
      <c r="EX49" s="3" t="s">
        <v>305</v>
      </c>
      <c r="EY49" s="3" t="s">
        <v>305</v>
      </c>
      <c r="EZ49" s="3" t="s">
        <v>305</v>
      </c>
      <c r="FA49" s="3" t="s">
        <v>305</v>
      </c>
      <c r="FB49" s="3">
        <v>6.7</v>
      </c>
      <c r="FC49" s="3">
        <v>6.1</v>
      </c>
      <c r="FD49" s="3">
        <v>6</v>
      </c>
      <c r="FE49" s="3">
        <v>6.7</v>
      </c>
      <c r="FF49" s="3" t="s">
        <v>305</v>
      </c>
      <c r="FG49" s="3" t="s">
        <v>305</v>
      </c>
      <c r="FH49" s="3" t="s">
        <v>305</v>
      </c>
      <c r="FI49" s="3" t="s">
        <v>305</v>
      </c>
      <c r="FJ49" s="3" t="s">
        <v>305</v>
      </c>
      <c r="FK49" s="3" t="s">
        <v>305</v>
      </c>
      <c r="FM49" s="1"/>
      <c r="FN49" s="12" t="s">
        <v>304</v>
      </c>
      <c r="FO49" s="3" t="s">
        <v>305</v>
      </c>
      <c r="FP49" s="3" t="s">
        <v>305</v>
      </c>
      <c r="FQ49" s="3" t="s">
        <v>305</v>
      </c>
      <c r="FR49" s="3" t="s">
        <v>305</v>
      </c>
      <c r="FS49" s="3" t="s">
        <v>305</v>
      </c>
      <c r="FT49" s="3" t="s">
        <v>305</v>
      </c>
      <c r="FU49" s="3" t="s">
        <v>305</v>
      </c>
      <c r="FV49" s="3" t="s">
        <v>305</v>
      </c>
      <c r="FW49" s="3" t="s">
        <v>305</v>
      </c>
      <c r="FX49" s="3" t="s">
        <v>305</v>
      </c>
      <c r="FY49" s="3" t="s">
        <v>305</v>
      </c>
      <c r="FZ49" s="3">
        <v>3.7</v>
      </c>
      <c r="GA49" s="3">
        <v>5</v>
      </c>
      <c r="GB49" s="3">
        <v>3.6</v>
      </c>
      <c r="GC49" s="3">
        <v>4.1</v>
      </c>
      <c r="GD49" s="3" t="s">
        <v>305</v>
      </c>
      <c r="GE49" s="3" t="s">
        <v>305</v>
      </c>
      <c r="GF49" s="3" t="s">
        <v>305</v>
      </c>
      <c r="GG49" s="3" t="s">
        <v>305</v>
      </c>
      <c r="GH49" s="3" t="s">
        <v>305</v>
      </c>
      <c r="GI49" s="3" t="s">
        <v>305</v>
      </c>
      <c r="GK49" s="1"/>
      <c r="GL49" s="12" t="s">
        <v>304</v>
      </c>
      <c r="GM49" s="3" t="s">
        <v>305</v>
      </c>
      <c r="GN49" s="3" t="s">
        <v>305</v>
      </c>
      <c r="GO49" s="3" t="s">
        <v>305</v>
      </c>
      <c r="GP49" s="3" t="s">
        <v>305</v>
      </c>
      <c r="GQ49" s="3" t="s">
        <v>305</v>
      </c>
      <c r="GR49" s="3" t="s">
        <v>305</v>
      </c>
      <c r="GS49" s="3" t="s">
        <v>305</v>
      </c>
      <c r="GT49" s="3" t="s">
        <v>305</v>
      </c>
      <c r="GU49" s="3" t="s">
        <v>305</v>
      </c>
      <c r="GV49" s="3" t="s">
        <v>305</v>
      </c>
      <c r="GW49" s="3">
        <v>3.1</v>
      </c>
      <c r="GX49" s="3">
        <v>3.7</v>
      </c>
      <c r="GY49" s="3">
        <v>3.4</v>
      </c>
      <c r="GZ49" s="3">
        <v>3.1</v>
      </c>
      <c r="HA49" s="3">
        <v>3.2</v>
      </c>
      <c r="HB49" s="3" t="s">
        <v>305</v>
      </c>
      <c r="HC49" s="3" t="s">
        <v>305</v>
      </c>
      <c r="HD49" s="3" t="s">
        <v>305</v>
      </c>
      <c r="HE49" s="3" t="s">
        <v>305</v>
      </c>
      <c r="HF49" s="3" t="s">
        <v>305</v>
      </c>
      <c r="HG49" s="3" t="s">
        <v>305</v>
      </c>
    </row>
    <row r="50" ht="15" spans="1:215">
      <c r="A50" s="1"/>
      <c r="B50" s="22" t="s">
        <v>308</v>
      </c>
      <c r="C50" s="1">
        <v>0</v>
      </c>
      <c r="D50" s="3" t="s">
        <v>305</v>
      </c>
      <c r="E50" s="3" t="s">
        <v>305</v>
      </c>
      <c r="F50" s="3" t="s">
        <v>305</v>
      </c>
      <c r="G50" s="3" t="s">
        <v>305</v>
      </c>
      <c r="H50" s="3" t="s">
        <v>305</v>
      </c>
      <c r="I50" s="3" t="s">
        <v>305</v>
      </c>
      <c r="J50" s="3" t="s">
        <v>305</v>
      </c>
      <c r="K50" s="3" t="s">
        <v>305</v>
      </c>
      <c r="L50" s="3" t="s">
        <v>305</v>
      </c>
      <c r="M50" s="3" t="s">
        <v>305</v>
      </c>
      <c r="N50" s="3" t="s">
        <v>305</v>
      </c>
      <c r="O50" s="3" t="s">
        <v>305</v>
      </c>
      <c r="P50" s="3" t="s">
        <v>305</v>
      </c>
      <c r="Q50" s="3" t="s">
        <v>305</v>
      </c>
      <c r="R50" s="3" t="s">
        <v>305</v>
      </c>
      <c r="S50" s="3" t="s">
        <v>305</v>
      </c>
      <c r="T50" s="3" t="s">
        <v>305</v>
      </c>
      <c r="U50" s="3" t="s">
        <v>305</v>
      </c>
      <c r="V50" s="3" t="s">
        <v>305</v>
      </c>
      <c r="W50" s="3" t="s">
        <v>305</v>
      </c>
      <c r="Y50" s="1"/>
      <c r="Z50" s="22" t="s">
        <v>308</v>
      </c>
      <c r="AA50" s="1">
        <v>0</v>
      </c>
      <c r="AB50" s="3" t="s">
        <v>305</v>
      </c>
      <c r="AC50" s="3" t="s">
        <v>305</v>
      </c>
      <c r="AD50" s="3" t="s">
        <v>305</v>
      </c>
      <c r="AE50" s="3" t="s">
        <v>305</v>
      </c>
      <c r="AF50" s="3" t="s">
        <v>305</v>
      </c>
      <c r="AG50" s="3" t="s">
        <v>305</v>
      </c>
      <c r="AH50" s="3" t="s">
        <v>305</v>
      </c>
      <c r="AI50" s="3" t="s">
        <v>305</v>
      </c>
      <c r="AJ50" s="3" t="s">
        <v>305</v>
      </c>
      <c r="AK50" s="3" t="s">
        <v>305</v>
      </c>
      <c r="AL50" s="3" t="s">
        <v>305</v>
      </c>
      <c r="AM50" s="3" t="s">
        <v>305</v>
      </c>
      <c r="AN50" s="3" t="s">
        <v>305</v>
      </c>
      <c r="AO50" s="3" t="s">
        <v>305</v>
      </c>
      <c r="AP50" s="3" t="s">
        <v>305</v>
      </c>
      <c r="AQ50" s="3" t="s">
        <v>305</v>
      </c>
      <c r="AR50" s="3" t="s">
        <v>305</v>
      </c>
      <c r="AS50" s="3" t="s">
        <v>305</v>
      </c>
      <c r="AT50" s="3" t="s">
        <v>305</v>
      </c>
      <c r="AU50" s="3" t="s">
        <v>305</v>
      </c>
      <c r="AW50" s="25"/>
      <c r="AX50" s="35" t="s">
        <v>309</v>
      </c>
      <c r="AY50" s="25">
        <v>0</v>
      </c>
      <c r="AZ50" s="27" t="s">
        <v>307</v>
      </c>
      <c r="BA50" s="27" t="s">
        <v>307</v>
      </c>
      <c r="BB50" s="27" t="s">
        <v>307</v>
      </c>
      <c r="BC50" s="27" t="s">
        <v>307</v>
      </c>
      <c r="BD50" s="27" t="s">
        <v>307</v>
      </c>
      <c r="BE50" s="27" t="s">
        <v>307</v>
      </c>
      <c r="BF50" s="27" t="s">
        <v>307</v>
      </c>
      <c r="BG50" s="27" t="s">
        <v>307</v>
      </c>
      <c r="BH50" s="27" t="s">
        <v>307</v>
      </c>
      <c r="BI50" s="27" t="s">
        <v>307</v>
      </c>
      <c r="BJ50" s="27" t="s">
        <v>307</v>
      </c>
      <c r="BK50" s="27" t="s">
        <v>307</v>
      </c>
      <c r="BL50" s="27" t="s">
        <v>307</v>
      </c>
      <c r="BM50" s="27" t="s">
        <v>307</v>
      </c>
      <c r="BN50" s="27" t="s">
        <v>307</v>
      </c>
      <c r="BO50" s="27" t="s">
        <v>307</v>
      </c>
      <c r="BP50" s="27" t="s">
        <v>307</v>
      </c>
      <c r="BQ50" s="27" t="s">
        <v>307</v>
      </c>
      <c r="BR50" s="27" t="s">
        <v>307</v>
      </c>
      <c r="BS50" s="27" t="s">
        <v>307</v>
      </c>
      <c r="BT50" s="44"/>
      <c r="BU50" s="25"/>
      <c r="BV50" s="35" t="s">
        <v>309</v>
      </c>
      <c r="BW50" s="25">
        <v>0</v>
      </c>
      <c r="BX50" s="27" t="s">
        <v>307</v>
      </c>
      <c r="BY50" s="27" t="s">
        <v>307</v>
      </c>
      <c r="BZ50" s="27" t="s">
        <v>307</v>
      </c>
      <c r="CA50" s="27" t="s">
        <v>307</v>
      </c>
      <c r="CB50" s="27" t="s">
        <v>307</v>
      </c>
      <c r="CC50" s="27" t="s">
        <v>307</v>
      </c>
      <c r="CD50" s="27" t="s">
        <v>307</v>
      </c>
      <c r="CE50" s="27" t="s">
        <v>307</v>
      </c>
      <c r="CF50" s="27" t="s">
        <v>307</v>
      </c>
      <c r="CG50" s="27" t="s">
        <v>307</v>
      </c>
      <c r="CH50" s="27" t="s">
        <v>307</v>
      </c>
      <c r="CI50" s="27" t="s">
        <v>307</v>
      </c>
      <c r="CJ50" s="27" t="s">
        <v>307</v>
      </c>
      <c r="CK50" s="27" t="s">
        <v>307</v>
      </c>
      <c r="CL50" s="27" t="s">
        <v>307</v>
      </c>
      <c r="CM50" s="27" t="s">
        <v>307</v>
      </c>
      <c r="CN50" s="27" t="s">
        <v>307</v>
      </c>
      <c r="CO50" s="27" t="s">
        <v>307</v>
      </c>
      <c r="CP50" s="27" t="s">
        <v>307</v>
      </c>
      <c r="CQ50" s="27" t="s">
        <v>307</v>
      </c>
      <c r="CR50" s="44"/>
      <c r="CS50" s="25"/>
      <c r="CT50" s="35" t="s">
        <v>309</v>
      </c>
      <c r="CU50" s="25">
        <v>0</v>
      </c>
      <c r="CV50" s="27" t="s">
        <v>307</v>
      </c>
      <c r="CW50" s="27" t="s">
        <v>307</v>
      </c>
      <c r="CX50" s="27" t="s">
        <v>307</v>
      </c>
      <c r="CY50" s="27" t="s">
        <v>307</v>
      </c>
      <c r="CZ50" s="27" t="s">
        <v>307</v>
      </c>
      <c r="DA50" s="27" t="s">
        <v>307</v>
      </c>
      <c r="DB50" s="27" t="s">
        <v>307</v>
      </c>
      <c r="DC50" s="27" t="s">
        <v>307</v>
      </c>
      <c r="DD50" s="27" t="s">
        <v>307</v>
      </c>
      <c r="DE50" s="27" t="s">
        <v>307</v>
      </c>
      <c r="DF50" s="27" t="s">
        <v>307</v>
      </c>
      <c r="DG50" s="27" t="s">
        <v>307</v>
      </c>
      <c r="DH50" s="27" t="s">
        <v>307</v>
      </c>
      <c r="DI50" s="27" t="s">
        <v>307</v>
      </c>
      <c r="DJ50" s="27" t="s">
        <v>307</v>
      </c>
      <c r="DK50" s="27" t="s">
        <v>307</v>
      </c>
      <c r="DL50" s="27" t="s">
        <v>307</v>
      </c>
      <c r="DM50" s="27" t="s">
        <v>307</v>
      </c>
      <c r="DN50" s="27" t="s">
        <v>307</v>
      </c>
      <c r="DO50" s="27" t="s">
        <v>307</v>
      </c>
      <c r="DP50" s="44"/>
      <c r="DQ50" s="25"/>
      <c r="DR50" s="35" t="s">
        <v>309</v>
      </c>
      <c r="DS50" s="25">
        <v>0</v>
      </c>
      <c r="DT50" s="27" t="s">
        <v>307</v>
      </c>
      <c r="DU50" s="27" t="s">
        <v>307</v>
      </c>
      <c r="DV50" s="27" t="s">
        <v>307</v>
      </c>
      <c r="DW50" s="27" t="s">
        <v>307</v>
      </c>
      <c r="DX50" s="27" t="s">
        <v>307</v>
      </c>
      <c r="DY50" s="27" t="s">
        <v>307</v>
      </c>
      <c r="DZ50" s="27" t="s">
        <v>307</v>
      </c>
      <c r="EA50" s="27" t="s">
        <v>307</v>
      </c>
      <c r="EB50" s="27" t="s">
        <v>307</v>
      </c>
      <c r="EC50" s="27" t="s">
        <v>307</v>
      </c>
      <c r="ED50" s="27" t="s">
        <v>307</v>
      </c>
      <c r="EE50" s="27" t="s">
        <v>307</v>
      </c>
      <c r="EF50" s="27" t="s">
        <v>307</v>
      </c>
      <c r="EG50" s="27" t="s">
        <v>307</v>
      </c>
      <c r="EH50" s="27" t="s">
        <v>307</v>
      </c>
      <c r="EI50" s="27" t="s">
        <v>307</v>
      </c>
      <c r="EJ50" s="27" t="s">
        <v>307</v>
      </c>
      <c r="EK50" s="27" t="s">
        <v>307</v>
      </c>
      <c r="EL50" s="27" t="s">
        <v>307</v>
      </c>
      <c r="EM50" s="27" t="s">
        <v>307</v>
      </c>
      <c r="EO50" s="1"/>
      <c r="EP50" s="12" t="s">
        <v>308</v>
      </c>
      <c r="EQ50" s="1">
        <v>0</v>
      </c>
      <c r="ER50" s="3" t="s">
        <v>305</v>
      </c>
      <c r="ES50" s="3" t="s">
        <v>305</v>
      </c>
      <c r="ET50" s="3" t="s">
        <v>305</v>
      </c>
      <c r="EU50" s="3" t="s">
        <v>305</v>
      </c>
      <c r="EV50" s="3" t="s">
        <v>305</v>
      </c>
      <c r="EW50" s="3" t="s">
        <v>305</v>
      </c>
      <c r="EX50" s="3" t="s">
        <v>305</v>
      </c>
      <c r="EY50" s="3" t="s">
        <v>305</v>
      </c>
      <c r="EZ50" s="3" t="s">
        <v>305</v>
      </c>
      <c r="FA50" s="3" t="s">
        <v>305</v>
      </c>
      <c r="FB50" s="3" t="s">
        <v>305</v>
      </c>
      <c r="FC50" s="3" t="s">
        <v>305</v>
      </c>
      <c r="FD50" s="3" t="s">
        <v>305</v>
      </c>
      <c r="FE50" s="3" t="s">
        <v>305</v>
      </c>
      <c r="FF50" s="3" t="s">
        <v>305</v>
      </c>
      <c r="FG50" s="3" t="s">
        <v>305</v>
      </c>
      <c r="FH50" s="3" t="s">
        <v>305</v>
      </c>
      <c r="FI50" s="3" t="s">
        <v>305</v>
      </c>
      <c r="FJ50" s="3" t="s">
        <v>305</v>
      </c>
      <c r="FK50" s="3" t="s">
        <v>305</v>
      </c>
      <c r="FM50" s="1"/>
      <c r="FN50" s="12" t="s">
        <v>308</v>
      </c>
      <c r="FO50" s="1">
        <v>0</v>
      </c>
      <c r="FP50" s="3" t="s">
        <v>305</v>
      </c>
      <c r="FQ50" s="3" t="s">
        <v>305</v>
      </c>
      <c r="FR50" s="3" t="s">
        <v>305</v>
      </c>
      <c r="FS50" s="3" t="s">
        <v>305</v>
      </c>
      <c r="FT50" s="3" t="s">
        <v>305</v>
      </c>
      <c r="FU50" s="3" t="s">
        <v>305</v>
      </c>
      <c r="FV50" s="3" t="s">
        <v>305</v>
      </c>
      <c r="FW50" s="3" t="s">
        <v>305</v>
      </c>
      <c r="FX50" s="3" t="s">
        <v>305</v>
      </c>
      <c r="FY50" s="3" t="s">
        <v>305</v>
      </c>
      <c r="FZ50" s="3" t="s">
        <v>305</v>
      </c>
      <c r="GA50" s="3" t="s">
        <v>305</v>
      </c>
      <c r="GB50" s="3" t="s">
        <v>305</v>
      </c>
      <c r="GC50" s="3" t="s">
        <v>305</v>
      </c>
      <c r="GD50" s="3" t="s">
        <v>305</v>
      </c>
      <c r="GE50" s="3" t="s">
        <v>305</v>
      </c>
      <c r="GF50" s="3" t="s">
        <v>305</v>
      </c>
      <c r="GG50" s="3" t="s">
        <v>305</v>
      </c>
      <c r="GH50" s="3" t="s">
        <v>305</v>
      </c>
      <c r="GI50" s="3" t="s">
        <v>305</v>
      </c>
      <c r="GK50" s="1"/>
      <c r="GL50" s="12" t="s">
        <v>308</v>
      </c>
      <c r="GM50" s="1">
        <v>0</v>
      </c>
      <c r="GN50" s="3" t="s">
        <v>305</v>
      </c>
      <c r="GO50" s="3" t="s">
        <v>305</v>
      </c>
      <c r="GP50" s="3" t="s">
        <v>305</v>
      </c>
      <c r="GQ50" s="3" t="s">
        <v>305</v>
      </c>
      <c r="GR50" s="3" t="s">
        <v>305</v>
      </c>
      <c r="GS50" s="3" t="s">
        <v>305</v>
      </c>
      <c r="GT50" s="3" t="s">
        <v>305</v>
      </c>
      <c r="GU50" s="3" t="s">
        <v>305</v>
      </c>
      <c r="GV50" s="3" t="s">
        <v>305</v>
      </c>
      <c r="GW50" s="3" t="s">
        <v>305</v>
      </c>
      <c r="GX50" s="3" t="s">
        <v>305</v>
      </c>
      <c r="GY50" s="3" t="s">
        <v>305</v>
      </c>
      <c r="GZ50" s="3" t="s">
        <v>305</v>
      </c>
      <c r="HA50" s="3" t="s">
        <v>305</v>
      </c>
      <c r="HB50" s="3" t="s">
        <v>305</v>
      </c>
      <c r="HC50" s="3" t="s">
        <v>305</v>
      </c>
      <c r="HD50" s="3" t="s">
        <v>305</v>
      </c>
      <c r="HE50" s="3" t="s">
        <v>305</v>
      </c>
      <c r="HF50" s="3" t="s">
        <v>305</v>
      </c>
      <c r="HG50" s="3" t="s">
        <v>305</v>
      </c>
    </row>
    <row r="51" ht="15" spans="1:215">
      <c r="A51" s="1"/>
      <c r="B51" s="22" t="s">
        <v>310</v>
      </c>
      <c r="C51" s="1">
        <v>0.8</v>
      </c>
      <c r="D51" s="1">
        <v>1.5</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Y51" s="1"/>
      <c r="Z51" s="22" t="s">
        <v>310</v>
      </c>
      <c r="AA51" s="1">
        <v>0.7</v>
      </c>
      <c r="AB51" s="1">
        <v>0.8</v>
      </c>
      <c r="AC51" s="1">
        <v>0.6</v>
      </c>
      <c r="AD51" s="1">
        <v>0.6</v>
      </c>
      <c r="AE51" s="1">
        <v>0.5</v>
      </c>
      <c r="AF51" s="1">
        <v>0.5</v>
      </c>
      <c r="AG51" s="1">
        <v>0.8</v>
      </c>
      <c r="AH51" s="1">
        <v>0.8</v>
      </c>
      <c r="AI51" s="1">
        <v>0.8</v>
      </c>
      <c r="AJ51" s="1">
        <v>0.8</v>
      </c>
      <c r="AK51" s="1">
        <v>0.8</v>
      </c>
      <c r="AL51" s="1">
        <v>0.5</v>
      </c>
      <c r="AM51" s="1">
        <v>0.4</v>
      </c>
      <c r="AN51" s="1">
        <v>0.4</v>
      </c>
      <c r="AO51" s="1">
        <v>0.4</v>
      </c>
      <c r="AP51" s="1">
        <v>0.4</v>
      </c>
      <c r="AQ51" s="1">
        <v>0.3</v>
      </c>
      <c r="AR51" s="1">
        <v>0.2</v>
      </c>
      <c r="AS51" s="1">
        <v>0</v>
      </c>
      <c r="AT51" s="1">
        <v>0</v>
      </c>
      <c r="AU51" s="1">
        <v>0</v>
      </c>
      <c r="AW51" s="25"/>
      <c r="AX51" s="35" t="s">
        <v>311</v>
      </c>
      <c r="AY51" s="25">
        <v>1.4</v>
      </c>
      <c r="AZ51" s="25">
        <v>1.5</v>
      </c>
      <c r="BA51" s="25">
        <v>0.3</v>
      </c>
      <c r="BB51" s="25">
        <v>0.2</v>
      </c>
      <c r="BC51" s="25">
        <v>0.2</v>
      </c>
      <c r="BD51" s="25">
        <v>0.1</v>
      </c>
      <c r="BE51" s="25">
        <v>0.2</v>
      </c>
      <c r="BF51" s="25">
        <v>0.2</v>
      </c>
      <c r="BG51" s="25">
        <v>0.3</v>
      </c>
      <c r="BH51" s="25">
        <v>0.3</v>
      </c>
      <c r="BI51" s="25">
        <v>0.2</v>
      </c>
      <c r="BJ51" s="25">
        <v>0.2</v>
      </c>
      <c r="BK51" s="25">
        <v>0.1</v>
      </c>
      <c r="BL51" s="25">
        <v>0.1</v>
      </c>
      <c r="BM51" s="25">
        <v>0</v>
      </c>
      <c r="BN51" s="25">
        <v>0.2</v>
      </c>
      <c r="BO51" s="25">
        <v>0.1</v>
      </c>
      <c r="BP51" s="25">
        <v>0.1</v>
      </c>
      <c r="BQ51" s="25">
        <v>0.1</v>
      </c>
      <c r="BR51" s="25">
        <v>0.2</v>
      </c>
      <c r="BS51" s="25">
        <v>0.1</v>
      </c>
      <c r="BT51" s="44"/>
      <c r="BU51" s="25"/>
      <c r="BV51" s="35" t="s">
        <v>311</v>
      </c>
      <c r="BW51" s="25">
        <v>0.8</v>
      </c>
      <c r="BX51" s="25">
        <v>1.3</v>
      </c>
      <c r="BY51" s="25">
        <v>0.6</v>
      </c>
      <c r="BZ51" s="25">
        <v>0.4</v>
      </c>
      <c r="CA51" s="25">
        <v>0.6</v>
      </c>
      <c r="CB51" s="25">
        <v>0.4</v>
      </c>
      <c r="CC51" s="25">
        <v>0.9</v>
      </c>
      <c r="CD51" s="25">
        <v>1</v>
      </c>
      <c r="CE51" s="25">
        <v>0.9</v>
      </c>
      <c r="CF51" s="25">
        <v>0.6</v>
      </c>
      <c r="CG51" s="25">
        <v>0.8</v>
      </c>
      <c r="CH51" s="25">
        <v>0.8</v>
      </c>
      <c r="CI51" s="25">
        <v>0.9</v>
      </c>
      <c r="CJ51" s="25">
        <v>0.9</v>
      </c>
      <c r="CK51" s="25">
        <v>0.9</v>
      </c>
      <c r="CL51" s="25">
        <v>0.9</v>
      </c>
      <c r="CM51" s="25">
        <v>0.9</v>
      </c>
      <c r="CN51" s="25">
        <v>0.7</v>
      </c>
      <c r="CO51" s="25">
        <v>0.8</v>
      </c>
      <c r="CP51" s="25">
        <v>0.8</v>
      </c>
      <c r="CQ51" s="25">
        <v>0.7</v>
      </c>
      <c r="CR51" s="44"/>
      <c r="CS51" s="25"/>
      <c r="CT51" s="35" t="s">
        <v>311</v>
      </c>
      <c r="CU51" s="25">
        <v>4.1</v>
      </c>
      <c r="CV51" s="25">
        <v>4.4</v>
      </c>
      <c r="CW51" s="25">
        <v>2.2</v>
      </c>
      <c r="CX51" s="25">
        <v>2.4</v>
      </c>
      <c r="CY51" s="25">
        <v>2.6</v>
      </c>
      <c r="CZ51" s="25">
        <v>2.1</v>
      </c>
      <c r="DA51" s="25">
        <v>4</v>
      </c>
      <c r="DB51" s="25">
        <v>4.4</v>
      </c>
      <c r="DC51" s="25">
        <v>4.7</v>
      </c>
      <c r="DD51" s="25">
        <v>3.6</v>
      </c>
      <c r="DE51" s="25">
        <v>3.8</v>
      </c>
      <c r="DF51" s="25">
        <v>4.5</v>
      </c>
      <c r="DG51" s="25">
        <v>5.5</v>
      </c>
      <c r="DH51" s="25">
        <v>3.6</v>
      </c>
      <c r="DI51" s="25">
        <v>3.3</v>
      </c>
      <c r="DJ51" s="25">
        <v>3.2</v>
      </c>
      <c r="DK51" s="25">
        <v>4.1</v>
      </c>
      <c r="DL51" s="25">
        <v>4</v>
      </c>
      <c r="DM51" s="25">
        <v>2.9</v>
      </c>
      <c r="DN51" s="25">
        <v>2.8</v>
      </c>
      <c r="DO51" s="25">
        <v>3.4</v>
      </c>
      <c r="DP51" s="44"/>
      <c r="DQ51" s="25"/>
      <c r="DR51" s="35" t="s">
        <v>311</v>
      </c>
      <c r="DS51" s="25">
        <v>5.5</v>
      </c>
      <c r="DT51" s="25">
        <v>4.6</v>
      </c>
      <c r="DU51" s="25">
        <v>2.6</v>
      </c>
      <c r="DV51" s="25">
        <v>2.7</v>
      </c>
      <c r="DW51" s="25">
        <v>2.4</v>
      </c>
      <c r="DX51" s="25">
        <v>1</v>
      </c>
      <c r="DY51" s="25">
        <v>1.7</v>
      </c>
      <c r="DZ51" s="25">
        <v>2</v>
      </c>
      <c r="EA51" s="25">
        <v>2.4</v>
      </c>
      <c r="EB51" s="25">
        <v>1.8</v>
      </c>
      <c r="EC51" s="25">
        <v>1.1</v>
      </c>
      <c r="ED51" s="25">
        <v>1.2</v>
      </c>
      <c r="EE51" s="25">
        <v>1.1</v>
      </c>
      <c r="EF51" s="25">
        <v>1.2</v>
      </c>
      <c r="EG51" s="25">
        <v>1</v>
      </c>
      <c r="EH51" s="25">
        <v>0.9</v>
      </c>
      <c r="EI51" s="25">
        <v>0.7</v>
      </c>
      <c r="EJ51" s="25">
        <v>1.1</v>
      </c>
      <c r="EK51" s="25">
        <v>1.2</v>
      </c>
      <c r="EL51" s="25">
        <v>1.2</v>
      </c>
      <c r="EM51" s="25">
        <v>1.5</v>
      </c>
      <c r="EO51" s="1"/>
      <c r="EP51" s="12" t="s">
        <v>310</v>
      </c>
      <c r="EQ51" s="1">
        <v>2.3</v>
      </c>
      <c r="ER51" s="1">
        <v>2.7</v>
      </c>
      <c r="ES51" s="1">
        <v>1.4</v>
      </c>
      <c r="ET51" s="1">
        <v>0.9</v>
      </c>
      <c r="EU51" s="1">
        <v>1</v>
      </c>
      <c r="EV51" s="1">
        <v>0.5</v>
      </c>
      <c r="EW51" s="1">
        <v>0.7</v>
      </c>
      <c r="EX51" s="1">
        <v>0.6</v>
      </c>
      <c r="EY51" s="1">
        <v>0.6</v>
      </c>
      <c r="EZ51" s="1">
        <v>0.6</v>
      </c>
      <c r="FA51" s="1">
        <v>0.5</v>
      </c>
      <c r="FB51" s="1">
        <v>0.6</v>
      </c>
      <c r="FC51" s="1">
        <v>0.7</v>
      </c>
      <c r="FD51" s="1">
        <v>0.5</v>
      </c>
      <c r="FE51" s="1">
        <v>0.6</v>
      </c>
      <c r="FF51" s="1">
        <v>0.6</v>
      </c>
      <c r="FG51" s="1">
        <v>0.4</v>
      </c>
      <c r="FH51" s="1">
        <v>0.4</v>
      </c>
      <c r="FI51" s="1">
        <v>0.4</v>
      </c>
      <c r="FJ51" s="1">
        <v>0.5</v>
      </c>
      <c r="FK51" s="1">
        <v>0.3</v>
      </c>
      <c r="FM51" s="1"/>
      <c r="FN51" s="12" t="s">
        <v>310</v>
      </c>
      <c r="FO51" s="1">
        <v>6.8</v>
      </c>
      <c r="FP51" s="1">
        <v>6.4</v>
      </c>
      <c r="FQ51" s="1">
        <v>4.7</v>
      </c>
      <c r="FR51" s="1">
        <v>4.4</v>
      </c>
      <c r="FS51" s="1">
        <v>4.1</v>
      </c>
      <c r="FT51" s="1">
        <v>2.5</v>
      </c>
      <c r="FU51" s="1">
        <v>4.1</v>
      </c>
      <c r="FV51" s="1">
        <v>3.8</v>
      </c>
      <c r="FW51" s="1">
        <v>2.7</v>
      </c>
      <c r="FX51" s="1">
        <v>2.2</v>
      </c>
      <c r="FY51" s="1">
        <v>1.8</v>
      </c>
      <c r="FZ51" s="1">
        <v>2.4</v>
      </c>
      <c r="GA51" s="1">
        <v>1.9</v>
      </c>
      <c r="GB51" s="1">
        <v>2.1</v>
      </c>
      <c r="GC51" s="1">
        <v>1.6</v>
      </c>
      <c r="GD51" s="1">
        <v>1.9</v>
      </c>
      <c r="GE51" s="1">
        <v>1.6</v>
      </c>
      <c r="GF51" s="1">
        <v>1.2</v>
      </c>
      <c r="GG51" s="1">
        <v>1.1</v>
      </c>
      <c r="GH51" s="1">
        <v>1.1</v>
      </c>
      <c r="GI51" s="1">
        <v>1.2</v>
      </c>
      <c r="GK51" s="1"/>
      <c r="GL51" s="12" t="s">
        <v>310</v>
      </c>
      <c r="GM51" s="1">
        <v>9.3</v>
      </c>
      <c r="GN51" s="1">
        <v>9.5</v>
      </c>
      <c r="GO51" s="1">
        <v>8.3</v>
      </c>
      <c r="GP51" s="1">
        <v>7.2</v>
      </c>
      <c r="GQ51" s="1">
        <v>6.4</v>
      </c>
      <c r="GR51" s="1">
        <v>5.5</v>
      </c>
      <c r="GS51" s="1">
        <v>7.1</v>
      </c>
      <c r="GT51" s="1">
        <v>9.4</v>
      </c>
      <c r="GU51" s="1">
        <v>11.6</v>
      </c>
      <c r="GV51" s="1">
        <v>7.9</v>
      </c>
      <c r="GW51" s="1">
        <v>8.1</v>
      </c>
      <c r="GX51" s="1">
        <v>7.9</v>
      </c>
      <c r="GY51" s="1">
        <v>7.1</v>
      </c>
      <c r="GZ51" s="1">
        <v>6.1</v>
      </c>
      <c r="HA51" s="1">
        <v>4.9</v>
      </c>
      <c r="HB51" s="1">
        <v>4.8</v>
      </c>
      <c r="HC51" s="1">
        <v>3.6</v>
      </c>
      <c r="HD51" s="1">
        <v>3.8</v>
      </c>
      <c r="HE51" s="1">
        <v>5.7</v>
      </c>
      <c r="HF51" s="1">
        <v>5.5</v>
      </c>
      <c r="HG51" s="1">
        <v>4.6</v>
      </c>
    </row>
    <row r="52" ht="15" spans="1:215">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44"/>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44"/>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44"/>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O52" s="1"/>
      <c r="EP52" s="1"/>
      <c r="EQ52" s="1"/>
      <c r="ER52" s="1"/>
      <c r="ES52" s="1"/>
      <c r="ET52" s="1"/>
      <c r="EU52" s="1"/>
      <c r="EV52" s="1"/>
      <c r="EW52" s="1"/>
      <c r="EX52" s="1"/>
      <c r="EY52" s="1"/>
      <c r="EZ52" s="1"/>
      <c r="FA52" s="1"/>
      <c r="FB52" s="1"/>
      <c r="FC52" s="1"/>
      <c r="FD52" s="1"/>
      <c r="FE52" s="1"/>
      <c r="FF52" s="1"/>
      <c r="FG52" s="1"/>
      <c r="FH52" s="1"/>
      <c r="FI52" s="1"/>
      <c r="FJ52" s="1"/>
      <c r="FK52" s="1"/>
      <c r="FM52" s="1"/>
      <c r="FN52" s="1"/>
      <c r="FO52" s="1"/>
      <c r="FP52" s="1"/>
      <c r="FQ52" s="1"/>
      <c r="FR52" s="1"/>
      <c r="FS52" s="1"/>
      <c r="FT52" s="1"/>
      <c r="FU52" s="1"/>
      <c r="FV52" s="1"/>
      <c r="FW52" s="1"/>
      <c r="FX52" s="1"/>
      <c r="FY52" s="1"/>
      <c r="FZ52" s="1"/>
      <c r="GA52" s="1"/>
      <c r="GB52" s="1"/>
      <c r="GC52" s="1"/>
      <c r="GD52" s="1"/>
      <c r="GE52" s="1"/>
      <c r="GF52" s="1"/>
      <c r="GG52" s="1"/>
      <c r="GH52" s="1"/>
      <c r="GI52" s="1"/>
      <c r="GK52" s="1"/>
      <c r="GL52" s="1"/>
      <c r="GM52" s="1"/>
      <c r="GN52" s="1"/>
      <c r="GO52" s="1"/>
      <c r="GP52" s="1"/>
      <c r="GQ52" s="1"/>
      <c r="GR52" s="1"/>
      <c r="GS52" s="1"/>
      <c r="GT52" s="1"/>
      <c r="GU52" s="1"/>
      <c r="GV52" s="1"/>
      <c r="GW52" s="1"/>
      <c r="GX52" s="1"/>
      <c r="GY52" s="1"/>
      <c r="GZ52" s="1"/>
      <c r="HA52" s="1"/>
      <c r="HB52" s="1"/>
      <c r="HC52" s="1"/>
      <c r="HD52" s="1"/>
      <c r="HE52" s="1"/>
      <c r="HF52" s="1"/>
      <c r="HG52" s="1"/>
    </row>
    <row r="53" ht="15" spans="1:215">
      <c r="A53" s="13"/>
      <c r="B53" s="13" t="s">
        <v>322</v>
      </c>
      <c r="C53" s="13">
        <v>70.6</v>
      </c>
      <c r="D53" s="13">
        <v>70.7</v>
      </c>
      <c r="E53" s="13">
        <v>70.8</v>
      </c>
      <c r="F53" s="13">
        <v>70.8</v>
      </c>
      <c r="G53" s="13">
        <v>70.4</v>
      </c>
      <c r="H53" s="13">
        <v>70</v>
      </c>
      <c r="I53" s="13">
        <v>69.5</v>
      </c>
      <c r="J53" s="13">
        <v>69.1</v>
      </c>
      <c r="K53" s="13">
        <v>68.7</v>
      </c>
      <c r="L53" s="13">
        <v>68.5</v>
      </c>
      <c r="M53" s="13">
        <v>68.2</v>
      </c>
      <c r="N53" s="13">
        <v>67.8</v>
      </c>
      <c r="O53" s="13">
        <v>67.5</v>
      </c>
      <c r="P53" s="13">
        <v>67.3</v>
      </c>
      <c r="Q53" s="13">
        <v>66.9</v>
      </c>
      <c r="R53" s="13">
        <v>67.1</v>
      </c>
      <c r="S53" s="13">
        <v>67.1</v>
      </c>
      <c r="T53" s="13">
        <v>67.1</v>
      </c>
      <c r="U53" s="13">
        <v>67.1</v>
      </c>
      <c r="V53" s="13">
        <v>67.1</v>
      </c>
      <c r="W53" s="13">
        <v>67.1</v>
      </c>
      <c r="Y53" s="13"/>
      <c r="Z53" s="13" t="s">
        <v>322</v>
      </c>
      <c r="AA53" s="13">
        <v>70.7</v>
      </c>
      <c r="AB53" s="13">
        <v>70.7</v>
      </c>
      <c r="AC53" s="13">
        <v>70.8</v>
      </c>
      <c r="AD53" s="13">
        <v>70.8</v>
      </c>
      <c r="AE53" s="13">
        <v>70.3</v>
      </c>
      <c r="AF53" s="13">
        <v>70</v>
      </c>
      <c r="AG53" s="13">
        <v>69.5</v>
      </c>
      <c r="AH53" s="13">
        <v>69</v>
      </c>
      <c r="AI53" s="13">
        <v>68.7</v>
      </c>
      <c r="AJ53" s="13">
        <v>68.4</v>
      </c>
      <c r="AK53" s="13">
        <v>68.1</v>
      </c>
      <c r="AL53" s="13">
        <v>67.8</v>
      </c>
      <c r="AM53" s="13">
        <v>67.5</v>
      </c>
      <c r="AN53" s="13">
        <v>67.3</v>
      </c>
      <c r="AO53" s="13">
        <v>67</v>
      </c>
      <c r="AP53" s="13">
        <v>67</v>
      </c>
      <c r="AQ53" s="13">
        <v>67.1</v>
      </c>
      <c r="AR53" s="13">
        <v>67.1</v>
      </c>
      <c r="AS53" s="13">
        <v>67.1</v>
      </c>
      <c r="AT53" s="13">
        <v>67.1</v>
      </c>
      <c r="AU53" s="13">
        <v>67.1</v>
      </c>
      <c r="AW53" s="33"/>
      <c r="AX53" s="33" t="s">
        <v>538</v>
      </c>
      <c r="AY53" s="33">
        <v>70.6</v>
      </c>
      <c r="AZ53" s="33">
        <v>70.7</v>
      </c>
      <c r="BA53" s="33">
        <v>70.8</v>
      </c>
      <c r="BB53" s="33">
        <v>70.8</v>
      </c>
      <c r="BC53" s="33">
        <v>70.4</v>
      </c>
      <c r="BD53" s="33">
        <v>70</v>
      </c>
      <c r="BE53" s="33">
        <v>69.5</v>
      </c>
      <c r="BF53" s="33">
        <v>69.1</v>
      </c>
      <c r="BG53" s="33">
        <v>68.7</v>
      </c>
      <c r="BH53" s="33">
        <v>68.4</v>
      </c>
      <c r="BI53" s="33">
        <v>68.2</v>
      </c>
      <c r="BJ53" s="33">
        <v>67.8</v>
      </c>
      <c r="BK53" s="33">
        <v>67.5</v>
      </c>
      <c r="BL53" s="33">
        <v>67.3</v>
      </c>
      <c r="BM53" s="33">
        <v>67.1</v>
      </c>
      <c r="BN53" s="33">
        <v>67.1</v>
      </c>
      <c r="BO53" s="33">
        <v>67.1</v>
      </c>
      <c r="BP53" s="33">
        <v>67.1</v>
      </c>
      <c r="BQ53" s="33">
        <v>67.1</v>
      </c>
      <c r="BR53" s="33">
        <v>67.1</v>
      </c>
      <c r="BS53" s="33">
        <v>67.1</v>
      </c>
      <c r="BT53" s="44"/>
      <c r="BU53" s="33"/>
      <c r="BV53" s="33" t="s">
        <v>538</v>
      </c>
      <c r="BW53" s="33">
        <v>70.6</v>
      </c>
      <c r="BX53" s="33">
        <v>70.7</v>
      </c>
      <c r="BY53" s="33">
        <v>70.8</v>
      </c>
      <c r="BZ53" s="33">
        <v>70.8</v>
      </c>
      <c r="CA53" s="33">
        <v>70.3</v>
      </c>
      <c r="CB53" s="33">
        <v>70</v>
      </c>
      <c r="CC53" s="33">
        <v>69.4</v>
      </c>
      <c r="CD53" s="33">
        <v>69</v>
      </c>
      <c r="CE53" s="33">
        <v>68.7</v>
      </c>
      <c r="CF53" s="33">
        <v>68.4</v>
      </c>
      <c r="CG53" s="33">
        <v>68.1</v>
      </c>
      <c r="CH53" s="33">
        <v>67.8</v>
      </c>
      <c r="CI53" s="33">
        <v>67.5</v>
      </c>
      <c r="CJ53" s="33">
        <v>67.2</v>
      </c>
      <c r="CK53" s="33">
        <v>67</v>
      </c>
      <c r="CL53" s="33">
        <v>67</v>
      </c>
      <c r="CM53" s="33">
        <v>67</v>
      </c>
      <c r="CN53" s="33">
        <v>67.1</v>
      </c>
      <c r="CO53" s="33">
        <v>67.1</v>
      </c>
      <c r="CP53" s="33">
        <v>67</v>
      </c>
      <c r="CQ53" s="33">
        <v>67.1</v>
      </c>
      <c r="CR53" s="44"/>
      <c r="CS53" s="33"/>
      <c r="CT53" s="33" t="s">
        <v>538</v>
      </c>
      <c r="CU53" s="33">
        <v>70.2</v>
      </c>
      <c r="CV53" s="33">
        <v>70.3</v>
      </c>
      <c r="CW53" s="33">
        <v>70.5</v>
      </c>
      <c r="CX53" s="33">
        <v>70.5</v>
      </c>
      <c r="CY53" s="33">
        <v>70</v>
      </c>
      <c r="CZ53" s="33">
        <v>69.8</v>
      </c>
      <c r="DA53" s="33">
        <v>69.1</v>
      </c>
      <c r="DB53" s="33">
        <v>68.7</v>
      </c>
      <c r="DC53" s="33">
        <v>68.3</v>
      </c>
      <c r="DD53" s="33">
        <v>68.1</v>
      </c>
      <c r="DE53" s="33">
        <v>67.8</v>
      </c>
      <c r="DF53" s="33">
        <v>67.4</v>
      </c>
      <c r="DG53" s="33">
        <v>67.1</v>
      </c>
      <c r="DH53" s="33">
        <v>67</v>
      </c>
      <c r="DI53" s="33">
        <v>66.8</v>
      </c>
      <c r="DJ53" s="33">
        <v>66.9</v>
      </c>
      <c r="DK53" s="33">
        <v>66.8</v>
      </c>
      <c r="DL53" s="33">
        <v>66.8</v>
      </c>
      <c r="DM53" s="33">
        <v>66.9</v>
      </c>
      <c r="DN53" s="33">
        <v>66.9</v>
      </c>
      <c r="DO53" s="33">
        <v>66.9</v>
      </c>
      <c r="DP53" s="44"/>
      <c r="DQ53" s="33"/>
      <c r="DR53" s="33" t="s">
        <v>538</v>
      </c>
      <c r="DS53" s="33">
        <v>70.1</v>
      </c>
      <c r="DT53" s="33">
        <v>70.3</v>
      </c>
      <c r="DU53" s="33">
        <v>70.5</v>
      </c>
      <c r="DV53" s="33">
        <v>70.5</v>
      </c>
      <c r="DW53" s="33">
        <v>70.1</v>
      </c>
      <c r="DX53" s="33">
        <v>69.9</v>
      </c>
      <c r="DY53" s="33">
        <v>69.4</v>
      </c>
      <c r="DZ53" s="33">
        <v>68.9</v>
      </c>
      <c r="EA53" s="33">
        <v>68.5</v>
      </c>
      <c r="EB53" s="33">
        <v>68.3</v>
      </c>
      <c r="EC53" s="33">
        <v>68.1</v>
      </c>
      <c r="ED53" s="33">
        <v>67.7</v>
      </c>
      <c r="EE53" s="33">
        <v>67.4</v>
      </c>
      <c r="EF53" s="33">
        <v>67.2</v>
      </c>
      <c r="EG53" s="33">
        <v>66.9</v>
      </c>
      <c r="EH53" s="33">
        <v>67</v>
      </c>
      <c r="EI53" s="33">
        <v>67</v>
      </c>
      <c r="EJ53" s="33">
        <v>67</v>
      </c>
      <c r="EK53" s="33">
        <v>67</v>
      </c>
      <c r="EL53" s="33">
        <v>67</v>
      </c>
      <c r="EM53" s="33">
        <v>67</v>
      </c>
      <c r="EO53" s="13"/>
      <c r="EP53" s="13" t="s">
        <v>322</v>
      </c>
      <c r="EQ53" s="13">
        <v>70.5</v>
      </c>
      <c r="ER53" s="13">
        <v>70.5</v>
      </c>
      <c r="ES53" s="13">
        <v>70.7</v>
      </c>
      <c r="ET53" s="13">
        <v>70.8</v>
      </c>
      <c r="EU53" s="13">
        <v>70.3</v>
      </c>
      <c r="EV53" s="13">
        <v>70.1</v>
      </c>
      <c r="EW53" s="13">
        <v>69.5</v>
      </c>
      <c r="EX53" s="13">
        <v>69.1</v>
      </c>
      <c r="EY53" s="13">
        <v>68.7</v>
      </c>
      <c r="EZ53" s="13">
        <v>68.5</v>
      </c>
      <c r="FA53" s="13">
        <v>68.2</v>
      </c>
      <c r="FB53" s="13">
        <v>67.8</v>
      </c>
      <c r="FC53" s="13">
        <v>67.5</v>
      </c>
      <c r="FD53" s="13">
        <v>67.3</v>
      </c>
      <c r="FE53" s="13">
        <v>67</v>
      </c>
      <c r="FF53" s="13">
        <v>67.1</v>
      </c>
      <c r="FG53" s="13">
        <v>67.1</v>
      </c>
      <c r="FH53" s="13">
        <v>67.1</v>
      </c>
      <c r="FI53" s="13">
        <v>67.1</v>
      </c>
      <c r="FJ53" s="13">
        <v>67.1</v>
      </c>
      <c r="FK53" s="13">
        <v>67.1</v>
      </c>
      <c r="FM53" s="13"/>
      <c r="FN53" s="13" t="s">
        <v>322</v>
      </c>
      <c r="FO53" s="13">
        <v>70</v>
      </c>
      <c r="FP53" s="13">
        <v>70.1</v>
      </c>
      <c r="FQ53" s="13">
        <v>70.3</v>
      </c>
      <c r="FR53" s="13">
        <v>70.3</v>
      </c>
      <c r="FS53" s="13">
        <v>69.9</v>
      </c>
      <c r="FT53" s="13">
        <v>69.8</v>
      </c>
      <c r="FU53" s="13">
        <v>69.1</v>
      </c>
      <c r="FV53" s="13">
        <v>68.8</v>
      </c>
      <c r="FW53" s="13">
        <v>68.5</v>
      </c>
      <c r="FX53" s="13">
        <v>68.3</v>
      </c>
      <c r="FY53" s="13">
        <v>68</v>
      </c>
      <c r="FZ53" s="13">
        <v>67.6</v>
      </c>
      <c r="GA53" s="13">
        <v>67.4</v>
      </c>
      <c r="GB53" s="13">
        <v>67.1</v>
      </c>
      <c r="GC53" s="13">
        <v>66.9</v>
      </c>
      <c r="GD53" s="13">
        <v>67</v>
      </c>
      <c r="GE53" s="13">
        <v>67</v>
      </c>
      <c r="GF53" s="13">
        <v>67</v>
      </c>
      <c r="GG53" s="13">
        <v>67</v>
      </c>
      <c r="GH53" s="13">
        <v>67</v>
      </c>
      <c r="GI53" s="13">
        <v>67</v>
      </c>
      <c r="GK53" s="13"/>
      <c r="GL53" s="13" t="s">
        <v>322</v>
      </c>
      <c r="GM53" s="13">
        <v>69.7</v>
      </c>
      <c r="GN53" s="13">
        <v>69.8</v>
      </c>
      <c r="GO53" s="13">
        <v>69.9</v>
      </c>
      <c r="GP53" s="13">
        <v>70</v>
      </c>
      <c r="GQ53" s="13">
        <v>69.7</v>
      </c>
      <c r="GR53" s="13">
        <v>69.5</v>
      </c>
      <c r="GS53" s="13">
        <v>68.8</v>
      </c>
      <c r="GT53" s="13">
        <v>68.2</v>
      </c>
      <c r="GU53" s="13">
        <v>67.7</v>
      </c>
      <c r="GV53" s="13">
        <v>67.8</v>
      </c>
      <c r="GW53" s="13">
        <v>67.5</v>
      </c>
      <c r="GX53" s="13">
        <v>67.2</v>
      </c>
      <c r="GY53" s="13">
        <v>66.9</v>
      </c>
      <c r="GZ53" s="13">
        <v>66.8</v>
      </c>
      <c r="HA53" s="13">
        <v>66.7</v>
      </c>
      <c r="HB53" s="13">
        <v>66.7</v>
      </c>
      <c r="HC53" s="13">
        <v>66.9</v>
      </c>
      <c r="HD53" s="13">
        <v>66.9</v>
      </c>
      <c r="HE53" s="13">
        <v>66.7</v>
      </c>
      <c r="HF53" s="13">
        <v>66.8</v>
      </c>
      <c r="HG53" s="13">
        <v>66.9</v>
      </c>
    </row>
    <row r="54" ht="1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44"/>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44"/>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44"/>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O54" s="1"/>
      <c r="EP54" s="1"/>
      <c r="EQ54" s="1"/>
      <c r="ER54" s="1"/>
      <c r="ES54" s="1"/>
      <c r="ET54" s="1"/>
      <c r="EU54" s="1"/>
      <c r="EV54" s="1"/>
      <c r="EW54" s="1"/>
      <c r="EX54" s="1"/>
      <c r="EY54" s="1"/>
      <c r="EZ54" s="1"/>
      <c r="FA54" s="1"/>
      <c r="FB54" s="1"/>
      <c r="FC54" s="1"/>
      <c r="FD54" s="1"/>
      <c r="FE54" s="1"/>
      <c r="FF54" s="1"/>
      <c r="FG54" s="1"/>
      <c r="FH54" s="1"/>
      <c r="FI54" s="1"/>
      <c r="FJ54" s="1"/>
      <c r="FK54" s="1"/>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5" spans="1:215">
      <c r="A55" s="7"/>
      <c r="B55" s="7"/>
      <c r="C55" s="1"/>
      <c r="D55" s="1"/>
      <c r="E55" s="1"/>
      <c r="F55" s="1"/>
      <c r="G55" s="1"/>
      <c r="H55" s="1"/>
      <c r="I55" s="1"/>
      <c r="J55" s="1"/>
      <c r="K55" s="1"/>
      <c r="L55" s="1"/>
      <c r="M55" s="1"/>
      <c r="N55" s="1"/>
      <c r="O55" s="1"/>
      <c r="P55" s="1"/>
      <c r="Q55" s="1"/>
      <c r="R55" s="1"/>
      <c r="S55" s="1"/>
      <c r="T55" s="1"/>
      <c r="U55" s="1"/>
      <c r="V55" s="1"/>
      <c r="W55" s="1"/>
      <c r="Y55" s="7"/>
      <c r="Z55" s="7"/>
      <c r="AA55" s="1"/>
      <c r="AB55" s="1"/>
      <c r="AC55" s="1"/>
      <c r="AD55" s="1"/>
      <c r="AE55" s="1"/>
      <c r="AF55" s="1"/>
      <c r="AG55" s="1"/>
      <c r="AH55" s="1"/>
      <c r="AI55" s="1"/>
      <c r="AJ55" s="1"/>
      <c r="AK55" s="1"/>
      <c r="AL55" s="1"/>
      <c r="AM55" s="1"/>
      <c r="AN55" s="1"/>
      <c r="AO55" s="1"/>
      <c r="AP55" s="1"/>
      <c r="AQ55" s="1"/>
      <c r="AR55" s="1"/>
      <c r="AS55" s="1"/>
      <c r="AT55" s="1"/>
      <c r="AU55" s="1"/>
      <c r="AW55" s="38"/>
      <c r="AX55" s="38"/>
      <c r="AY55" s="25"/>
      <c r="AZ55" s="25"/>
      <c r="BA55" s="25"/>
      <c r="BB55" s="25"/>
      <c r="BC55" s="25"/>
      <c r="BD55" s="25"/>
      <c r="BE55" s="25"/>
      <c r="BF55" s="25"/>
      <c r="BG55" s="25"/>
      <c r="BH55" s="25"/>
      <c r="BI55" s="25"/>
      <c r="BJ55" s="25"/>
      <c r="BK55" s="25"/>
      <c r="BL55" s="25"/>
      <c r="BM55" s="25"/>
      <c r="BN55" s="25"/>
      <c r="BO55" s="25"/>
      <c r="BP55" s="25"/>
      <c r="BQ55" s="25"/>
      <c r="BR55" s="25"/>
      <c r="BS55" s="25"/>
      <c r="BT55" s="44"/>
      <c r="BU55" s="38"/>
      <c r="BV55" s="38"/>
      <c r="BW55" s="25"/>
      <c r="BX55" s="25"/>
      <c r="BY55" s="25"/>
      <c r="BZ55" s="25"/>
      <c r="CA55" s="25"/>
      <c r="CB55" s="25"/>
      <c r="CC55" s="25"/>
      <c r="CD55" s="25"/>
      <c r="CE55" s="25"/>
      <c r="CF55" s="25"/>
      <c r="CG55" s="25"/>
      <c r="CH55" s="25"/>
      <c r="CI55" s="25"/>
      <c r="CJ55" s="25"/>
      <c r="CK55" s="25"/>
      <c r="CL55" s="25"/>
      <c r="CM55" s="25"/>
      <c r="CN55" s="25"/>
      <c r="CO55" s="25"/>
      <c r="CP55" s="25"/>
      <c r="CQ55" s="25"/>
      <c r="CR55" s="44"/>
      <c r="CS55" s="38"/>
      <c r="CT55" s="38"/>
      <c r="CU55" s="25"/>
      <c r="CV55" s="25"/>
      <c r="CW55" s="25"/>
      <c r="CX55" s="25"/>
      <c r="CY55" s="25"/>
      <c r="CZ55" s="25"/>
      <c r="DA55" s="25"/>
      <c r="DB55" s="25"/>
      <c r="DC55" s="25"/>
      <c r="DD55" s="25"/>
      <c r="DE55" s="25"/>
      <c r="DF55" s="25"/>
      <c r="DG55" s="25"/>
      <c r="DH55" s="25"/>
      <c r="DI55" s="25"/>
      <c r="DJ55" s="25"/>
      <c r="DK55" s="25"/>
      <c r="DL55" s="25"/>
      <c r="DM55" s="25"/>
      <c r="DN55" s="25"/>
      <c r="DO55" s="25"/>
      <c r="DP55" s="44"/>
      <c r="DQ55" s="38"/>
      <c r="DR55" s="38"/>
      <c r="DS55" s="25"/>
      <c r="DT55" s="25"/>
      <c r="DU55" s="25"/>
      <c r="DV55" s="25"/>
      <c r="DW55" s="25"/>
      <c r="DX55" s="25"/>
      <c r="DY55" s="25"/>
      <c r="DZ55" s="25"/>
      <c r="EA55" s="25"/>
      <c r="EB55" s="25"/>
      <c r="EC55" s="25"/>
      <c r="ED55" s="25"/>
      <c r="EE55" s="25"/>
      <c r="EF55" s="25"/>
      <c r="EG55" s="25"/>
      <c r="EH55" s="25"/>
      <c r="EI55" s="25"/>
      <c r="EJ55" s="25"/>
      <c r="EK55" s="25"/>
      <c r="EL55" s="25"/>
      <c r="EM55" s="25"/>
      <c r="EO55" s="7"/>
      <c r="EP55" s="7"/>
      <c r="EQ55" s="1"/>
      <c r="ER55" s="1"/>
      <c r="ES55" s="1"/>
      <c r="ET55" s="1"/>
      <c r="EU55" s="1"/>
      <c r="EV55" s="1"/>
      <c r="EW55" s="1"/>
      <c r="EX55" s="1"/>
      <c r="EY55" s="1"/>
      <c r="EZ55" s="1"/>
      <c r="FA55" s="1"/>
      <c r="FB55" s="1"/>
      <c r="FC55" s="1"/>
      <c r="FD55" s="1"/>
      <c r="FE55" s="1"/>
      <c r="FF55" s="1"/>
      <c r="FG55" s="1"/>
      <c r="FH55" s="1"/>
      <c r="FI55" s="1"/>
      <c r="FJ55" s="1"/>
      <c r="FK55" s="1"/>
      <c r="FM55" s="7"/>
      <c r="FN55" s="7"/>
      <c r="FO55" s="1"/>
      <c r="FP55" s="1"/>
      <c r="FQ55" s="1"/>
      <c r="FR55" s="1"/>
      <c r="FS55" s="1"/>
      <c r="FT55" s="1"/>
      <c r="FU55" s="1"/>
      <c r="FV55" s="1"/>
      <c r="FW55" s="1"/>
      <c r="FX55" s="1"/>
      <c r="FY55" s="1"/>
      <c r="FZ55" s="1"/>
      <c r="GA55" s="1"/>
      <c r="GB55" s="1"/>
      <c r="GC55" s="1"/>
      <c r="GD55" s="1"/>
      <c r="GE55" s="1"/>
      <c r="GF55" s="1"/>
      <c r="GG55" s="1"/>
      <c r="GH55" s="1"/>
      <c r="GI55" s="1"/>
      <c r="GK55" s="7"/>
      <c r="GL55" s="7"/>
      <c r="GM55" s="1"/>
      <c r="GN55" s="1"/>
      <c r="GO55" s="1"/>
      <c r="GP55" s="1"/>
      <c r="GQ55" s="1"/>
      <c r="GR55" s="1"/>
      <c r="GS55" s="1"/>
      <c r="GT55" s="1"/>
      <c r="GU55" s="1"/>
      <c r="GV55" s="1"/>
      <c r="GW55" s="1"/>
      <c r="GX55" s="1"/>
      <c r="GY55" s="1"/>
      <c r="GZ55" s="1"/>
      <c r="HA55" s="1"/>
      <c r="HB55" s="1"/>
      <c r="HC55" s="1"/>
      <c r="HD55" s="1"/>
      <c r="HE55" s="1"/>
      <c r="HF55" s="1"/>
      <c r="HG55" s="1"/>
    </row>
  </sheetData>
  <mergeCells count="189">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63"/>
  <sheetViews>
    <sheetView topLeftCell="A17" workbookViewId="0">
      <selection activeCell="AU34" sqref="AU34"/>
    </sheetView>
  </sheetViews>
  <sheetFormatPr defaultColWidth="9" defaultRowHeight="12.75"/>
  <cols>
    <col min="2" max="2" width="39"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285</v>
      </c>
      <c r="AX5" s="26"/>
      <c r="AY5" s="27"/>
      <c r="AZ5" s="27"/>
      <c r="BA5" s="27"/>
      <c r="BB5" s="27"/>
      <c r="BC5" s="27"/>
      <c r="BD5" s="27"/>
      <c r="BE5" s="27"/>
      <c r="BF5" s="27"/>
      <c r="BG5" s="25"/>
      <c r="BH5" s="27"/>
      <c r="BI5" s="27"/>
      <c r="BJ5" s="27"/>
      <c r="BK5" s="27"/>
      <c r="BL5" s="25"/>
      <c r="BM5" s="27"/>
      <c r="BN5" s="25"/>
      <c r="BO5" s="25"/>
      <c r="BP5" s="27"/>
      <c r="BQ5" s="25"/>
      <c r="BR5" s="25"/>
      <c r="BS5" s="27" t="s">
        <v>286</v>
      </c>
      <c r="BT5" s="44"/>
      <c r="BU5" s="26" t="s">
        <v>285</v>
      </c>
      <c r="BV5" s="26"/>
      <c r="BW5" s="27"/>
      <c r="BX5" s="27"/>
      <c r="BY5" s="27"/>
      <c r="BZ5" s="27"/>
      <c r="CA5" s="27"/>
      <c r="CB5" s="27"/>
      <c r="CC5" s="27"/>
      <c r="CD5" s="27"/>
      <c r="CE5" s="25"/>
      <c r="CF5" s="27"/>
      <c r="CG5" s="27"/>
      <c r="CH5" s="27"/>
      <c r="CI5" s="27"/>
      <c r="CJ5" s="25"/>
      <c r="CK5" s="27"/>
      <c r="CL5" s="25"/>
      <c r="CM5" s="25"/>
      <c r="CN5" s="27"/>
      <c r="CO5" s="25"/>
      <c r="CP5" s="25"/>
      <c r="CQ5" s="27" t="s">
        <v>286</v>
      </c>
      <c r="CR5" s="44"/>
      <c r="CS5" s="26" t="s">
        <v>285</v>
      </c>
      <c r="CT5" s="26"/>
      <c r="CU5" s="27"/>
      <c r="CV5" s="27"/>
      <c r="CW5" s="27"/>
      <c r="CX5" s="27"/>
      <c r="CY5" s="27"/>
      <c r="CZ5" s="27"/>
      <c r="DA5" s="27"/>
      <c r="DB5" s="27"/>
      <c r="DC5" s="25"/>
      <c r="DD5" s="27"/>
      <c r="DE5" s="27"/>
      <c r="DF5" s="27"/>
      <c r="DG5" s="27"/>
      <c r="DH5" s="25"/>
      <c r="DI5" s="27"/>
      <c r="DJ5" s="25"/>
      <c r="DK5" s="25"/>
      <c r="DL5" s="27"/>
      <c r="DM5" s="25"/>
      <c r="DN5" s="25"/>
      <c r="DO5" s="27" t="s">
        <v>286</v>
      </c>
      <c r="DP5" s="44"/>
      <c r="DQ5" s="26" t="s">
        <v>285</v>
      </c>
      <c r="DR5" s="26"/>
      <c r="DS5" s="27"/>
      <c r="DT5" s="27"/>
      <c r="DU5" s="27"/>
      <c r="DV5" s="27"/>
      <c r="DW5" s="27"/>
      <c r="DX5" s="27"/>
      <c r="DY5" s="27"/>
      <c r="DZ5" s="27"/>
      <c r="EA5" s="25"/>
      <c r="EB5" s="27"/>
      <c r="EC5" s="27"/>
      <c r="ED5" s="27"/>
      <c r="EE5" s="27"/>
      <c r="EF5" s="25"/>
      <c r="EG5" s="27"/>
      <c r="EH5" s="25"/>
      <c r="EI5" s="25"/>
      <c r="EJ5" s="27"/>
      <c r="EK5" s="25"/>
      <c r="EL5" s="25"/>
      <c r="EM5" s="27" t="s">
        <v>286</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7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287</v>
      </c>
      <c r="AX7" s="28"/>
      <c r="AY7" s="27"/>
      <c r="AZ7" s="27"/>
      <c r="BA7" s="27"/>
      <c r="BB7" s="27"/>
      <c r="BC7" s="27"/>
      <c r="BD7" s="27"/>
      <c r="BE7" s="27"/>
      <c r="BF7" s="27"/>
      <c r="BG7" s="27"/>
      <c r="BH7" s="27"/>
      <c r="BI7" s="27"/>
      <c r="BJ7" s="27"/>
      <c r="BK7" s="27"/>
      <c r="BL7" s="27"/>
      <c r="BM7" s="27"/>
      <c r="BN7" s="27"/>
      <c r="BO7" s="27"/>
      <c r="BP7" s="27"/>
      <c r="BQ7" s="27"/>
      <c r="BR7" s="27"/>
      <c r="BS7" s="27"/>
      <c r="BT7" s="44"/>
      <c r="BU7" s="28" t="s">
        <v>288</v>
      </c>
      <c r="BV7" s="28"/>
      <c r="BW7" s="27"/>
      <c r="BX7" s="27"/>
      <c r="BY7" s="27"/>
      <c r="BZ7" s="27"/>
      <c r="CA7" s="27"/>
      <c r="CB7" s="27"/>
      <c r="CC7" s="27"/>
      <c r="CD7" s="27"/>
      <c r="CE7" s="27"/>
      <c r="CF7" s="27"/>
      <c r="CG7" s="27"/>
      <c r="CH7" s="27"/>
      <c r="CI7" s="27"/>
      <c r="CJ7" s="27"/>
      <c r="CK7" s="27"/>
      <c r="CL7" s="27"/>
      <c r="CM7" s="27"/>
      <c r="CN7" s="27"/>
      <c r="CO7" s="27"/>
      <c r="CP7" s="27"/>
      <c r="CQ7" s="27"/>
      <c r="CR7" s="44"/>
      <c r="CS7" s="28" t="s">
        <v>289</v>
      </c>
      <c r="CT7" s="28"/>
      <c r="CU7" s="27"/>
      <c r="CV7" s="27"/>
      <c r="CW7" s="27"/>
      <c r="CX7" s="27"/>
      <c r="CY7" s="27"/>
      <c r="CZ7" s="27"/>
      <c r="DA7" s="27"/>
      <c r="DB7" s="27"/>
      <c r="DC7" s="27"/>
      <c r="DD7" s="27"/>
      <c r="DE7" s="27"/>
      <c r="DF7" s="27"/>
      <c r="DG7" s="27"/>
      <c r="DH7" s="27"/>
      <c r="DI7" s="27"/>
      <c r="DJ7" s="27"/>
      <c r="DK7" s="27"/>
      <c r="DL7" s="27"/>
      <c r="DM7" s="27"/>
      <c r="DN7" s="27"/>
      <c r="DO7" s="27"/>
      <c r="DP7" s="44"/>
      <c r="DQ7" s="28" t="s">
        <v>290</v>
      </c>
      <c r="DR7" s="28"/>
      <c r="DS7" s="27"/>
      <c r="DT7" s="27"/>
      <c r="DU7" s="27"/>
      <c r="DV7" s="27"/>
      <c r="DW7" s="27"/>
      <c r="DX7" s="27"/>
      <c r="DY7" s="27"/>
      <c r="DZ7" s="27"/>
      <c r="EA7" s="27"/>
      <c r="EB7" s="27"/>
      <c r="EC7" s="27"/>
      <c r="ED7" s="27"/>
      <c r="EE7" s="27"/>
      <c r="EF7" s="27"/>
      <c r="EG7" s="27"/>
      <c r="EH7" s="27"/>
      <c r="EI7" s="27"/>
      <c r="EJ7" s="27"/>
      <c r="EK7" s="27"/>
      <c r="EL7" s="27"/>
      <c r="EM7" s="27"/>
      <c r="EO7" s="4" t="s">
        <v>188</v>
      </c>
      <c r="EP7" s="4"/>
      <c r="EQ7" s="3"/>
      <c r="ER7" s="3"/>
      <c r="ES7" s="3"/>
      <c r="ET7" s="3"/>
      <c r="EU7" s="3"/>
      <c r="EV7" s="3"/>
      <c r="EW7" s="3"/>
      <c r="EX7" s="3"/>
      <c r="EY7" s="3"/>
      <c r="EZ7" s="3"/>
      <c r="FA7" s="3"/>
      <c r="FB7" s="3"/>
      <c r="FC7" s="3"/>
      <c r="FD7" s="3"/>
      <c r="FE7" s="3"/>
      <c r="FF7" s="3"/>
      <c r="FG7" s="3"/>
      <c r="FH7" s="3"/>
      <c r="FI7" s="3"/>
      <c r="FJ7" s="3"/>
      <c r="FK7" s="3"/>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75" spans="1:215">
      <c r="A8" s="4" t="s">
        <v>550</v>
      </c>
      <c r="B8" s="4"/>
      <c r="C8" s="5"/>
      <c r="D8" s="5"/>
      <c r="E8" s="5"/>
      <c r="F8" s="5"/>
      <c r="G8" s="5"/>
      <c r="H8" s="5"/>
      <c r="I8" s="5"/>
      <c r="J8" s="5"/>
      <c r="K8" s="5"/>
      <c r="L8" s="5"/>
      <c r="M8" s="5"/>
      <c r="N8" s="5"/>
      <c r="O8" s="5"/>
      <c r="P8" s="5"/>
      <c r="Q8" s="5"/>
      <c r="R8" s="5"/>
      <c r="S8" s="5"/>
      <c r="T8" s="5"/>
      <c r="U8" s="5"/>
      <c r="V8" s="5"/>
      <c r="W8" s="5"/>
      <c r="Y8" s="4" t="s">
        <v>550</v>
      </c>
      <c r="Z8" s="4"/>
      <c r="AA8" s="5"/>
      <c r="AB8" s="5"/>
      <c r="AC8" s="5"/>
      <c r="AD8" s="5"/>
      <c r="AE8" s="5"/>
      <c r="AF8" s="5"/>
      <c r="AG8" s="5"/>
      <c r="AH8" s="5"/>
      <c r="AI8" s="5"/>
      <c r="AJ8" s="5"/>
      <c r="AK8" s="5"/>
      <c r="AL8" s="5"/>
      <c r="AM8" s="5"/>
      <c r="AN8" s="5"/>
      <c r="AO8" s="5"/>
      <c r="AP8" s="5"/>
      <c r="AQ8" s="5"/>
      <c r="AR8" s="5"/>
      <c r="AS8" s="5"/>
      <c r="AT8" s="5"/>
      <c r="AU8" s="5"/>
      <c r="AW8" s="28" t="s">
        <v>551</v>
      </c>
      <c r="AX8" s="28"/>
      <c r="AY8" s="29"/>
      <c r="AZ8" s="29"/>
      <c r="BA8" s="29"/>
      <c r="BB8" s="29"/>
      <c r="BC8" s="29"/>
      <c r="BD8" s="29"/>
      <c r="BE8" s="29"/>
      <c r="BF8" s="29"/>
      <c r="BG8" s="29"/>
      <c r="BH8" s="29"/>
      <c r="BI8" s="29"/>
      <c r="BJ8" s="29"/>
      <c r="BK8" s="29"/>
      <c r="BL8" s="29"/>
      <c r="BM8" s="29"/>
      <c r="BN8" s="29"/>
      <c r="BO8" s="29"/>
      <c r="BP8" s="29"/>
      <c r="BQ8" s="29"/>
      <c r="BR8" s="29"/>
      <c r="BS8" s="29"/>
      <c r="BT8" s="44"/>
      <c r="BU8" s="28" t="s">
        <v>551</v>
      </c>
      <c r="BV8" s="28"/>
      <c r="BW8" s="29"/>
      <c r="BX8" s="29"/>
      <c r="BY8" s="29"/>
      <c r="BZ8" s="29"/>
      <c r="CA8" s="29"/>
      <c r="CB8" s="29"/>
      <c r="CC8" s="29"/>
      <c r="CD8" s="29"/>
      <c r="CE8" s="29"/>
      <c r="CF8" s="29"/>
      <c r="CG8" s="29"/>
      <c r="CH8" s="29"/>
      <c r="CI8" s="29"/>
      <c r="CJ8" s="29"/>
      <c r="CK8" s="29"/>
      <c r="CL8" s="29"/>
      <c r="CM8" s="29"/>
      <c r="CN8" s="29"/>
      <c r="CO8" s="29"/>
      <c r="CP8" s="29"/>
      <c r="CQ8" s="29"/>
      <c r="CR8" s="44"/>
      <c r="CS8" s="28" t="s">
        <v>551</v>
      </c>
      <c r="CT8" s="28"/>
      <c r="CU8" s="29"/>
      <c r="CV8" s="29"/>
      <c r="CW8" s="29"/>
      <c r="CX8" s="29"/>
      <c r="CY8" s="29"/>
      <c r="CZ8" s="29"/>
      <c r="DA8" s="29"/>
      <c r="DB8" s="29"/>
      <c r="DC8" s="29"/>
      <c r="DD8" s="29"/>
      <c r="DE8" s="29"/>
      <c r="DF8" s="29"/>
      <c r="DG8" s="29"/>
      <c r="DH8" s="29"/>
      <c r="DI8" s="29"/>
      <c r="DJ8" s="29"/>
      <c r="DK8" s="29"/>
      <c r="DL8" s="29"/>
      <c r="DM8" s="29"/>
      <c r="DN8" s="29"/>
      <c r="DO8" s="29"/>
      <c r="DP8" s="44"/>
      <c r="DQ8" s="28" t="s">
        <v>551</v>
      </c>
      <c r="DR8" s="28"/>
      <c r="DS8" s="29"/>
      <c r="DT8" s="29"/>
      <c r="DU8" s="29"/>
      <c r="DV8" s="29"/>
      <c r="DW8" s="29"/>
      <c r="DX8" s="29"/>
      <c r="DY8" s="29"/>
      <c r="DZ8" s="29"/>
      <c r="EA8" s="29"/>
      <c r="EB8" s="29"/>
      <c r="EC8" s="29"/>
      <c r="ED8" s="29"/>
      <c r="EE8" s="29"/>
      <c r="EF8" s="29"/>
      <c r="EG8" s="29"/>
      <c r="EH8" s="29"/>
      <c r="EI8" s="29"/>
      <c r="EJ8" s="29"/>
      <c r="EK8" s="29"/>
      <c r="EL8" s="29"/>
      <c r="EM8" s="29"/>
      <c r="EO8" s="4" t="s">
        <v>550</v>
      </c>
      <c r="EP8" s="4"/>
      <c r="EQ8" s="5"/>
      <c r="ER8" s="5"/>
      <c r="ES8" s="5"/>
      <c r="ET8" s="5"/>
      <c r="EU8" s="5"/>
      <c r="EV8" s="5"/>
      <c r="EW8" s="5"/>
      <c r="EX8" s="5"/>
      <c r="EY8" s="5"/>
      <c r="EZ8" s="5"/>
      <c r="FA8" s="5"/>
      <c r="FB8" s="5"/>
      <c r="FC8" s="5"/>
      <c r="FD8" s="5"/>
      <c r="FE8" s="5"/>
      <c r="FF8" s="5"/>
      <c r="FG8" s="5"/>
      <c r="FH8" s="5"/>
      <c r="FI8" s="5"/>
      <c r="FJ8" s="5"/>
      <c r="FK8" s="5"/>
      <c r="FM8" s="4" t="s">
        <v>550</v>
      </c>
      <c r="FN8" s="4"/>
      <c r="FO8" s="5"/>
      <c r="FP8" s="5"/>
      <c r="FQ8" s="5"/>
      <c r="FR8" s="5"/>
      <c r="FS8" s="5"/>
      <c r="FT8" s="5"/>
      <c r="FU8" s="5"/>
      <c r="FV8" s="5"/>
      <c r="FW8" s="5"/>
      <c r="FX8" s="5"/>
      <c r="FY8" s="5"/>
      <c r="FZ8" s="5"/>
      <c r="GA8" s="5"/>
      <c r="GB8" s="5"/>
      <c r="GC8" s="5"/>
      <c r="GD8" s="5"/>
      <c r="GE8" s="5"/>
      <c r="GF8" s="5"/>
      <c r="GG8" s="5"/>
      <c r="GH8" s="5"/>
      <c r="GI8" s="5"/>
      <c r="GK8" s="4" t="s">
        <v>550</v>
      </c>
      <c r="GL8" s="4"/>
      <c r="GM8" s="5"/>
      <c r="GN8" s="5"/>
      <c r="GO8" s="5"/>
      <c r="GP8" s="5"/>
      <c r="GQ8" s="5"/>
      <c r="GR8" s="5"/>
      <c r="GS8" s="5"/>
      <c r="GT8" s="5"/>
      <c r="GU8" s="5"/>
      <c r="GV8" s="5"/>
      <c r="GW8" s="5"/>
      <c r="GX8" s="5"/>
      <c r="GY8" s="5"/>
      <c r="GZ8" s="5"/>
      <c r="HA8" s="5"/>
      <c r="HB8" s="5"/>
      <c r="HC8" s="5"/>
      <c r="HD8" s="5"/>
      <c r="HE8" s="5"/>
      <c r="HF8" s="5"/>
      <c r="HG8" s="5"/>
    </row>
    <row r="9" ht="1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5" spans="1:215">
      <c r="A12" s="19" t="s">
        <v>195</v>
      </c>
      <c r="B12" s="19"/>
      <c r="C12" s="1"/>
      <c r="D12" s="1"/>
      <c r="E12" s="1"/>
      <c r="F12" s="1"/>
      <c r="G12" s="1"/>
      <c r="H12" s="1"/>
      <c r="I12" s="1"/>
      <c r="J12" s="1"/>
      <c r="K12" s="1"/>
      <c r="L12" s="1"/>
      <c r="M12" s="1"/>
      <c r="N12" s="1"/>
      <c r="O12" s="1"/>
      <c r="P12" s="1"/>
      <c r="Q12" s="1"/>
      <c r="R12" s="1"/>
      <c r="S12" s="1"/>
      <c r="T12" s="1"/>
      <c r="U12" s="1"/>
      <c r="V12" s="1"/>
      <c r="W12" s="1"/>
      <c r="Y12" s="19" t="s">
        <v>195</v>
      </c>
      <c r="Z12" s="19"/>
      <c r="AA12" s="1"/>
      <c r="AB12" s="1"/>
      <c r="AC12" s="1"/>
      <c r="AD12" s="1"/>
      <c r="AE12" s="1"/>
      <c r="AF12" s="1"/>
      <c r="AG12" s="1"/>
      <c r="AH12" s="1"/>
      <c r="AI12" s="1"/>
      <c r="AJ12" s="1"/>
      <c r="AK12" s="1"/>
      <c r="AL12" s="1"/>
      <c r="AM12" s="1"/>
      <c r="AN12" s="1"/>
      <c r="AO12" s="1"/>
      <c r="AP12" s="1"/>
      <c r="AQ12" s="1"/>
      <c r="AR12" s="1"/>
      <c r="AS12" s="1"/>
      <c r="AT12" s="1"/>
      <c r="AU12" s="1"/>
      <c r="AW12" s="31" t="s">
        <v>552</v>
      </c>
      <c r="AX12" s="31"/>
      <c r="AY12" s="25"/>
      <c r="AZ12" s="25"/>
      <c r="BA12" s="25"/>
      <c r="BB12" s="25"/>
      <c r="BC12" s="25"/>
      <c r="BD12" s="25"/>
      <c r="BE12" s="25"/>
      <c r="BF12" s="25"/>
      <c r="BG12" s="25"/>
      <c r="BH12" s="25"/>
      <c r="BI12" s="25"/>
      <c r="BJ12" s="25"/>
      <c r="BK12" s="25"/>
      <c r="BL12" s="25"/>
      <c r="BM12" s="25"/>
      <c r="BN12" s="25"/>
      <c r="BO12" s="25"/>
      <c r="BP12" s="25"/>
      <c r="BQ12" s="25"/>
      <c r="BR12" s="25"/>
      <c r="BS12" s="25"/>
      <c r="BT12" s="44"/>
      <c r="BU12" s="31" t="s">
        <v>552</v>
      </c>
      <c r="BV12" s="31"/>
      <c r="BW12" s="25"/>
      <c r="BX12" s="25"/>
      <c r="BY12" s="25"/>
      <c r="BZ12" s="25"/>
      <c r="CA12" s="25"/>
      <c r="CB12" s="25"/>
      <c r="CC12" s="25"/>
      <c r="CD12" s="25"/>
      <c r="CE12" s="25"/>
      <c r="CF12" s="25"/>
      <c r="CG12" s="25"/>
      <c r="CH12" s="25"/>
      <c r="CI12" s="25"/>
      <c r="CJ12" s="25"/>
      <c r="CK12" s="25"/>
      <c r="CL12" s="25"/>
      <c r="CM12" s="25"/>
      <c r="CN12" s="25"/>
      <c r="CO12" s="25"/>
      <c r="CP12" s="25"/>
      <c r="CQ12" s="25"/>
      <c r="CR12" s="44"/>
      <c r="CS12" s="31" t="s">
        <v>552</v>
      </c>
      <c r="CT12" s="31"/>
      <c r="CU12" s="25"/>
      <c r="CV12" s="25"/>
      <c r="CW12" s="25"/>
      <c r="CX12" s="25"/>
      <c r="CY12" s="25"/>
      <c r="CZ12" s="25"/>
      <c r="DA12" s="25"/>
      <c r="DB12" s="25"/>
      <c r="DC12" s="25"/>
      <c r="DD12" s="25"/>
      <c r="DE12" s="25"/>
      <c r="DF12" s="25"/>
      <c r="DG12" s="25"/>
      <c r="DH12" s="25"/>
      <c r="DI12" s="25"/>
      <c r="DJ12" s="25"/>
      <c r="DK12" s="25"/>
      <c r="DL12" s="25"/>
      <c r="DM12" s="25"/>
      <c r="DN12" s="25"/>
      <c r="DO12" s="25"/>
      <c r="DP12" s="44"/>
      <c r="DQ12" s="31" t="s">
        <v>552</v>
      </c>
      <c r="DR12" s="31"/>
      <c r="DS12" s="25"/>
      <c r="DT12" s="25"/>
      <c r="DU12" s="25"/>
      <c r="DV12" s="25"/>
      <c r="DW12" s="25"/>
      <c r="DX12" s="25"/>
      <c r="DY12" s="25"/>
      <c r="DZ12" s="25"/>
      <c r="EA12" s="25"/>
      <c r="EB12" s="25"/>
      <c r="EC12" s="25"/>
      <c r="ED12" s="25"/>
      <c r="EE12" s="25"/>
      <c r="EF12" s="25"/>
      <c r="EG12" s="25"/>
      <c r="EH12" s="25"/>
      <c r="EI12" s="25"/>
      <c r="EJ12" s="25"/>
      <c r="EK12" s="25"/>
      <c r="EL12" s="25"/>
      <c r="EM12" s="25"/>
      <c r="EO12" s="19" t="s">
        <v>195</v>
      </c>
      <c r="EP12" s="19"/>
      <c r="EQ12" s="1"/>
      <c r="ER12" s="1"/>
      <c r="ES12" s="1"/>
      <c r="ET12" s="1"/>
      <c r="EU12" s="1"/>
      <c r="EV12" s="1"/>
      <c r="EW12" s="1"/>
      <c r="EX12" s="1"/>
      <c r="EY12" s="1"/>
      <c r="EZ12" s="1"/>
      <c r="FA12" s="1"/>
      <c r="FB12" s="1"/>
      <c r="FC12" s="1"/>
      <c r="FD12" s="1"/>
      <c r="FE12" s="1"/>
      <c r="FF12" s="1"/>
      <c r="FG12" s="1"/>
      <c r="FH12" s="1"/>
      <c r="FI12" s="1"/>
      <c r="FJ12" s="1"/>
      <c r="FK12" s="1"/>
      <c r="FM12" s="19" t="s">
        <v>195</v>
      </c>
      <c r="FN12" s="19"/>
      <c r="FO12" s="1"/>
      <c r="FP12" s="1"/>
      <c r="FQ12" s="1"/>
      <c r="FR12" s="1"/>
      <c r="FS12" s="1"/>
      <c r="FT12" s="1"/>
      <c r="FU12" s="1"/>
      <c r="FV12" s="1"/>
      <c r="FW12" s="1"/>
      <c r="FX12" s="1"/>
      <c r="FY12" s="1"/>
      <c r="FZ12" s="1"/>
      <c r="GA12" s="1"/>
      <c r="GB12" s="1"/>
      <c r="GC12" s="1"/>
      <c r="GD12" s="1"/>
      <c r="GE12" s="1"/>
      <c r="GF12" s="1"/>
      <c r="GG12" s="1"/>
      <c r="GH12" s="1"/>
      <c r="GI12" s="1"/>
      <c r="GK12" s="19" t="s">
        <v>195</v>
      </c>
      <c r="GL12" s="19"/>
      <c r="GM12" s="1"/>
      <c r="GN12" s="1"/>
      <c r="GO12" s="1"/>
      <c r="GP12" s="1"/>
      <c r="GQ12" s="1"/>
      <c r="GR12" s="1"/>
      <c r="GS12" s="1"/>
      <c r="GT12" s="1"/>
      <c r="GU12" s="1"/>
      <c r="GV12" s="1"/>
      <c r="GW12" s="1"/>
      <c r="GX12" s="1"/>
      <c r="GY12" s="1"/>
      <c r="GZ12" s="1"/>
      <c r="HA12" s="1"/>
      <c r="HB12" s="1"/>
      <c r="HC12" s="1"/>
      <c r="HD12" s="1"/>
      <c r="HE12" s="1"/>
      <c r="HF12" s="1"/>
      <c r="HG12" s="1"/>
    </row>
    <row r="13" ht="15" spans="1:215">
      <c r="A13" s="20"/>
      <c r="B13" s="13" t="s">
        <v>553</v>
      </c>
      <c r="C13" s="13">
        <v>0.8</v>
      </c>
      <c r="D13" s="13">
        <v>1</v>
      </c>
      <c r="E13" s="13">
        <v>1</v>
      </c>
      <c r="F13" s="13">
        <v>0.9</v>
      </c>
      <c r="G13" s="13">
        <v>0.7</v>
      </c>
      <c r="H13" s="13">
        <v>0.7</v>
      </c>
      <c r="I13" s="13">
        <v>0.7</v>
      </c>
      <c r="J13" s="13">
        <v>0.7</v>
      </c>
      <c r="K13" s="13">
        <v>0.6</v>
      </c>
      <c r="L13" s="13">
        <v>0.7</v>
      </c>
      <c r="M13" s="13">
        <v>0.7</v>
      </c>
      <c r="N13" s="13">
        <v>0.9</v>
      </c>
      <c r="O13" s="13">
        <v>0.8</v>
      </c>
      <c r="P13" s="13">
        <v>0.7</v>
      </c>
      <c r="Q13" s="13">
        <v>0.7</v>
      </c>
      <c r="R13" s="13">
        <v>0.8</v>
      </c>
      <c r="S13" s="13">
        <v>0.8</v>
      </c>
      <c r="T13" s="13">
        <v>0.8</v>
      </c>
      <c r="U13" s="13">
        <v>0.9</v>
      </c>
      <c r="V13" s="13">
        <v>0.8</v>
      </c>
      <c r="W13" s="13">
        <v>0.8</v>
      </c>
      <c r="Y13" s="20"/>
      <c r="Z13" s="13" t="s">
        <v>553</v>
      </c>
      <c r="AA13" s="13">
        <v>3.7</v>
      </c>
      <c r="AB13" s="13">
        <v>4.1</v>
      </c>
      <c r="AC13" s="13">
        <v>3.8</v>
      </c>
      <c r="AD13" s="13">
        <v>5.2</v>
      </c>
      <c r="AE13" s="13">
        <v>4.9</v>
      </c>
      <c r="AF13" s="13">
        <v>4.2</v>
      </c>
      <c r="AG13" s="13">
        <v>4.4</v>
      </c>
      <c r="AH13" s="13">
        <v>4.5</v>
      </c>
      <c r="AI13" s="13">
        <v>4.8</v>
      </c>
      <c r="AJ13" s="13">
        <v>5</v>
      </c>
      <c r="AK13" s="13">
        <v>5.1</v>
      </c>
      <c r="AL13" s="13">
        <v>5.8</v>
      </c>
      <c r="AM13" s="13">
        <v>5</v>
      </c>
      <c r="AN13" s="13">
        <v>4.7</v>
      </c>
      <c r="AO13" s="13">
        <v>4.4</v>
      </c>
      <c r="AP13" s="13">
        <v>4.8</v>
      </c>
      <c r="AQ13" s="13">
        <v>4.6</v>
      </c>
      <c r="AR13" s="13">
        <v>4.9</v>
      </c>
      <c r="AS13" s="13">
        <v>5.3</v>
      </c>
      <c r="AT13" s="13">
        <v>5.2</v>
      </c>
      <c r="AU13" s="13">
        <v>4.5</v>
      </c>
      <c r="AW13" s="32"/>
      <c r="AX13" s="33" t="s">
        <v>554</v>
      </c>
      <c r="AY13" s="33">
        <v>4.3</v>
      </c>
      <c r="AZ13" s="33">
        <v>5.3</v>
      </c>
      <c r="BA13" s="33">
        <v>4.6</v>
      </c>
      <c r="BB13" s="33">
        <v>5.2</v>
      </c>
      <c r="BC13" s="33">
        <v>4.5</v>
      </c>
      <c r="BD13" s="33">
        <v>4.9</v>
      </c>
      <c r="BE13" s="33">
        <v>5.3</v>
      </c>
      <c r="BF13" s="33">
        <v>4.7</v>
      </c>
      <c r="BG13" s="33">
        <v>4.4</v>
      </c>
      <c r="BH13" s="33">
        <v>4.6</v>
      </c>
      <c r="BI13" s="33">
        <v>4.9</v>
      </c>
      <c r="BJ13" s="33">
        <v>6.2</v>
      </c>
      <c r="BK13" s="33">
        <v>4.9</v>
      </c>
      <c r="BL13" s="33">
        <v>3.8</v>
      </c>
      <c r="BM13" s="33">
        <v>3.7</v>
      </c>
      <c r="BN13" s="33">
        <v>3.9</v>
      </c>
      <c r="BO13" s="33">
        <v>4.3</v>
      </c>
      <c r="BP13" s="33">
        <v>3.8</v>
      </c>
      <c r="BQ13" s="33">
        <v>3.9</v>
      </c>
      <c r="BR13" s="33">
        <v>3.6</v>
      </c>
      <c r="BS13" s="33">
        <v>3.3</v>
      </c>
      <c r="BT13" s="44"/>
      <c r="BU13" s="32"/>
      <c r="BV13" s="33" t="s">
        <v>554</v>
      </c>
      <c r="BW13" s="33">
        <v>27.6</v>
      </c>
      <c r="BX13" s="33">
        <v>22.9</v>
      </c>
      <c r="BY13" s="33">
        <v>24.7</v>
      </c>
      <c r="BZ13" s="33">
        <v>28.1</v>
      </c>
      <c r="CA13" s="33">
        <v>34.8</v>
      </c>
      <c r="CB13" s="33">
        <v>28</v>
      </c>
      <c r="CC13" s="33">
        <v>27.8</v>
      </c>
      <c r="CD13" s="33">
        <v>32.7</v>
      </c>
      <c r="CE13" s="33">
        <v>37.3</v>
      </c>
      <c r="CF13" s="33">
        <v>34.8</v>
      </c>
      <c r="CG13" s="33">
        <v>38.9</v>
      </c>
      <c r="CH13" s="33">
        <v>40.1</v>
      </c>
      <c r="CI13" s="33">
        <v>37.8</v>
      </c>
      <c r="CJ13" s="33">
        <v>36.9</v>
      </c>
      <c r="CK13" s="33">
        <v>33.4</v>
      </c>
      <c r="CL13" s="33">
        <v>34.2</v>
      </c>
      <c r="CM13" s="33">
        <v>34.2</v>
      </c>
      <c r="CN13" s="33">
        <v>36.7</v>
      </c>
      <c r="CO13" s="33">
        <v>36.8</v>
      </c>
      <c r="CP13" s="33">
        <v>36.6</v>
      </c>
      <c r="CQ13" s="33">
        <v>30.8</v>
      </c>
      <c r="CR13" s="44"/>
      <c r="CS13" s="32"/>
      <c r="CT13" s="33" t="s">
        <v>554</v>
      </c>
      <c r="CU13" s="33">
        <v>57.6</v>
      </c>
      <c r="CV13" s="33">
        <v>63.3</v>
      </c>
      <c r="CW13" s="33">
        <v>60.4</v>
      </c>
      <c r="CX13" s="33">
        <v>70.7</v>
      </c>
      <c r="CY13" s="33">
        <v>65.9</v>
      </c>
      <c r="CZ13" s="33">
        <v>56.4</v>
      </c>
      <c r="DA13" s="33">
        <v>57.8</v>
      </c>
      <c r="DB13" s="33">
        <v>62.9</v>
      </c>
      <c r="DC13" s="33">
        <v>61.8</v>
      </c>
      <c r="DD13" s="33">
        <v>68.4</v>
      </c>
      <c r="DE13" s="33">
        <v>72.8</v>
      </c>
      <c r="DF13" s="33">
        <v>71.2</v>
      </c>
      <c r="DG13" s="33">
        <v>64.4</v>
      </c>
      <c r="DH13" s="33">
        <v>63.6</v>
      </c>
      <c r="DI13" s="33">
        <v>62.4</v>
      </c>
      <c r="DJ13" s="33">
        <v>60.3</v>
      </c>
      <c r="DK13" s="33">
        <v>58.6</v>
      </c>
      <c r="DL13" s="33">
        <v>59.9</v>
      </c>
      <c r="DM13" s="33">
        <v>64</v>
      </c>
      <c r="DN13" s="33">
        <v>63.4</v>
      </c>
      <c r="DO13" s="33">
        <v>52.2</v>
      </c>
      <c r="DP13" s="44"/>
      <c r="DQ13" s="32"/>
      <c r="DR13" s="33" t="s">
        <v>554</v>
      </c>
      <c r="DS13" s="33">
        <v>5.3</v>
      </c>
      <c r="DT13" s="33">
        <v>5.8</v>
      </c>
      <c r="DU13" s="33">
        <v>5</v>
      </c>
      <c r="DV13" s="33">
        <v>4.7</v>
      </c>
      <c r="DW13" s="33">
        <v>4.3</v>
      </c>
      <c r="DX13" s="33">
        <v>4.9</v>
      </c>
      <c r="DY13" s="33">
        <v>5</v>
      </c>
      <c r="DZ13" s="33">
        <v>6</v>
      </c>
      <c r="EA13" s="33">
        <v>5.7</v>
      </c>
      <c r="EB13" s="33">
        <v>5.6</v>
      </c>
      <c r="EC13" s="33">
        <v>5.8</v>
      </c>
      <c r="ED13" s="33">
        <v>5.5</v>
      </c>
      <c r="EE13" s="33">
        <v>6.3</v>
      </c>
      <c r="EF13" s="33">
        <v>5.9</v>
      </c>
      <c r="EG13" s="33">
        <v>6</v>
      </c>
      <c r="EH13" s="33">
        <v>5.5</v>
      </c>
      <c r="EI13" s="33">
        <v>5.7</v>
      </c>
      <c r="EJ13" s="33">
        <v>5.7</v>
      </c>
      <c r="EK13" s="33">
        <v>6.1</v>
      </c>
      <c r="EL13" s="33">
        <v>5.9</v>
      </c>
      <c r="EM13" s="33">
        <v>5.2</v>
      </c>
      <c r="EO13" s="20"/>
      <c r="EP13" s="13" t="s">
        <v>553</v>
      </c>
      <c r="EQ13" s="13">
        <v>3.8</v>
      </c>
      <c r="ER13" s="13">
        <v>6.5</v>
      </c>
      <c r="ES13" s="13">
        <v>5.2</v>
      </c>
      <c r="ET13" s="13">
        <v>6.3</v>
      </c>
      <c r="EU13" s="13">
        <v>8.2</v>
      </c>
      <c r="EV13" s="13">
        <v>7.8</v>
      </c>
      <c r="EW13" s="13">
        <v>13.5</v>
      </c>
      <c r="EX13" s="13">
        <v>14.5</v>
      </c>
      <c r="EY13" s="13">
        <v>14.6</v>
      </c>
      <c r="EZ13" s="13">
        <v>19.1</v>
      </c>
      <c r="FA13" s="13">
        <v>21.7</v>
      </c>
      <c r="FB13" s="13">
        <v>20.4</v>
      </c>
      <c r="FC13" s="13">
        <v>23.2</v>
      </c>
      <c r="FD13" s="13">
        <v>26.3</v>
      </c>
      <c r="FE13" s="13">
        <v>23.4</v>
      </c>
      <c r="FF13" s="13">
        <v>23.9</v>
      </c>
      <c r="FG13" s="13">
        <v>22.9</v>
      </c>
      <c r="FH13" s="13">
        <v>23.5</v>
      </c>
      <c r="FI13" s="13">
        <v>23.6</v>
      </c>
      <c r="FJ13" s="13">
        <v>22.8</v>
      </c>
      <c r="FK13" s="13">
        <v>20.8</v>
      </c>
      <c r="FM13" s="20"/>
      <c r="FN13" s="13" t="s">
        <v>553</v>
      </c>
      <c r="FO13" s="13">
        <v>25.2</v>
      </c>
      <c r="FP13" s="13">
        <v>37.6</v>
      </c>
      <c r="FQ13" s="13">
        <v>36.1</v>
      </c>
      <c r="FR13" s="13">
        <v>40</v>
      </c>
      <c r="FS13" s="13">
        <v>55</v>
      </c>
      <c r="FT13" s="13">
        <v>52.7</v>
      </c>
      <c r="FU13" s="13">
        <v>67</v>
      </c>
      <c r="FV13" s="13">
        <v>69.9</v>
      </c>
      <c r="FW13" s="13">
        <v>72.1</v>
      </c>
      <c r="FX13" s="13">
        <v>78.5</v>
      </c>
      <c r="FY13" s="13">
        <v>95.3</v>
      </c>
      <c r="FZ13" s="13">
        <v>92</v>
      </c>
      <c r="GA13" s="13">
        <v>96</v>
      </c>
      <c r="GB13" s="13">
        <v>106.1</v>
      </c>
      <c r="GC13" s="13">
        <v>107.7</v>
      </c>
      <c r="GD13" s="13">
        <v>97.5</v>
      </c>
      <c r="GE13" s="13">
        <v>90.6</v>
      </c>
      <c r="GF13" s="13">
        <v>91.6</v>
      </c>
      <c r="GG13" s="13">
        <v>97.1</v>
      </c>
      <c r="GH13" s="13">
        <v>97.1</v>
      </c>
      <c r="GI13" s="13">
        <v>85.9</v>
      </c>
      <c r="GK13" s="20"/>
      <c r="GL13" s="13" t="s">
        <v>553</v>
      </c>
      <c r="GM13" s="13">
        <v>26.4</v>
      </c>
      <c r="GN13" s="13">
        <v>30.9</v>
      </c>
      <c r="GO13" s="13">
        <v>30.5</v>
      </c>
      <c r="GP13" s="13">
        <v>39.6</v>
      </c>
      <c r="GQ13" s="13">
        <v>44.7</v>
      </c>
      <c r="GR13" s="13">
        <v>48.1</v>
      </c>
      <c r="GS13" s="13">
        <v>58.6</v>
      </c>
      <c r="GT13" s="13">
        <v>50.4</v>
      </c>
      <c r="GU13" s="13">
        <v>58</v>
      </c>
      <c r="GV13" s="13">
        <v>60.6</v>
      </c>
      <c r="GW13" s="13">
        <v>65.4</v>
      </c>
      <c r="GX13" s="13">
        <v>61.4</v>
      </c>
      <c r="GY13" s="13">
        <v>62.9</v>
      </c>
      <c r="GZ13" s="13">
        <v>67.5</v>
      </c>
      <c r="HA13" s="13">
        <v>65</v>
      </c>
      <c r="HB13" s="13">
        <v>62.6</v>
      </c>
      <c r="HC13" s="13">
        <v>63.8</v>
      </c>
      <c r="HD13" s="13">
        <v>66</v>
      </c>
      <c r="HE13" s="13">
        <v>70.3</v>
      </c>
      <c r="HF13" s="13">
        <v>67.7</v>
      </c>
      <c r="HG13" s="13">
        <v>62.7</v>
      </c>
    </row>
    <row r="14" ht="15" spans="1:215">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25"/>
      <c r="AX14" s="34" t="s">
        <v>297</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297</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297</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297</v>
      </c>
      <c r="DS14" s="25"/>
      <c r="DT14" s="25"/>
      <c r="DU14" s="25"/>
      <c r="DV14" s="25"/>
      <c r="DW14" s="25"/>
      <c r="DX14" s="25"/>
      <c r="DY14" s="25"/>
      <c r="DZ14" s="25"/>
      <c r="EA14" s="25"/>
      <c r="EB14" s="25"/>
      <c r="EC14" s="25"/>
      <c r="ED14" s="25"/>
      <c r="EE14" s="25"/>
      <c r="EF14" s="25"/>
      <c r="EG14" s="25"/>
      <c r="EH14" s="25"/>
      <c r="EI14" s="25"/>
      <c r="EJ14" s="25"/>
      <c r="EK14" s="25"/>
      <c r="EL14" s="25"/>
      <c r="EM14" s="25"/>
      <c r="EO14" s="1"/>
      <c r="EP14" s="21" t="s">
        <v>296</v>
      </c>
      <c r="EQ14" s="1"/>
      <c r="ER14" s="1"/>
      <c r="ES14" s="1"/>
      <c r="ET14" s="1"/>
      <c r="EU14" s="1"/>
      <c r="EV14" s="1"/>
      <c r="EW14" s="1"/>
      <c r="EX14" s="1"/>
      <c r="EY14" s="1"/>
      <c r="EZ14" s="1"/>
      <c r="FA14" s="1"/>
      <c r="FB14" s="1"/>
      <c r="FC14" s="1"/>
      <c r="FD14" s="1"/>
      <c r="FE14" s="1"/>
      <c r="FF14" s="1"/>
      <c r="FG14" s="1"/>
      <c r="FH14" s="1"/>
      <c r="FI14" s="1"/>
      <c r="FJ14" s="1"/>
      <c r="FK14" s="1"/>
      <c r="FM14" s="1"/>
      <c r="FN14" s="21" t="s">
        <v>296</v>
      </c>
      <c r="FO14" s="1"/>
      <c r="FP14" s="1"/>
      <c r="FQ14" s="1"/>
      <c r="FR14" s="1"/>
      <c r="FS14" s="1"/>
      <c r="FT14" s="1"/>
      <c r="FU14" s="1"/>
      <c r="FV14" s="1"/>
      <c r="FW14" s="1"/>
      <c r="FX14" s="1"/>
      <c r="FY14" s="1"/>
      <c r="FZ14" s="1"/>
      <c r="GA14" s="1"/>
      <c r="GB14" s="1"/>
      <c r="GC14" s="1"/>
      <c r="GD14" s="1"/>
      <c r="GE14" s="1"/>
      <c r="GF14" s="1"/>
      <c r="GG14" s="1"/>
      <c r="GH14" s="1"/>
      <c r="GI14" s="1"/>
      <c r="GK14" s="1"/>
      <c r="GL14" s="21" t="s">
        <v>296</v>
      </c>
      <c r="GM14" s="1"/>
      <c r="GN14" s="1"/>
      <c r="GO14" s="1"/>
      <c r="GP14" s="1"/>
      <c r="GQ14" s="1"/>
      <c r="GR14" s="1"/>
      <c r="GS14" s="1"/>
      <c r="GT14" s="1"/>
      <c r="GU14" s="1"/>
      <c r="GV14" s="1"/>
      <c r="GW14" s="1"/>
      <c r="GX14" s="1"/>
      <c r="GY14" s="1"/>
      <c r="GZ14" s="1"/>
      <c r="HA14" s="1"/>
      <c r="HB14" s="1"/>
      <c r="HC14" s="1"/>
      <c r="HD14" s="1"/>
      <c r="HE14" s="1"/>
      <c r="HF14" s="1"/>
      <c r="HG14" s="1"/>
    </row>
    <row r="15" ht="15" spans="1:215">
      <c r="A15" s="1"/>
      <c r="B15" s="22" t="s">
        <v>300</v>
      </c>
      <c r="C15" s="1">
        <v>0.5</v>
      </c>
      <c r="D15" s="1">
        <v>0.5</v>
      </c>
      <c r="E15" s="1">
        <v>0.4</v>
      </c>
      <c r="F15" s="1">
        <v>0.4</v>
      </c>
      <c r="G15" s="1">
        <v>0.4</v>
      </c>
      <c r="H15" s="1">
        <v>0.4</v>
      </c>
      <c r="I15" s="1">
        <v>0.4</v>
      </c>
      <c r="J15" s="1">
        <v>0.4</v>
      </c>
      <c r="K15" s="1">
        <v>0.4</v>
      </c>
      <c r="L15" s="1">
        <v>0.4</v>
      </c>
      <c r="M15" s="1">
        <v>0.4</v>
      </c>
      <c r="N15" s="1">
        <v>0.4</v>
      </c>
      <c r="O15" s="1">
        <v>0.4</v>
      </c>
      <c r="P15" s="1">
        <v>0.3</v>
      </c>
      <c r="Q15" s="1">
        <v>0.3</v>
      </c>
      <c r="R15" s="1">
        <v>0.3</v>
      </c>
      <c r="S15" s="1">
        <v>0.4</v>
      </c>
      <c r="T15" s="1">
        <v>0.4</v>
      </c>
      <c r="U15" s="1">
        <v>0.4</v>
      </c>
      <c r="V15" s="1">
        <v>0.4</v>
      </c>
      <c r="W15" s="1">
        <v>0.3</v>
      </c>
      <c r="Y15" s="1"/>
      <c r="Z15" s="22" t="s">
        <v>300</v>
      </c>
      <c r="AA15" s="1">
        <v>2</v>
      </c>
      <c r="AB15" s="1">
        <v>2.2</v>
      </c>
      <c r="AC15" s="1">
        <v>1.8</v>
      </c>
      <c r="AD15" s="1">
        <v>2</v>
      </c>
      <c r="AE15" s="1">
        <v>1.9</v>
      </c>
      <c r="AF15" s="1">
        <v>1.9</v>
      </c>
      <c r="AG15" s="1">
        <v>2</v>
      </c>
      <c r="AH15" s="1">
        <v>1.9</v>
      </c>
      <c r="AI15" s="1">
        <v>2.2</v>
      </c>
      <c r="AJ15" s="1">
        <v>2</v>
      </c>
      <c r="AK15" s="1">
        <v>2.1</v>
      </c>
      <c r="AL15" s="1">
        <v>2.2</v>
      </c>
      <c r="AM15" s="1">
        <v>2.2</v>
      </c>
      <c r="AN15" s="1">
        <v>1.9</v>
      </c>
      <c r="AO15" s="1">
        <v>1.7</v>
      </c>
      <c r="AP15" s="1">
        <v>2.2</v>
      </c>
      <c r="AQ15" s="1">
        <v>2.4</v>
      </c>
      <c r="AR15" s="1">
        <v>2.5</v>
      </c>
      <c r="AS15" s="1">
        <v>2.6</v>
      </c>
      <c r="AT15" s="1">
        <v>2.6</v>
      </c>
      <c r="AU15" s="1">
        <v>2.1</v>
      </c>
      <c r="AW15" s="25"/>
      <c r="AX15" s="35" t="s">
        <v>301</v>
      </c>
      <c r="AY15" s="25">
        <v>1.6</v>
      </c>
      <c r="AZ15" s="25">
        <v>2.1</v>
      </c>
      <c r="BA15" s="25">
        <v>1.7</v>
      </c>
      <c r="BB15" s="25">
        <v>1.7</v>
      </c>
      <c r="BC15" s="25">
        <v>1.7</v>
      </c>
      <c r="BD15" s="25">
        <v>1.7</v>
      </c>
      <c r="BE15" s="25">
        <v>1.8</v>
      </c>
      <c r="BF15" s="25">
        <v>1.8</v>
      </c>
      <c r="BG15" s="25">
        <v>1.9</v>
      </c>
      <c r="BH15" s="25">
        <v>1.7</v>
      </c>
      <c r="BI15" s="25">
        <v>1.8</v>
      </c>
      <c r="BJ15" s="25">
        <v>2</v>
      </c>
      <c r="BK15" s="25">
        <v>1.9</v>
      </c>
      <c r="BL15" s="25">
        <v>1.6</v>
      </c>
      <c r="BM15" s="25">
        <v>1.4</v>
      </c>
      <c r="BN15" s="25">
        <v>1.8</v>
      </c>
      <c r="BO15" s="25">
        <v>2.2</v>
      </c>
      <c r="BP15" s="25">
        <v>2</v>
      </c>
      <c r="BQ15" s="25">
        <v>1.9</v>
      </c>
      <c r="BR15" s="25">
        <v>1.9</v>
      </c>
      <c r="BS15" s="25">
        <v>1.6</v>
      </c>
      <c r="BT15" s="44"/>
      <c r="BU15" s="25"/>
      <c r="BV15" s="35" t="s">
        <v>301</v>
      </c>
      <c r="BW15" s="25">
        <v>14.8</v>
      </c>
      <c r="BX15" s="25">
        <v>13</v>
      </c>
      <c r="BY15" s="25">
        <v>14.3</v>
      </c>
      <c r="BZ15" s="25">
        <v>15.2</v>
      </c>
      <c r="CA15" s="25">
        <v>19.5</v>
      </c>
      <c r="CB15" s="25">
        <v>15.5</v>
      </c>
      <c r="CC15" s="25">
        <v>14.2</v>
      </c>
      <c r="CD15" s="25">
        <v>16.7</v>
      </c>
      <c r="CE15" s="25">
        <v>18.2</v>
      </c>
      <c r="CF15" s="25">
        <v>18.2</v>
      </c>
      <c r="CG15" s="25">
        <v>19.3</v>
      </c>
      <c r="CH15" s="25">
        <v>19.4</v>
      </c>
      <c r="CI15" s="25">
        <v>18.6</v>
      </c>
      <c r="CJ15" s="25">
        <v>17.9</v>
      </c>
      <c r="CK15" s="25">
        <v>17.3</v>
      </c>
      <c r="CL15" s="25">
        <v>18.4</v>
      </c>
      <c r="CM15" s="25">
        <v>18.5</v>
      </c>
      <c r="CN15" s="25">
        <v>19.6</v>
      </c>
      <c r="CO15" s="25">
        <v>19.4</v>
      </c>
      <c r="CP15" s="25">
        <v>19.9</v>
      </c>
      <c r="CQ15" s="25">
        <v>15.9</v>
      </c>
      <c r="CR15" s="44"/>
      <c r="CS15" s="25"/>
      <c r="CT15" s="35" t="s">
        <v>301</v>
      </c>
      <c r="CU15" s="25">
        <v>36.2</v>
      </c>
      <c r="CV15" s="25">
        <v>37.9</v>
      </c>
      <c r="CW15" s="25">
        <v>35.4</v>
      </c>
      <c r="CX15" s="25">
        <v>40.5</v>
      </c>
      <c r="CY15" s="25">
        <v>36.9</v>
      </c>
      <c r="CZ15" s="25">
        <v>30.3</v>
      </c>
      <c r="DA15" s="25">
        <v>32.5</v>
      </c>
      <c r="DB15" s="25">
        <v>33.8</v>
      </c>
      <c r="DC15" s="25">
        <v>33.6</v>
      </c>
      <c r="DD15" s="25">
        <v>35.3</v>
      </c>
      <c r="DE15" s="25">
        <v>35.8</v>
      </c>
      <c r="DF15" s="25">
        <v>33.5</v>
      </c>
      <c r="DG15" s="25">
        <v>29.4</v>
      </c>
      <c r="DH15" s="25">
        <v>30.6</v>
      </c>
      <c r="DI15" s="25">
        <v>30.8</v>
      </c>
      <c r="DJ15" s="25">
        <v>33.2</v>
      </c>
      <c r="DK15" s="25">
        <v>34</v>
      </c>
      <c r="DL15" s="25">
        <v>33.7</v>
      </c>
      <c r="DM15" s="25">
        <v>34.1</v>
      </c>
      <c r="DN15" s="25">
        <v>34.9</v>
      </c>
      <c r="DO15" s="25">
        <v>27.1</v>
      </c>
      <c r="DP15" s="44"/>
      <c r="DQ15" s="25"/>
      <c r="DR15" s="35" t="s">
        <v>301</v>
      </c>
      <c r="DS15" s="25">
        <v>4.3</v>
      </c>
      <c r="DT15" s="25">
        <v>4.8</v>
      </c>
      <c r="DU15" s="25">
        <v>3.9</v>
      </c>
      <c r="DV15" s="25">
        <v>3.5</v>
      </c>
      <c r="DW15" s="25">
        <v>3.2</v>
      </c>
      <c r="DX15" s="25">
        <v>3.6</v>
      </c>
      <c r="DY15" s="25">
        <v>3.6</v>
      </c>
      <c r="DZ15" s="25">
        <v>4</v>
      </c>
      <c r="EA15" s="25">
        <v>3.4</v>
      </c>
      <c r="EB15" s="25">
        <v>3.2</v>
      </c>
      <c r="EC15" s="25">
        <v>3.5</v>
      </c>
      <c r="ED15" s="25">
        <v>3.3</v>
      </c>
      <c r="EE15" s="25">
        <v>4</v>
      </c>
      <c r="EF15" s="25">
        <v>4</v>
      </c>
      <c r="EG15" s="25">
        <v>4.1</v>
      </c>
      <c r="EH15" s="25">
        <v>4.1</v>
      </c>
      <c r="EI15" s="25">
        <v>4.2</v>
      </c>
      <c r="EJ15" s="25">
        <v>4.1</v>
      </c>
      <c r="EK15" s="25">
        <v>4.4</v>
      </c>
      <c r="EL15" s="25">
        <v>4.4</v>
      </c>
      <c r="EM15" s="25">
        <v>3.8</v>
      </c>
      <c r="EO15" s="1"/>
      <c r="EP15" s="12" t="s">
        <v>300</v>
      </c>
      <c r="EQ15" s="1">
        <v>2.9</v>
      </c>
      <c r="ER15" s="1">
        <v>5.1</v>
      </c>
      <c r="ES15" s="1">
        <v>3.8</v>
      </c>
      <c r="ET15" s="1">
        <v>4.2</v>
      </c>
      <c r="EU15" s="1">
        <v>5.4</v>
      </c>
      <c r="EV15" s="1">
        <v>5</v>
      </c>
      <c r="EW15" s="1">
        <v>7.4</v>
      </c>
      <c r="EX15" s="1">
        <v>7.9</v>
      </c>
      <c r="EY15" s="1">
        <v>8.2</v>
      </c>
      <c r="EZ15" s="1">
        <v>10.2</v>
      </c>
      <c r="FA15" s="1">
        <v>12.2</v>
      </c>
      <c r="FB15" s="1">
        <v>10.1</v>
      </c>
      <c r="FC15" s="1">
        <v>12.5</v>
      </c>
      <c r="FD15" s="1">
        <v>14</v>
      </c>
      <c r="FE15" s="1">
        <v>12.4</v>
      </c>
      <c r="FF15" s="1">
        <v>13.9</v>
      </c>
      <c r="FG15" s="1">
        <v>14.2</v>
      </c>
      <c r="FH15" s="1">
        <v>14.2</v>
      </c>
      <c r="FI15" s="1">
        <v>13.7</v>
      </c>
      <c r="FJ15" s="1">
        <v>13.6</v>
      </c>
      <c r="FK15" s="1">
        <v>11.9</v>
      </c>
      <c r="FM15" s="1"/>
      <c r="FN15" s="12" t="s">
        <v>300</v>
      </c>
      <c r="FO15" s="1">
        <v>17.7</v>
      </c>
      <c r="FP15" s="1">
        <v>24.2</v>
      </c>
      <c r="FQ15" s="1">
        <v>20.8</v>
      </c>
      <c r="FR15" s="1">
        <v>24.1</v>
      </c>
      <c r="FS15" s="1">
        <v>33.7</v>
      </c>
      <c r="FT15" s="1">
        <v>30.1</v>
      </c>
      <c r="FU15" s="1">
        <v>36.2</v>
      </c>
      <c r="FV15" s="1">
        <v>35.4</v>
      </c>
      <c r="FW15" s="1">
        <v>36.3</v>
      </c>
      <c r="FX15" s="1">
        <v>36.6</v>
      </c>
      <c r="FY15" s="1">
        <v>41.3</v>
      </c>
      <c r="FZ15" s="1">
        <v>37.7</v>
      </c>
      <c r="GA15" s="1">
        <v>41.8</v>
      </c>
      <c r="GB15" s="1">
        <v>48</v>
      </c>
      <c r="GC15" s="1">
        <v>48.3</v>
      </c>
      <c r="GD15" s="1">
        <v>47.9</v>
      </c>
      <c r="GE15" s="1">
        <v>48.5</v>
      </c>
      <c r="GF15" s="1">
        <v>48.9</v>
      </c>
      <c r="GG15" s="1">
        <v>49.3</v>
      </c>
      <c r="GH15" s="1">
        <v>50.6</v>
      </c>
      <c r="GI15" s="1">
        <v>40.2</v>
      </c>
      <c r="GK15" s="1"/>
      <c r="GL15" s="12" t="s">
        <v>300</v>
      </c>
      <c r="GM15" s="1">
        <v>14.5</v>
      </c>
      <c r="GN15" s="1">
        <v>14.3</v>
      </c>
      <c r="GO15" s="1">
        <v>13.1</v>
      </c>
      <c r="GP15" s="1">
        <v>16</v>
      </c>
      <c r="GQ15" s="1">
        <v>18.7</v>
      </c>
      <c r="GR15" s="1">
        <v>19</v>
      </c>
      <c r="GS15" s="1">
        <v>25.3</v>
      </c>
      <c r="GT15" s="1">
        <v>19.7</v>
      </c>
      <c r="GU15" s="1">
        <v>22.1</v>
      </c>
      <c r="GV15" s="1">
        <v>25.5</v>
      </c>
      <c r="GW15" s="1">
        <v>25.3</v>
      </c>
      <c r="GX15" s="1">
        <v>23.4</v>
      </c>
      <c r="GY15" s="1">
        <v>23.9</v>
      </c>
      <c r="GZ15" s="1">
        <v>24.5</v>
      </c>
      <c r="HA15" s="1">
        <v>24.5</v>
      </c>
      <c r="HB15" s="1">
        <v>25.7</v>
      </c>
      <c r="HC15" s="1">
        <v>27.3</v>
      </c>
      <c r="HD15" s="1">
        <v>27</v>
      </c>
      <c r="HE15" s="1">
        <v>27.5</v>
      </c>
      <c r="HF15" s="1">
        <v>25.8</v>
      </c>
      <c r="HG15" s="1">
        <v>22.3</v>
      </c>
    </row>
    <row r="16" ht="15" spans="1:215">
      <c r="A16" s="1"/>
      <c r="B16" s="22" t="s">
        <v>302</v>
      </c>
      <c r="C16" s="1">
        <v>0.4</v>
      </c>
      <c r="D16" s="1">
        <v>0.5</v>
      </c>
      <c r="E16" s="1">
        <v>0.5</v>
      </c>
      <c r="F16" s="1">
        <v>0.5</v>
      </c>
      <c r="G16" s="1">
        <v>0.3</v>
      </c>
      <c r="H16" s="1">
        <v>0.3</v>
      </c>
      <c r="I16" s="1">
        <v>0.3</v>
      </c>
      <c r="J16" s="1">
        <v>0.3</v>
      </c>
      <c r="K16" s="1">
        <v>0.3</v>
      </c>
      <c r="L16" s="1">
        <v>0.4</v>
      </c>
      <c r="M16" s="1">
        <v>0.3</v>
      </c>
      <c r="N16" s="1">
        <v>0.4</v>
      </c>
      <c r="O16" s="1">
        <v>0.4</v>
      </c>
      <c r="P16" s="1">
        <v>0.3</v>
      </c>
      <c r="Q16" s="1">
        <v>0.4</v>
      </c>
      <c r="R16" s="1">
        <v>0.4</v>
      </c>
      <c r="S16" s="1">
        <v>0.4</v>
      </c>
      <c r="T16" s="1">
        <v>0.4</v>
      </c>
      <c r="U16" s="1">
        <v>0.5</v>
      </c>
      <c r="V16" s="1">
        <v>0.4</v>
      </c>
      <c r="W16" s="1">
        <v>0.4</v>
      </c>
      <c r="Y16" s="1"/>
      <c r="Z16" s="22" t="s">
        <v>302</v>
      </c>
      <c r="AA16" s="1">
        <v>1.7</v>
      </c>
      <c r="AB16" s="1">
        <v>2</v>
      </c>
      <c r="AC16" s="1">
        <v>2</v>
      </c>
      <c r="AD16" s="1">
        <v>3.2</v>
      </c>
      <c r="AE16" s="1">
        <v>3</v>
      </c>
      <c r="AF16" s="1">
        <v>2.3</v>
      </c>
      <c r="AG16" s="1">
        <v>2.4</v>
      </c>
      <c r="AH16" s="1">
        <v>2.6</v>
      </c>
      <c r="AI16" s="1">
        <v>2.7</v>
      </c>
      <c r="AJ16" s="1">
        <v>3</v>
      </c>
      <c r="AK16" s="1">
        <v>3</v>
      </c>
      <c r="AL16" s="1">
        <v>3.5</v>
      </c>
      <c r="AM16" s="1">
        <v>2.8</v>
      </c>
      <c r="AN16" s="1">
        <v>2.8</v>
      </c>
      <c r="AO16" s="1">
        <v>2.7</v>
      </c>
      <c r="AP16" s="1">
        <v>2.6</v>
      </c>
      <c r="AQ16" s="1">
        <v>2.2</v>
      </c>
      <c r="AR16" s="1">
        <v>2.4</v>
      </c>
      <c r="AS16" s="1">
        <v>2.7</v>
      </c>
      <c r="AT16" s="1">
        <v>2.5</v>
      </c>
      <c r="AU16" s="1">
        <v>2.3</v>
      </c>
      <c r="AW16" s="25"/>
      <c r="AX16" s="35" t="s">
        <v>303</v>
      </c>
      <c r="AY16" s="25">
        <v>2.8</v>
      </c>
      <c r="AZ16" s="25">
        <v>3.2</v>
      </c>
      <c r="BA16" s="25">
        <v>2.9</v>
      </c>
      <c r="BB16" s="25">
        <v>3.5</v>
      </c>
      <c r="BC16" s="25">
        <v>2.8</v>
      </c>
      <c r="BD16" s="25">
        <v>3.2</v>
      </c>
      <c r="BE16" s="25">
        <v>3.6</v>
      </c>
      <c r="BF16" s="25">
        <v>3</v>
      </c>
      <c r="BG16" s="25">
        <v>2.5</v>
      </c>
      <c r="BH16" s="25">
        <v>2.9</v>
      </c>
      <c r="BI16" s="25">
        <v>3.2</v>
      </c>
      <c r="BJ16" s="25">
        <v>4.1</v>
      </c>
      <c r="BK16" s="25">
        <v>2.9</v>
      </c>
      <c r="BL16" s="25">
        <v>2.2</v>
      </c>
      <c r="BM16" s="25">
        <v>2.3</v>
      </c>
      <c r="BN16" s="25">
        <v>2.1</v>
      </c>
      <c r="BO16" s="25">
        <v>2.2</v>
      </c>
      <c r="BP16" s="25">
        <v>1.9</v>
      </c>
      <c r="BQ16" s="25">
        <v>2</v>
      </c>
      <c r="BR16" s="25">
        <v>1.7</v>
      </c>
      <c r="BS16" s="25">
        <v>1.8</v>
      </c>
      <c r="BT16" s="44"/>
      <c r="BU16" s="25"/>
      <c r="BV16" s="35" t="s">
        <v>303</v>
      </c>
      <c r="BW16" s="25">
        <v>12.7</v>
      </c>
      <c r="BX16" s="25">
        <v>9.8</v>
      </c>
      <c r="BY16" s="25">
        <v>10.3</v>
      </c>
      <c r="BZ16" s="25">
        <v>12.8</v>
      </c>
      <c r="CA16" s="25">
        <v>15.2</v>
      </c>
      <c r="CB16" s="25">
        <v>12.5</v>
      </c>
      <c r="CC16" s="25">
        <v>13.7</v>
      </c>
      <c r="CD16" s="25">
        <v>16</v>
      </c>
      <c r="CE16" s="25">
        <v>19.1</v>
      </c>
      <c r="CF16" s="25">
        <v>16.6</v>
      </c>
      <c r="CG16" s="25">
        <v>19.5</v>
      </c>
      <c r="CH16" s="25">
        <v>19.9</v>
      </c>
      <c r="CI16" s="25">
        <v>18.5</v>
      </c>
      <c r="CJ16" s="25">
        <v>18.4</v>
      </c>
      <c r="CK16" s="25">
        <v>15.4</v>
      </c>
      <c r="CL16" s="25">
        <v>15.8</v>
      </c>
      <c r="CM16" s="25">
        <v>15.6</v>
      </c>
      <c r="CN16" s="25">
        <v>17</v>
      </c>
      <c r="CO16" s="25">
        <v>17.3</v>
      </c>
      <c r="CP16" s="25">
        <v>16.5</v>
      </c>
      <c r="CQ16" s="25">
        <v>14.8</v>
      </c>
      <c r="CR16" s="44"/>
      <c r="CS16" s="25"/>
      <c r="CT16" s="35" t="s">
        <v>303</v>
      </c>
      <c r="CU16" s="25">
        <v>21</v>
      </c>
      <c r="CV16" s="25">
        <v>24.8</v>
      </c>
      <c r="CW16" s="25">
        <v>24.6</v>
      </c>
      <c r="CX16" s="25">
        <v>29.7</v>
      </c>
      <c r="CY16" s="25">
        <v>28.5</v>
      </c>
      <c r="CZ16" s="25">
        <v>25.7</v>
      </c>
      <c r="DA16" s="25">
        <v>25.3</v>
      </c>
      <c r="DB16" s="25">
        <v>27.8</v>
      </c>
      <c r="DC16" s="25">
        <v>26.7</v>
      </c>
      <c r="DD16" s="25">
        <v>31</v>
      </c>
      <c r="DE16" s="25">
        <v>35</v>
      </c>
      <c r="DF16" s="25">
        <v>35.5</v>
      </c>
      <c r="DG16" s="25">
        <v>33</v>
      </c>
      <c r="DH16" s="25">
        <v>31.1</v>
      </c>
      <c r="DI16" s="25">
        <v>29.5</v>
      </c>
      <c r="DJ16" s="25">
        <v>27.1</v>
      </c>
      <c r="DK16" s="25">
        <v>24.4</v>
      </c>
      <c r="DL16" s="25">
        <v>26.1</v>
      </c>
      <c r="DM16" s="25">
        <v>29.8</v>
      </c>
      <c r="DN16" s="25">
        <v>28.3</v>
      </c>
      <c r="DO16" s="25">
        <v>25</v>
      </c>
      <c r="DP16" s="44"/>
      <c r="DQ16" s="25"/>
      <c r="DR16" s="35" t="s">
        <v>303</v>
      </c>
      <c r="DS16" s="25">
        <v>1</v>
      </c>
      <c r="DT16" s="25">
        <v>1</v>
      </c>
      <c r="DU16" s="25">
        <v>1</v>
      </c>
      <c r="DV16" s="25">
        <v>1.2</v>
      </c>
      <c r="DW16" s="25">
        <v>1.1</v>
      </c>
      <c r="DX16" s="25">
        <v>1.3</v>
      </c>
      <c r="DY16" s="25">
        <v>1.4</v>
      </c>
      <c r="DZ16" s="25">
        <v>2</v>
      </c>
      <c r="EA16" s="25">
        <v>2</v>
      </c>
      <c r="EB16" s="25">
        <v>2</v>
      </c>
      <c r="EC16" s="25">
        <v>1.9</v>
      </c>
      <c r="ED16" s="25">
        <v>2</v>
      </c>
      <c r="EE16" s="25">
        <v>2.1</v>
      </c>
      <c r="EF16" s="25">
        <v>1.7</v>
      </c>
      <c r="EG16" s="25">
        <v>1.7</v>
      </c>
      <c r="EH16" s="25">
        <v>1.4</v>
      </c>
      <c r="EI16" s="25">
        <v>1.5</v>
      </c>
      <c r="EJ16" s="25">
        <v>1.6</v>
      </c>
      <c r="EK16" s="25">
        <v>1.6</v>
      </c>
      <c r="EL16" s="25">
        <v>1.5</v>
      </c>
      <c r="EM16" s="25">
        <v>1.5</v>
      </c>
      <c r="EO16" s="1"/>
      <c r="EP16" s="12" t="s">
        <v>302</v>
      </c>
      <c r="EQ16" s="1">
        <v>0.9</v>
      </c>
      <c r="ER16" s="1">
        <v>1.4</v>
      </c>
      <c r="ES16" s="1">
        <v>1.4</v>
      </c>
      <c r="ET16" s="1">
        <v>2</v>
      </c>
      <c r="EU16" s="1">
        <v>2.7</v>
      </c>
      <c r="EV16" s="1">
        <v>2.8</v>
      </c>
      <c r="EW16" s="1">
        <v>6.1</v>
      </c>
      <c r="EX16" s="1">
        <v>6.6</v>
      </c>
      <c r="EY16" s="1">
        <v>6.4</v>
      </c>
      <c r="EZ16" s="1">
        <v>8.9</v>
      </c>
      <c r="FA16" s="1">
        <v>9.4</v>
      </c>
      <c r="FB16" s="1">
        <v>9.5</v>
      </c>
      <c r="FC16" s="1">
        <v>9.8</v>
      </c>
      <c r="FD16" s="1">
        <v>11.4</v>
      </c>
      <c r="FE16" s="1">
        <v>10.1</v>
      </c>
      <c r="FF16" s="1">
        <v>10</v>
      </c>
      <c r="FG16" s="1">
        <v>8.7</v>
      </c>
      <c r="FH16" s="1">
        <v>9.3</v>
      </c>
      <c r="FI16" s="1">
        <v>9.9</v>
      </c>
      <c r="FJ16" s="1">
        <v>9.2</v>
      </c>
      <c r="FK16" s="1">
        <v>8.9</v>
      </c>
      <c r="FM16" s="1"/>
      <c r="FN16" s="12" t="s">
        <v>302</v>
      </c>
      <c r="FO16" s="1">
        <v>7.4</v>
      </c>
      <c r="FP16" s="1">
        <v>13.2</v>
      </c>
      <c r="FQ16" s="1">
        <v>15.2</v>
      </c>
      <c r="FR16" s="1">
        <v>15.8</v>
      </c>
      <c r="FS16" s="1">
        <v>21.1</v>
      </c>
      <c r="FT16" s="1">
        <v>22.5</v>
      </c>
      <c r="FU16" s="1">
        <v>30.7</v>
      </c>
      <c r="FV16" s="1">
        <v>34.5</v>
      </c>
      <c r="FW16" s="1">
        <v>35.8</v>
      </c>
      <c r="FX16" s="1">
        <v>41.7</v>
      </c>
      <c r="FY16" s="1">
        <v>53.8</v>
      </c>
      <c r="FZ16" s="1">
        <v>52.7</v>
      </c>
      <c r="GA16" s="1">
        <v>51.8</v>
      </c>
      <c r="GB16" s="1">
        <v>56.2</v>
      </c>
      <c r="GC16" s="1">
        <v>57</v>
      </c>
      <c r="GD16" s="1">
        <v>49.4</v>
      </c>
      <c r="GE16" s="1">
        <v>41.9</v>
      </c>
      <c r="GF16" s="1">
        <v>42.5</v>
      </c>
      <c r="GG16" s="1">
        <v>47.4</v>
      </c>
      <c r="GH16" s="1">
        <v>46.1</v>
      </c>
      <c r="GI16" s="1">
        <v>45.4</v>
      </c>
      <c r="GK16" s="1"/>
      <c r="GL16" s="12" t="s">
        <v>302</v>
      </c>
      <c r="GM16" s="1">
        <v>11.7</v>
      </c>
      <c r="GN16" s="1">
        <v>16.3</v>
      </c>
      <c r="GO16" s="1">
        <v>17.2</v>
      </c>
      <c r="GP16" s="1">
        <v>23.2</v>
      </c>
      <c r="GQ16" s="1">
        <v>25.4</v>
      </c>
      <c r="GR16" s="1">
        <v>28.6</v>
      </c>
      <c r="GS16" s="1">
        <v>33.3</v>
      </c>
      <c r="GT16" s="1">
        <v>30.7</v>
      </c>
      <c r="GU16" s="1">
        <v>35.9</v>
      </c>
      <c r="GV16" s="1">
        <v>34.6</v>
      </c>
      <c r="GW16" s="1">
        <v>38.7</v>
      </c>
      <c r="GX16" s="1">
        <v>36.5</v>
      </c>
      <c r="GY16" s="1">
        <v>37.6</v>
      </c>
      <c r="GZ16" s="1">
        <v>41.7</v>
      </c>
      <c r="HA16" s="1">
        <v>39.2</v>
      </c>
      <c r="HB16" s="1">
        <v>36.6</v>
      </c>
      <c r="HC16" s="1">
        <v>36.3</v>
      </c>
      <c r="HD16" s="1">
        <v>38.7</v>
      </c>
      <c r="HE16" s="1">
        <v>42.4</v>
      </c>
      <c r="HF16" s="1">
        <v>41.5</v>
      </c>
      <c r="HG16" s="1">
        <v>40.1</v>
      </c>
    </row>
    <row r="17" ht="15" spans="1:215">
      <c r="A17" s="1"/>
      <c r="B17" s="22" t="s">
        <v>304</v>
      </c>
      <c r="C17" s="3" t="s">
        <v>305</v>
      </c>
      <c r="D17" s="3" t="s">
        <v>305</v>
      </c>
      <c r="E17" s="3" t="s">
        <v>305</v>
      </c>
      <c r="F17" s="3" t="s">
        <v>305</v>
      </c>
      <c r="G17" s="3" t="s">
        <v>305</v>
      </c>
      <c r="H17" s="3" t="s">
        <v>305</v>
      </c>
      <c r="I17" s="3" t="s">
        <v>305</v>
      </c>
      <c r="J17" s="3" t="s">
        <v>305</v>
      </c>
      <c r="K17" s="3" t="s">
        <v>305</v>
      </c>
      <c r="L17" s="3" t="s">
        <v>305</v>
      </c>
      <c r="M17" s="3" t="s">
        <v>305</v>
      </c>
      <c r="N17" s="3">
        <v>0</v>
      </c>
      <c r="O17" s="3">
        <v>0</v>
      </c>
      <c r="P17" s="3">
        <v>0</v>
      </c>
      <c r="Q17" s="3">
        <v>0</v>
      </c>
      <c r="R17" s="3" t="s">
        <v>305</v>
      </c>
      <c r="S17" s="3" t="s">
        <v>305</v>
      </c>
      <c r="T17" s="3" t="s">
        <v>305</v>
      </c>
      <c r="U17" s="3" t="s">
        <v>305</v>
      </c>
      <c r="V17" s="3" t="s">
        <v>305</v>
      </c>
      <c r="W17" s="3" t="s">
        <v>305</v>
      </c>
      <c r="Y17" s="1"/>
      <c r="Z17" s="22" t="s">
        <v>304</v>
      </c>
      <c r="AA17" s="3" t="s">
        <v>305</v>
      </c>
      <c r="AB17" s="3" t="s">
        <v>305</v>
      </c>
      <c r="AC17" s="3" t="s">
        <v>305</v>
      </c>
      <c r="AD17" s="3" t="s">
        <v>305</v>
      </c>
      <c r="AE17" s="3" t="s">
        <v>305</v>
      </c>
      <c r="AF17" s="3" t="s">
        <v>305</v>
      </c>
      <c r="AG17" s="3" t="s">
        <v>305</v>
      </c>
      <c r="AH17" s="3" t="s">
        <v>305</v>
      </c>
      <c r="AI17" s="3" t="s">
        <v>305</v>
      </c>
      <c r="AJ17" s="3" t="s">
        <v>305</v>
      </c>
      <c r="AK17" s="3" t="s">
        <v>305</v>
      </c>
      <c r="AL17" s="3">
        <v>0.1</v>
      </c>
      <c r="AM17" s="3">
        <v>0.1</v>
      </c>
      <c r="AN17" s="3">
        <v>0</v>
      </c>
      <c r="AO17" s="3">
        <v>0</v>
      </c>
      <c r="AP17" s="3" t="s">
        <v>305</v>
      </c>
      <c r="AQ17" s="3" t="s">
        <v>305</v>
      </c>
      <c r="AR17" s="3" t="s">
        <v>305</v>
      </c>
      <c r="AS17" s="3" t="s">
        <v>305</v>
      </c>
      <c r="AT17" s="3" t="s">
        <v>305</v>
      </c>
      <c r="AU17" s="3" t="s">
        <v>305</v>
      </c>
      <c r="AW17" s="25"/>
      <c r="AX17" s="35" t="s">
        <v>306</v>
      </c>
      <c r="AY17" s="27" t="s">
        <v>307</v>
      </c>
      <c r="AZ17" s="27" t="s">
        <v>307</v>
      </c>
      <c r="BA17" s="27" t="s">
        <v>307</v>
      </c>
      <c r="BB17" s="27" t="s">
        <v>307</v>
      </c>
      <c r="BC17" s="27" t="s">
        <v>307</v>
      </c>
      <c r="BD17" s="27" t="s">
        <v>307</v>
      </c>
      <c r="BE17" s="27" t="s">
        <v>307</v>
      </c>
      <c r="BF17" s="27" t="s">
        <v>307</v>
      </c>
      <c r="BG17" s="27" t="s">
        <v>307</v>
      </c>
      <c r="BH17" s="27" t="s">
        <v>307</v>
      </c>
      <c r="BI17" s="27" t="s">
        <v>307</v>
      </c>
      <c r="BJ17" s="27">
        <v>0.1</v>
      </c>
      <c r="BK17" s="27">
        <v>0.1</v>
      </c>
      <c r="BL17" s="27">
        <v>0</v>
      </c>
      <c r="BM17" s="27">
        <v>0</v>
      </c>
      <c r="BN17" s="27" t="s">
        <v>307</v>
      </c>
      <c r="BO17" s="27" t="s">
        <v>307</v>
      </c>
      <c r="BP17" s="27" t="s">
        <v>307</v>
      </c>
      <c r="BQ17" s="27" t="s">
        <v>307</v>
      </c>
      <c r="BR17" s="27" t="s">
        <v>307</v>
      </c>
      <c r="BS17" s="27" t="s">
        <v>307</v>
      </c>
      <c r="BT17" s="44"/>
      <c r="BU17" s="25"/>
      <c r="BV17" s="35" t="s">
        <v>306</v>
      </c>
      <c r="BW17" s="27" t="s">
        <v>307</v>
      </c>
      <c r="BX17" s="27" t="s">
        <v>307</v>
      </c>
      <c r="BY17" s="27" t="s">
        <v>307</v>
      </c>
      <c r="BZ17" s="27" t="s">
        <v>307</v>
      </c>
      <c r="CA17" s="27" t="s">
        <v>307</v>
      </c>
      <c r="CB17" s="27" t="s">
        <v>307</v>
      </c>
      <c r="CC17" s="27" t="s">
        <v>307</v>
      </c>
      <c r="CD17" s="27" t="s">
        <v>307</v>
      </c>
      <c r="CE17" s="27" t="s">
        <v>307</v>
      </c>
      <c r="CF17" s="27" t="s">
        <v>307</v>
      </c>
      <c r="CG17" s="27" t="s">
        <v>307</v>
      </c>
      <c r="CH17" s="27">
        <v>0.7</v>
      </c>
      <c r="CI17" s="27">
        <v>0.7</v>
      </c>
      <c r="CJ17" s="27">
        <v>0.6</v>
      </c>
      <c r="CK17" s="27">
        <v>0.7</v>
      </c>
      <c r="CL17" s="27" t="s">
        <v>307</v>
      </c>
      <c r="CM17" s="27" t="s">
        <v>307</v>
      </c>
      <c r="CN17" s="27" t="s">
        <v>307</v>
      </c>
      <c r="CO17" s="27" t="s">
        <v>307</v>
      </c>
      <c r="CP17" s="27" t="s">
        <v>307</v>
      </c>
      <c r="CQ17" s="27" t="s">
        <v>307</v>
      </c>
      <c r="CR17" s="44"/>
      <c r="CS17" s="25"/>
      <c r="CT17" s="35" t="s">
        <v>306</v>
      </c>
      <c r="CU17" s="27" t="s">
        <v>307</v>
      </c>
      <c r="CV17" s="27" t="s">
        <v>307</v>
      </c>
      <c r="CW17" s="27" t="s">
        <v>307</v>
      </c>
      <c r="CX17" s="27" t="s">
        <v>307</v>
      </c>
      <c r="CY17" s="27" t="s">
        <v>307</v>
      </c>
      <c r="CZ17" s="27" t="s">
        <v>307</v>
      </c>
      <c r="DA17" s="27" t="s">
        <v>307</v>
      </c>
      <c r="DB17" s="27">
        <v>1.3</v>
      </c>
      <c r="DC17" s="27">
        <v>1.6</v>
      </c>
      <c r="DD17" s="27">
        <v>1.6</v>
      </c>
      <c r="DE17" s="27">
        <v>1.7</v>
      </c>
      <c r="DF17" s="27">
        <v>1.8</v>
      </c>
      <c r="DG17" s="27">
        <v>1.8</v>
      </c>
      <c r="DH17" s="27">
        <v>1.7</v>
      </c>
      <c r="DI17" s="27">
        <v>1.9</v>
      </c>
      <c r="DJ17" s="27" t="s">
        <v>307</v>
      </c>
      <c r="DK17" s="27" t="s">
        <v>307</v>
      </c>
      <c r="DL17" s="27" t="s">
        <v>307</v>
      </c>
      <c r="DM17" s="27" t="s">
        <v>307</v>
      </c>
      <c r="DN17" s="27" t="s">
        <v>307</v>
      </c>
      <c r="DO17" s="27" t="s">
        <v>307</v>
      </c>
      <c r="DP17" s="44"/>
      <c r="DQ17" s="25"/>
      <c r="DR17" s="35" t="s">
        <v>306</v>
      </c>
      <c r="DS17" s="27" t="s">
        <v>307</v>
      </c>
      <c r="DT17" s="27" t="s">
        <v>307</v>
      </c>
      <c r="DU17" s="27" t="s">
        <v>307</v>
      </c>
      <c r="DV17" s="27" t="s">
        <v>307</v>
      </c>
      <c r="DW17" s="27" t="s">
        <v>307</v>
      </c>
      <c r="DX17" s="27" t="s">
        <v>307</v>
      </c>
      <c r="DY17" s="27" t="s">
        <v>307</v>
      </c>
      <c r="DZ17" s="27" t="s">
        <v>307</v>
      </c>
      <c r="EA17" s="27">
        <v>0.3</v>
      </c>
      <c r="EB17" s="27">
        <v>0.3</v>
      </c>
      <c r="EC17" s="27">
        <v>0.3</v>
      </c>
      <c r="ED17" s="27">
        <v>0.3</v>
      </c>
      <c r="EE17" s="27">
        <v>0.3</v>
      </c>
      <c r="EF17" s="27">
        <v>0.2</v>
      </c>
      <c r="EG17" s="27">
        <v>0.3</v>
      </c>
      <c r="EH17" s="27" t="s">
        <v>307</v>
      </c>
      <c r="EI17" s="27" t="s">
        <v>307</v>
      </c>
      <c r="EJ17" s="27" t="s">
        <v>307</v>
      </c>
      <c r="EK17" s="27" t="s">
        <v>307</v>
      </c>
      <c r="EL17" s="27" t="s">
        <v>307</v>
      </c>
      <c r="EM17" s="27" t="s">
        <v>307</v>
      </c>
      <c r="EO17" s="1"/>
      <c r="EP17" s="12" t="s">
        <v>304</v>
      </c>
      <c r="EQ17" s="3" t="s">
        <v>305</v>
      </c>
      <c r="ER17" s="3" t="s">
        <v>305</v>
      </c>
      <c r="ES17" s="3" t="s">
        <v>305</v>
      </c>
      <c r="ET17" s="3" t="s">
        <v>305</v>
      </c>
      <c r="EU17" s="3" t="s">
        <v>305</v>
      </c>
      <c r="EV17" s="3" t="s">
        <v>305</v>
      </c>
      <c r="EW17" s="3" t="s">
        <v>305</v>
      </c>
      <c r="EX17" s="3" t="s">
        <v>305</v>
      </c>
      <c r="EY17" s="3" t="s">
        <v>305</v>
      </c>
      <c r="EZ17" s="3" t="s">
        <v>305</v>
      </c>
      <c r="FA17" s="3" t="s">
        <v>305</v>
      </c>
      <c r="FB17" s="3">
        <v>0.7</v>
      </c>
      <c r="FC17" s="3">
        <v>0.8</v>
      </c>
      <c r="FD17" s="3">
        <v>0.9</v>
      </c>
      <c r="FE17" s="3">
        <v>0.9</v>
      </c>
      <c r="FF17" s="3" t="s">
        <v>305</v>
      </c>
      <c r="FG17" s="3" t="s">
        <v>305</v>
      </c>
      <c r="FH17" s="3" t="s">
        <v>305</v>
      </c>
      <c r="FI17" s="3" t="s">
        <v>305</v>
      </c>
      <c r="FJ17" s="3" t="s">
        <v>305</v>
      </c>
      <c r="FK17" s="3" t="s">
        <v>305</v>
      </c>
      <c r="FM17" s="1"/>
      <c r="FN17" s="12" t="s">
        <v>304</v>
      </c>
      <c r="FO17" s="3" t="s">
        <v>305</v>
      </c>
      <c r="FP17" s="3" t="s">
        <v>305</v>
      </c>
      <c r="FQ17" s="3" t="s">
        <v>305</v>
      </c>
      <c r="FR17" s="3" t="s">
        <v>305</v>
      </c>
      <c r="FS17" s="3" t="s">
        <v>305</v>
      </c>
      <c r="FT17" s="3" t="s">
        <v>305</v>
      </c>
      <c r="FU17" s="3" t="s">
        <v>305</v>
      </c>
      <c r="FV17" s="3" t="s">
        <v>305</v>
      </c>
      <c r="FW17" s="3" t="s">
        <v>305</v>
      </c>
      <c r="FX17" s="3" t="s">
        <v>305</v>
      </c>
      <c r="FY17" s="3" t="s">
        <v>305</v>
      </c>
      <c r="FZ17" s="3">
        <v>1.5</v>
      </c>
      <c r="GA17" s="3">
        <v>2.3</v>
      </c>
      <c r="GB17" s="3">
        <v>1.9</v>
      </c>
      <c r="GC17" s="3">
        <v>2.2</v>
      </c>
      <c r="GD17" s="3" t="s">
        <v>305</v>
      </c>
      <c r="GE17" s="3" t="s">
        <v>305</v>
      </c>
      <c r="GF17" s="3" t="s">
        <v>305</v>
      </c>
      <c r="GG17" s="3" t="s">
        <v>305</v>
      </c>
      <c r="GH17" s="3" t="s">
        <v>305</v>
      </c>
      <c r="GI17" s="3" t="s">
        <v>305</v>
      </c>
      <c r="GK17" s="1"/>
      <c r="GL17" s="12" t="s">
        <v>304</v>
      </c>
      <c r="GM17" s="3" t="s">
        <v>305</v>
      </c>
      <c r="GN17" s="3" t="s">
        <v>305</v>
      </c>
      <c r="GO17" s="3" t="s">
        <v>305</v>
      </c>
      <c r="GP17" s="3" t="s">
        <v>305</v>
      </c>
      <c r="GQ17" s="3" t="s">
        <v>305</v>
      </c>
      <c r="GR17" s="3" t="s">
        <v>305</v>
      </c>
      <c r="GS17" s="3" t="s">
        <v>305</v>
      </c>
      <c r="GT17" s="3" t="s">
        <v>305</v>
      </c>
      <c r="GU17" s="3" t="s">
        <v>305</v>
      </c>
      <c r="GV17" s="3" t="s">
        <v>305</v>
      </c>
      <c r="GW17" s="3">
        <v>0.9</v>
      </c>
      <c r="GX17" s="3">
        <v>1</v>
      </c>
      <c r="GY17" s="3">
        <v>0.9</v>
      </c>
      <c r="GZ17" s="3">
        <v>0.9</v>
      </c>
      <c r="HA17" s="3">
        <v>0.9</v>
      </c>
      <c r="HB17" s="3" t="s">
        <v>305</v>
      </c>
      <c r="HC17" s="3" t="s">
        <v>305</v>
      </c>
      <c r="HD17" s="3" t="s">
        <v>305</v>
      </c>
      <c r="HE17" s="3" t="s">
        <v>305</v>
      </c>
      <c r="HF17" s="3" t="s">
        <v>305</v>
      </c>
      <c r="HG17" s="3" t="s">
        <v>305</v>
      </c>
    </row>
    <row r="18" ht="15" spans="1:215">
      <c r="A18" s="1"/>
      <c r="B18" s="22" t="s">
        <v>308</v>
      </c>
      <c r="C18" s="1">
        <v>0</v>
      </c>
      <c r="D18" s="3" t="s">
        <v>305</v>
      </c>
      <c r="E18" s="3" t="s">
        <v>305</v>
      </c>
      <c r="F18" s="3" t="s">
        <v>305</v>
      </c>
      <c r="G18" s="3" t="s">
        <v>305</v>
      </c>
      <c r="H18" s="3" t="s">
        <v>305</v>
      </c>
      <c r="I18" s="3" t="s">
        <v>305</v>
      </c>
      <c r="J18" s="3" t="s">
        <v>305</v>
      </c>
      <c r="K18" s="3" t="s">
        <v>305</v>
      </c>
      <c r="L18" s="3" t="s">
        <v>305</v>
      </c>
      <c r="M18" s="3" t="s">
        <v>305</v>
      </c>
      <c r="N18" s="3" t="s">
        <v>305</v>
      </c>
      <c r="O18" s="3" t="s">
        <v>305</v>
      </c>
      <c r="P18" s="3" t="s">
        <v>305</v>
      </c>
      <c r="Q18" s="3" t="s">
        <v>305</v>
      </c>
      <c r="R18" s="3" t="s">
        <v>305</v>
      </c>
      <c r="S18" s="3" t="s">
        <v>305</v>
      </c>
      <c r="T18" s="3" t="s">
        <v>305</v>
      </c>
      <c r="U18" s="3" t="s">
        <v>305</v>
      </c>
      <c r="V18" s="3" t="s">
        <v>305</v>
      </c>
      <c r="W18" s="3" t="s">
        <v>305</v>
      </c>
      <c r="Y18" s="1"/>
      <c r="Z18" s="22" t="s">
        <v>308</v>
      </c>
      <c r="AA18" s="1">
        <v>0</v>
      </c>
      <c r="AB18" s="3" t="s">
        <v>305</v>
      </c>
      <c r="AC18" s="3" t="s">
        <v>305</v>
      </c>
      <c r="AD18" s="3" t="s">
        <v>305</v>
      </c>
      <c r="AE18" s="3" t="s">
        <v>305</v>
      </c>
      <c r="AF18" s="3" t="s">
        <v>305</v>
      </c>
      <c r="AG18" s="3" t="s">
        <v>305</v>
      </c>
      <c r="AH18" s="3" t="s">
        <v>305</v>
      </c>
      <c r="AI18" s="3" t="s">
        <v>305</v>
      </c>
      <c r="AJ18" s="3" t="s">
        <v>305</v>
      </c>
      <c r="AK18" s="3" t="s">
        <v>305</v>
      </c>
      <c r="AL18" s="3" t="s">
        <v>305</v>
      </c>
      <c r="AM18" s="3" t="s">
        <v>305</v>
      </c>
      <c r="AN18" s="3" t="s">
        <v>305</v>
      </c>
      <c r="AO18" s="3" t="s">
        <v>305</v>
      </c>
      <c r="AP18" s="3" t="s">
        <v>305</v>
      </c>
      <c r="AQ18" s="3" t="s">
        <v>305</v>
      </c>
      <c r="AR18" s="3" t="s">
        <v>305</v>
      </c>
      <c r="AS18" s="3" t="s">
        <v>305</v>
      </c>
      <c r="AT18" s="3" t="s">
        <v>305</v>
      </c>
      <c r="AU18" s="3" t="s">
        <v>305</v>
      </c>
      <c r="AW18" s="25"/>
      <c r="AX18" s="35" t="s">
        <v>309</v>
      </c>
      <c r="AY18" s="25">
        <v>0</v>
      </c>
      <c r="AZ18" s="27" t="s">
        <v>307</v>
      </c>
      <c r="BA18" s="27" t="s">
        <v>307</v>
      </c>
      <c r="BB18" s="27" t="s">
        <v>307</v>
      </c>
      <c r="BC18" s="27" t="s">
        <v>307</v>
      </c>
      <c r="BD18" s="27" t="s">
        <v>307</v>
      </c>
      <c r="BE18" s="27" t="s">
        <v>307</v>
      </c>
      <c r="BF18" s="27" t="s">
        <v>307</v>
      </c>
      <c r="BG18" s="27" t="s">
        <v>307</v>
      </c>
      <c r="BH18" s="27" t="s">
        <v>307</v>
      </c>
      <c r="BI18" s="27" t="s">
        <v>307</v>
      </c>
      <c r="BJ18" s="27" t="s">
        <v>307</v>
      </c>
      <c r="BK18" s="27" t="s">
        <v>307</v>
      </c>
      <c r="BL18" s="27" t="s">
        <v>307</v>
      </c>
      <c r="BM18" s="27" t="s">
        <v>307</v>
      </c>
      <c r="BN18" s="27" t="s">
        <v>307</v>
      </c>
      <c r="BO18" s="27" t="s">
        <v>307</v>
      </c>
      <c r="BP18" s="27" t="s">
        <v>307</v>
      </c>
      <c r="BQ18" s="27" t="s">
        <v>307</v>
      </c>
      <c r="BR18" s="27" t="s">
        <v>307</v>
      </c>
      <c r="BS18" s="27" t="s">
        <v>307</v>
      </c>
      <c r="BT18" s="44"/>
      <c r="BU18" s="25"/>
      <c r="BV18" s="35" t="s">
        <v>309</v>
      </c>
      <c r="BW18" s="25">
        <v>0</v>
      </c>
      <c r="BX18" s="27" t="s">
        <v>307</v>
      </c>
      <c r="BY18" s="27" t="s">
        <v>307</v>
      </c>
      <c r="BZ18" s="27" t="s">
        <v>307</v>
      </c>
      <c r="CA18" s="27" t="s">
        <v>307</v>
      </c>
      <c r="CB18" s="27" t="s">
        <v>307</v>
      </c>
      <c r="CC18" s="27" t="s">
        <v>307</v>
      </c>
      <c r="CD18" s="27" t="s">
        <v>307</v>
      </c>
      <c r="CE18" s="27" t="s">
        <v>307</v>
      </c>
      <c r="CF18" s="27" t="s">
        <v>307</v>
      </c>
      <c r="CG18" s="27" t="s">
        <v>307</v>
      </c>
      <c r="CH18" s="27" t="s">
        <v>307</v>
      </c>
      <c r="CI18" s="27" t="s">
        <v>307</v>
      </c>
      <c r="CJ18" s="27" t="s">
        <v>307</v>
      </c>
      <c r="CK18" s="27" t="s">
        <v>307</v>
      </c>
      <c r="CL18" s="27" t="s">
        <v>307</v>
      </c>
      <c r="CM18" s="27" t="s">
        <v>307</v>
      </c>
      <c r="CN18" s="27" t="s">
        <v>307</v>
      </c>
      <c r="CO18" s="27" t="s">
        <v>307</v>
      </c>
      <c r="CP18" s="27" t="s">
        <v>307</v>
      </c>
      <c r="CQ18" s="27" t="s">
        <v>307</v>
      </c>
      <c r="CR18" s="44"/>
      <c r="CS18" s="25"/>
      <c r="CT18" s="35" t="s">
        <v>309</v>
      </c>
      <c r="CU18" s="25">
        <v>0</v>
      </c>
      <c r="CV18" s="27" t="s">
        <v>307</v>
      </c>
      <c r="CW18" s="27" t="s">
        <v>307</v>
      </c>
      <c r="CX18" s="27" t="s">
        <v>307</v>
      </c>
      <c r="CY18" s="27" t="s">
        <v>307</v>
      </c>
      <c r="CZ18" s="27" t="s">
        <v>307</v>
      </c>
      <c r="DA18" s="27" t="s">
        <v>307</v>
      </c>
      <c r="DB18" s="27" t="s">
        <v>307</v>
      </c>
      <c r="DC18" s="27" t="s">
        <v>307</v>
      </c>
      <c r="DD18" s="27" t="s">
        <v>307</v>
      </c>
      <c r="DE18" s="27" t="s">
        <v>307</v>
      </c>
      <c r="DF18" s="27" t="s">
        <v>307</v>
      </c>
      <c r="DG18" s="27" t="s">
        <v>307</v>
      </c>
      <c r="DH18" s="27" t="s">
        <v>307</v>
      </c>
      <c r="DI18" s="27" t="s">
        <v>307</v>
      </c>
      <c r="DJ18" s="27" t="s">
        <v>307</v>
      </c>
      <c r="DK18" s="27" t="s">
        <v>307</v>
      </c>
      <c r="DL18" s="27" t="s">
        <v>307</v>
      </c>
      <c r="DM18" s="27" t="s">
        <v>307</v>
      </c>
      <c r="DN18" s="27" t="s">
        <v>307</v>
      </c>
      <c r="DO18" s="27" t="s">
        <v>307</v>
      </c>
      <c r="DP18" s="44"/>
      <c r="DQ18" s="25"/>
      <c r="DR18" s="35" t="s">
        <v>309</v>
      </c>
      <c r="DS18" s="25">
        <v>0</v>
      </c>
      <c r="DT18" s="27" t="s">
        <v>307</v>
      </c>
      <c r="DU18" s="27" t="s">
        <v>307</v>
      </c>
      <c r="DV18" s="27" t="s">
        <v>307</v>
      </c>
      <c r="DW18" s="27" t="s">
        <v>307</v>
      </c>
      <c r="DX18" s="27" t="s">
        <v>307</v>
      </c>
      <c r="DY18" s="27" t="s">
        <v>307</v>
      </c>
      <c r="DZ18" s="27" t="s">
        <v>307</v>
      </c>
      <c r="EA18" s="27" t="s">
        <v>307</v>
      </c>
      <c r="EB18" s="27" t="s">
        <v>307</v>
      </c>
      <c r="EC18" s="27" t="s">
        <v>307</v>
      </c>
      <c r="ED18" s="27" t="s">
        <v>307</v>
      </c>
      <c r="EE18" s="27" t="s">
        <v>307</v>
      </c>
      <c r="EF18" s="27" t="s">
        <v>307</v>
      </c>
      <c r="EG18" s="27" t="s">
        <v>307</v>
      </c>
      <c r="EH18" s="27" t="s">
        <v>307</v>
      </c>
      <c r="EI18" s="27" t="s">
        <v>307</v>
      </c>
      <c r="EJ18" s="27" t="s">
        <v>307</v>
      </c>
      <c r="EK18" s="27" t="s">
        <v>307</v>
      </c>
      <c r="EL18" s="27" t="s">
        <v>307</v>
      </c>
      <c r="EM18" s="27" t="s">
        <v>307</v>
      </c>
      <c r="EO18" s="1"/>
      <c r="EP18" s="12" t="s">
        <v>308</v>
      </c>
      <c r="EQ18" s="1">
        <v>0</v>
      </c>
      <c r="ER18" s="3" t="s">
        <v>305</v>
      </c>
      <c r="ES18" s="3" t="s">
        <v>305</v>
      </c>
      <c r="ET18" s="3" t="s">
        <v>305</v>
      </c>
      <c r="EU18" s="3" t="s">
        <v>305</v>
      </c>
      <c r="EV18" s="3" t="s">
        <v>305</v>
      </c>
      <c r="EW18" s="3" t="s">
        <v>305</v>
      </c>
      <c r="EX18" s="3" t="s">
        <v>305</v>
      </c>
      <c r="EY18" s="3" t="s">
        <v>305</v>
      </c>
      <c r="EZ18" s="3" t="s">
        <v>305</v>
      </c>
      <c r="FA18" s="3" t="s">
        <v>305</v>
      </c>
      <c r="FB18" s="3" t="s">
        <v>305</v>
      </c>
      <c r="FC18" s="3" t="s">
        <v>305</v>
      </c>
      <c r="FD18" s="3" t="s">
        <v>305</v>
      </c>
      <c r="FE18" s="3" t="s">
        <v>305</v>
      </c>
      <c r="FF18" s="3" t="s">
        <v>305</v>
      </c>
      <c r="FG18" s="3" t="s">
        <v>305</v>
      </c>
      <c r="FH18" s="3" t="s">
        <v>305</v>
      </c>
      <c r="FI18" s="3" t="s">
        <v>305</v>
      </c>
      <c r="FJ18" s="3" t="s">
        <v>305</v>
      </c>
      <c r="FK18" s="3" t="s">
        <v>305</v>
      </c>
      <c r="FM18" s="1"/>
      <c r="FN18" s="12" t="s">
        <v>308</v>
      </c>
      <c r="FO18" s="1">
        <v>0</v>
      </c>
      <c r="FP18" s="3" t="s">
        <v>305</v>
      </c>
      <c r="FQ18" s="3" t="s">
        <v>305</v>
      </c>
      <c r="FR18" s="3" t="s">
        <v>305</v>
      </c>
      <c r="FS18" s="3" t="s">
        <v>305</v>
      </c>
      <c r="FT18" s="3" t="s">
        <v>305</v>
      </c>
      <c r="FU18" s="3" t="s">
        <v>305</v>
      </c>
      <c r="FV18" s="3" t="s">
        <v>305</v>
      </c>
      <c r="FW18" s="3" t="s">
        <v>305</v>
      </c>
      <c r="FX18" s="3" t="s">
        <v>305</v>
      </c>
      <c r="FY18" s="3" t="s">
        <v>305</v>
      </c>
      <c r="FZ18" s="3" t="s">
        <v>305</v>
      </c>
      <c r="GA18" s="3" t="s">
        <v>305</v>
      </c>
      <c r="GB18" s="3" t="s">
        <v>305</v>
      </c>
      <c r="GC18" s="3" t="s">
        <v>305</v>
      </c>
      <c r="GD18" s="3" t="s">
        <v>305</v>
      </c>
      <c r="GE18" s="3" t="s">
        <v>305</v>
      </c>
      <c r="GF18" s="3" t="s">
        <v>305</v>
      </c>
      <c r="GG18" s="3" t="s">
        <v>305</v>
      </c>
      <c r="GH18" s="3" t="s">
        <v>305</v>
      </c>
      <c r="GI18" s="3" t="s">
        <v>305</v>
      </c>
      <c r="GK18" s="1"/>
      <c r="GL18" s="12" t="s">
        <v>308</v>
      </c>
      <c r="GM18" s="1">
        <v>0</v>
      </c>
      <c r="GN18" s="3" t="s">
        <v>305</v>
      </c>
      <c r="GO18" s="3" t="s">
        <v>305</v>
      </c>
      <c r="GP18" s="3" t="s">
        <v>305</v>
      </c>
      <c r="GQ18" s="3" t="s">
        <v>305</v>
      </c>
      <c r="GR18" s="3" t="s">
        <v>305</v>
      </c>
      <c r="GS18" s="3" t="s">
        <v>305</v>
      </c>
      <c r="GT18" s="3" t="s">
        <v>305</v>
      </c>
      <c r="GU18" s="3" t="s">
        <v>305</v>
      </c>
      <c r="GV18" s="3" t="s">
        <v>305</v>
      </c>
      <c r="GW18" s="3" t="s">
        <v>305</v>
      </c>
      <c r="GX18" s="3" t="s">
        <v>305</v>
      </c>
      <c r="GY18" s="3" t="s">
        <v>305</v>
      </c>
      <c r="GZ18" s="3" t="s">
        <v>305</v>
      </c>
      <c r="HA18" s="3" t="s">
        <v>305</v>
      </c>
      <c r="HB18" s="3" t="s">
        <v>305</v>
      </c>
      <c r="HC18" s="3" t="s">
        <v>305</v>
      </c>
      <c r="HD18" s="3" t="s">
        <v>305</v>
      </c>
      <c r="HE18" s="3" t="s">
        <v>305</v>
      </c>
      <c r="HF18" s="3" t="s">
        <v>305</v>
      </c>
      <c r="HG18" s="3" t="s">
        <v>305</v>
      </c>
    </row>
    <row r="19" ht="15" spans="1:215">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44"/>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44"/>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44"/>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row>
    <row r="20" ht="15" spans="1:215">
      <c r="A20" s="1"/>
      <c r="B20" s="21" t="s">
        <v>197</v>
      </c>
      <c r="C20" s="1"/>
      <c r="D20" s="1"/>
      <c r="E20" s="1"/>
      <c r="F20" s="1"/>
      <c r="G20" s="1"/>
      <c r="H20" s="1"/>
      <c r="I20" s="1"/>
      <c r="J20" s="1"/>
      <c r="K20" s="1"/>
      <c r="L20" s="1"/>
      <c r="M20" s="1"/>
      <c r="N20" s="1"/>
      <c r="O20" s="1"/>
      <c r="P20" s="1"/>
      <c r="Q20" s="1"/>
      <c r="R20" s="1"/>
      <c r="S20" s="1"/>
      <c r="T20" s="1"/>
      <c r="U20" s="1"/>
      <c r="V20" s="1"/>
      <c r="W20" s="1"/>
      <c r="Y20" s="1"/>
      <c r="Z20" s="21" t="s">
        <v>197</v>
      </c>
      <c r="AA20" s="1"/>
      <c r="AB20" s="1"/>
      <c r="AC20" s="1"/>
      <c r="AD20" s="1"/>
      <c r="AE20" s="1"/>
      <c r="AF20" s="1"/>
      <c r="AG20" s="1"/>
      <c r="AH20" s="1"/>
      <c r="AI20" s="1"/>
      <c r="AJ20" s="1"/>
      <c r="AK20" s="1"/>
      <c r="AL20" s="1"/>
      <c r="AM20" s="1"/>
      <c r="AN20" s="1"/>
      <c r="AO20" s="1"/>
      <c r="AP20" s="1"/>
      <c r="AQ20" s="1"/>
      <c r="AR20" s="1"/>
      <c r="AS20" s="1"/>
      <c r="AT20" s="1"/>
      <c r="AU20" s="1"/>
      <c r="AW20" s="25"/>
      <c r="AX20" s="34" t="s">
        <v>312</v>
      </c>
      <c r="AY20" s="25"/>
      <c r="AZ20" s="25"/>
      <c r="BA20" s="25"/>
      <c r="BB20" s="25"/>
      <c r="BC20" s="25"/>
      <c r="BD20" s="25"/>
      <c r="BE20" s="25"/>
      <c r="BF20" s="25"/>
      <c r="BG20" s="25"/>
      <c r="BH20" s="25"/>
      <c r="BI20" s="25"/>
      <c r="BJ20" s="25"/>
      <c r="BK20" s="25"/>
      <c r="BL20" s="25"/>
      <c r="BM20" s="25"/>
      <c r="BN20" s="25"/>
      <c r="BO20" s="25"/>
      <c r="BP20" s="25"/>
      <c r="BQ20" s="25"/>
      <c r="BR20" s="25"/>
      <c r="BS20" s="25"/>
      <c r="BT20" s="44"/>
      <c r="BU20" s="25"/>
      <c r="BV20" s="34" t="s">
        <v>312</v>
      </c>
      <c r="BW20" s="25"/>
      <c r="BX20" s="25"/>
      <c r="BY20" s="25"/>
      <c r="BZ20" s="25"/>
      <c r="CA20" s="25"/>
      <c r="CB20" s="25"/>
      <c r="CC20" s="25"/>
      <c r="CD20" s="25"/>
      <c r="CE20" s="25"/>
      <c r="CF20" s="25"/>
      <c r="CG20" s="25"/>
      <c r="CH20" s="25"/>
      <c r="CI20" s="25"/>
      <c r="CJ20" s="25"/>
      <c r="CK20" s="25"/>
      <c r="CL20" s="25"/>
      <c r="CM20" s="25"/>
      <c r="CN20" s="25"/>
      <c r="CO20" s="25"/>
      <c r="CP20" s="25"/>
      <c r="CQ20" s="25"/>
      <c r="CR20" s="44"/>
      <c r="CS20" s="25"/>
      <c r="CT20" s="34" t="s">
        <v>312</v>
      </c>
      <c r="CU20" s="25"/>
      <c r="CV20" s="25"/>
      <c r="CW20" s="25"/>
      <c r="CX20" s="25"/>
      <c r="CY20" s="25"/>
      <c r="CZ20" s="25"/>
      <c r="DA20" s="25"/>
      <c r="DB20" s="25"/>
      <c r="DC20" s="25"/>
      <c r="DD20" s="25"/>
      <c r="DE20" s="25"/>
      <c r="DF20" s="25"/>
      <c r="DG20" s="25"/>
      <c r="DH20" s="25"/>
      <c r="DI20" s="25"/>
      <c r="DJ20" s="25"/>
      <c r="DK20" s="25"/>
      <c r="DL20" s="25"/>
      <c r="DM20" s="25"/>
      <c r="DN20" s="25"/>
      <c r="DO20" s="25"/>
      <c r="DP20" s="44"/>
      <c r="DQ20" s="25"/>
      <c r="DR20" s="34" t="s">
        <v>312</v>
      </c>
      <c r="DS20" s="25"/>
      <c r="DT20" s="25"/>
      <c r="DU20" s="25"/>
      <c r="DV20" s="25"/>
      <c r="DW20" s="25"/>
      <c r="DX20" s="25"/>
      <c r="DY20" s="25"/>
      <c r="DZ20" s="25"/>
      <c r="EA20" s="25"/>
      <c r="EB20" s="25"/>
      <c r="EC20" s="25"/>
      <c r="ED20" s="25"/>
      <c r="EE20" s="25"/>
      <c r="EF20" s="25"/>
      <c r="EG20" s="25"/>
      <c r="EH20" s="25"/>
      <c r="EI20" s="25"/>
      <c r="EJ20" s="25"/>
      <c r="EK20" s="25"/>
      <c r="EL20" s="25"/>
      <c r="EM20" s="25"/>
      <c r="EO20" s="1"/>
      <c r="EP20" s="21" t="s">
        <v>197</v>
      </c>
      <c r="EQ20" s="1"/>
      <c r="ER20" s="1"/>
      <c r="ES20" s="1"/>
      <c r="ET20" s="1"/>
      <c r="EU20" s="1"/>
      <c r="EV20" s="1"/>
      <c r="EW20" s="1"/>
      <c r="EX20" s="1"/>
      <c r="EY20" s="1"/>
      <c r="EZ20" s="1"/>
      <c r="FA20" s="1"/>
      <c r="FB20" s="1"/>
      <c r="FC20" s="1"/>
      <c r="FD20" s="1"/>
      <c r="FE20" s="1"/>
      <c r="FF20" s="1"/>
      <c r="FG20" s="1"/>
      <c r="FH20" s="1"/>
      <c r="FI20" s="1"/>
      <c r="FJ20" s="1"/>
      <c r="FK20" s="1"/>
      <c r="FM20" s="1"/>
      <c r="FN20" s="21" t="s">
        <v>197</v>
      </c>
      <c r="FO20" s="1"/>
      <c r="FP20" s="1"/>
      <c r="FQ20" s="1"/>
      <c r="FR20" s="1"/>
      <c r="FS20" s="1"/>
      <c r="FT20" s="1"/>
      <c r="FU20" s="1"/>
      <c r="FV20" s="1"/>
      <c r="FW20" s="1"/>
      <c r="FX20" s="1"/>
      <c r="FY20" s="1"/>
      <c r="FZ20" s="1"/>
      <c r="GA20" s="1"/>
      <c r="GB20" s="1"/>
      <c r="GC20" s="1"/>
      <c r="GD20" s="1"/>
      <c r="GE20" s="1"/>
      <c r="GF20" s="1"/>
      <c r="GG20" s="1"/>
      <c r="GH20" s="1"/>
      <c r="GI20" s="1"/>
      <c r="GK20" s="1"/>
      <c r="GL20" s="21" t="s">
        <v>197</v>
      </c>
      <c r="GM20" s="1"/>
      <c r="GN20" s="1"/>
      <c r="GO20" s="1"/>
      <c r="GP20" s="1"/>
      <c r="GQ20" s="1"/>
      <c r="GR20" s="1"/>
      <c r="GS20" s="1"/>
      <c r="GT20" s="1"/>
      <c r="GU20" s="1"/>
      <c r="GV20" s="1"/>
      <c r="GW20" s="1"/>
      <c r="GX20" s="1"/>
      <c r="GY20" s="1"/>
      <c r="GZ20" s="1"/>
      <c r="HA20" s="1"/>
      <c r="HB20" s="1"/>
      <c r="HC20" s="1"/>
      <c r="HD20" s="1"/>
      <c r="HE20" s="1"/>
      <c r="HF20" s="1"/>
      <c r="HG20" s="1"/>
    </row>
    <row r="21" ht="15" spans="1:215">
      <c r="A21" s="1"/>
      <c r="B21" s="22" t="s">
        <v>300</v>
      </c>
      <c r="C21" s="1">
        <v>55.4</v>
      </c>
      <c r="D21" s="1">
        <v>49.8</v>
      </c>
      <c r="E21" s="1">
        <v>46.4</v>
      </c>
      <c r="F21" s="1">
        <v>46.9</v>
      </c>
      <c r="G21" s="1">
        <v>57.7</v>
      </c>
      <c r="H21" s="1">
        <v>57.9</v>
      </c>
      <c r="I21" s="1">
        <v>52.2</v>
      </c>
      <c r="J21" s="1">
        <v>54.6</v>
      </c>
      <c r="K21" s="1">
        <v>57.5</v>
      </c>
      <c r="L21" s="1">
        <v>50.9</v>
      </c>
      <c r="M21" s="1">
        <v>57.8</v>
      </c>
      <c r="N21" s="1">
        <v>46.9</v>
      </c>
      <c r="O21" s="1">
        <v>47.4</v>
      </c>
      <c r="P21" s="1">
        <v>50.3</v>
      </c>
      <c r="Q21" s="1">
        <v>40.4</v>
      </c>
      <c r="R21" s="1">
        <v>43.8</v>
      </c>
      <c r="S21" s="1">
        <v>45.3</v>
      </c>
      <c r="T21" s="1">
        <v>45.7</v>
      </c>
      <c r="U21" s="1">
        <v>43.3</v>
      </c>
      <c r="V21" s="1">
        <v>46.3</v>
      </c>
      <c r="W21" s="1">
        <v>43.1</v>
      </c>
      <c r="Y21" s="1"/>
      <c r="Z21" s="22" t="s">
        <v>300</v>
      </c>
      <c r="AA21" s="1">
        <v>55</v>
      </c>
      <c r="AB21" s="1">
        <v>52.1</v>
      </c>
      <c r="AC21" s="1">
        <v>46.2</v>
      </c>
      <c r="AD21" s="1">
        <v>38.6</v>
      </c>
      <c r="AE21" s="1">
        <v>39.2</v>
      </c>
      <c r="AF21" s="1">
        <v>45.9</v>
      </c>
      <c r="AG21" s="1">
        <v>46</v>
      </c>
      <c r="AH21" s="1">
        <v>41.9</v>
      </c>
      <c r="AI21" s="1">
        <v>44.7</v>
      </c>
      <c r="AJ21" s="1">
        <v>40</v>
      </c>
      <c r="AK21" s="1">
        <v>41.6</v>
      </c>
      <c r="AL21" s="1">
        <v>38.5</v>
      </c>
      <c r="AM21" s="1">
        <v>43.3</v>
      </c>
      <c r="AN21" s="1">
        <v>39.8</v>
      </c>
      <c r="AO21" s="1">
        <v>39.4</v>
      </c>
      <c r="AP21" s="1">
        <v>46.2</v>
      </c>
      <c r="AQ21" s="1">
        <v>51.8</v>
      </c>
      <c r="AR21" s="1">
        <v>51.1</v>
      </c>
      <c r="AS21" s="1">
        <v>49.3</v>
      </c>
      <c r="AT21" s="1">
        <v>49.8</v>
      </c>
      <c r="AU21" s="1">
        <v>46.6</v>
      </c>
      <c r="AW21" s="25"/>
      <c r="AX21" s="35" t="s">
        <v>301</v>
      </c>
      <c r="AY21" s="25">
        <v>36</v>
      </c>
      <c r="AZ21" s="25">
        <v>39</v>
      </c>
      <c r="BA21" s="25">
        <v>37.3</v>
      </c>
      <c r="BB21" s="25">
        <v>33.1</v>
      </c>
      <c r="BC21" s="25">
        <v>38.6</v>
      </c>
      <c r="BD21" s="25">
        <v>34.4</v>
      </c>
      <c r="BE21" s="25">
        <v>33.2</v>
      </c>
      <c r="BF21" s="25">
        <v>37.2</v>
      </c>
      <c r="BG21" s="25">
        <v>43.1</v>
      </c>
      <c r="BH21" s="25">
        <v>36.9</v>
      </c>
      <c r="BI21" s="25">
        <v>35.7</v>
      </c>
      <c r="BJ21" s="25">
        <v>32.8</v>
      </c>
      <c r="BK21" s="25">
        <v>38.8</v>
      </c>
      <c r="BL21" s="25">
        <v>40.8</v>
      </c>
      <c r="BM21" s="25">
        <v>38.7</v>
      </c>
      <c r="BN21" s="25">
        <v>47.1</v>
      </c>
      <c r="BO21" s="25">
        <v>50.4</v>
      </c>
      <c r="BP21" s="25">
        <v>50.9</v>
      </c>
      <c r="BQ21" s="25">
        <v>49.5</v>
      </c>
      <c r="BR21" s="25">
        <v>52.1</v>
      </c>
      <c r="BS21" s="25">
        <v>47.5</v>
      </c>
      <c r="BT21" s="44"/>
      <c r="BU21" s="25"/>
      <c r="BV21" s="35" t="s">
        <v>301</v>
      </c>
      <c r="BW21" s="25">
        <v>53.6</v>
      </c>
      <c r="BX21" s="25">
        <v>56.8</v>
      </c>
      <c r="BY21" s="25">
        <v>58.1</v>
      </c>
      <c r="BZ21" s="25">
        <v>54.1</v>
      </c>
      <c r="CA21" s="25">
        <v>56.1</v>
      </c>
      <c r="CB21" s="25">
        <v>55.4</v>
      </c>
      <c r="CC21" s="25">
        <v>50.9</v>
      </c>
      <c r="CD21" s="25">
        <v>51</v>
      </c>
      <c r="CE21" s="25">
        <v>48.9</v>
      </c>
      <c r="CF21" s="25">
        <v>52.1</v>
      </c>
      <c r="CG21" s="25">
        <v>49.6</v>
      </c>
      <c r="CH21" s="25">
        <v>48.3</v>
      </c>
      <c r="CI21" s="25">
        <v>49.1</v>
      </c>
      <c r="CJ21" s="25">
        <v>48.4</v>
      </c>
      <c r="CK21" s="25">
        <v>51.7</v>
      </c>
      <c r="CL21" s="25">
        <v>53.7</v>
      </c>
      <c r="CM21" s="25">
        <v>54.2</v>
      </c>
      <c r="CN21" s="25">
        <v>53.5</v>
      </c>
      <c r="CO21" s="25">
        <v>52.6</v>
      </c>
      <c r="CP21" s="25">
        <v>54.2</v>
      </c>
      <c r="CQ21" s="25">
        <v>51.6</v>
      </c>
      <c r="CR21" s="44"/>
      <c r="CS21" s="25"/>
      <c r="CT21" s="35" t="s">
        <v>301</v>
      </c>
      <c r="CU21" s="25">
        <v>62.9</v>
      </c>
      <c r="CV21" s="25">
        <v>59.9</v>
      </c>
      <c r="CW21" s="25">
        <v>58.6</v>
      </c>
      <c r="CX21" s="25">
        <v>57.3</v>
      </c>
      <c r="CY21" s="25">
        <v>55.9</v>
      </c>
      <c r="CZ21" s="25">
        <v>53.7</v>
      </c>
      <c r="DA21" s="25">
        <v>56.3</v>
      </c>
      <c r="DB21" s="25">
        <v>53.8</v>
      </c>
      <c r="DC21" s="25">
        <v>54.4</v>
      </c>
      <c r="DD21" s="25">
        <v>51.6</v>
      </c>
      <c r="DE21" s="25">
        <v>49.1</v>
      </c>
      <c r="DF21" s="25">
        <v>47.1</v>
      </c>
      <c r="DG21" s="25">
        <v>45.6</v>
      </c>
      <c r="DH21" s="25">
        <v>48.1</v>
      </c>
      <c r="DI21" s="25">
        <v>49.4</v>
      </c>
      <c r="DJ21" s="25">
        <v>55</v>
      </c>
      <c r="DK21" s="25">
        <v>58.1</v>
      </c>
      <c r="DL21" s="25">
        <v>56.2</v>
      </c>
      <c r="DM21" s="25">
        <v>53.2</v>
      </c>
      <c r="DN21" s="25">
        <v>55.1</v>
      </c>
      <c r="DO21" s="25">
        <v>52</v>
      </c>
      <c r="DP21" s="44"/>
      <c r="DQ21" s="25"/>
      <c r="DR21" s="35" t="s">
        <v>301</v>
      </c>
      <c r="DS21" s="25">
        <v>80.8</v>
      </c>
      <c r="DT21" s="25">
        <v>82.5</v>
      </c>
      <c r="DU21" s="25">
        <v>78.7</v>
      </c>
      <c r="DV21" s="25">
        <v>73.6</v>
      </c>
      <c r="DW21" s="25">
        <v>75.1</v>
      </c>
      <c r="DX21" s="25">
        <v>73.3</v>
      </c>
      <c r="DY21" s="25">
        <v>71.9</v>
      </c>
      <c r="DZ21" s="25">
        <v>67.2</v>
      </c>
      <c r="EA21" s="25">
        <v>59.1</v>
      </c>
      <c r="EB21" s="25">
        <v>57.9</v>
      </c>
      <c r="EC21" s="25">
        <v>61.3</v>
      </c>
      <c r="ED21" s="25">
        <v>58.7</v>
      </c>
      <c r="EE21" s="25">
        <v>62.4</v>
      </c>
      <c r="EF21" s="25">
        <v>67.1</v>
      </c>
      <c r="EG21" s="25">
        <v>67.3</v>
      </c>
      <c r="EH21" s="25">
        <v>74.5</v>
      </c>
      <c r="EI21" s="25">
        <v>73.4</v>
      </c>
      <c r="EJ21" s="25">
        <v>72</v>
      </c>
      <c r="EK21" s="25">
        <v>73.1</v>
      </c>
      <c r="EL21" s="25">
        <v>74.4</v>
      </c>
      <c r="EM21" s="25">
        <v>72</v>
      </c>
      <c r="EO21" s="1"/>
      <c r="EP21" s="12" t="s">
        <v>300</v>
      </c>
      <c r="EQ21" s="1">
        <v>75.8</v>
      </c>
      <c r="ER21" s="1">
        <v>78.3</v>
      </c>
      <c r="ES21" s="1">
        <v>73.1</v>
      </c>
      <c r="ET21" s="1">
        <v>67.8</v>
      </c>
      <c r="EU21" s="1">
        <v>66.6</v>
      </c>
      <c r="EV21" s="1">
        <v>64</v>
      </c>
      <c r="EW21" s="1">
        <v>54.6</v>
      </c>
      <c r="EX21" s="1">
        <v>54.7</v>
      </c>
      <c r="EY21" s="1">
        <v>56.4</v>
      </c>
      <c r="EZ21" s="1">
        <v>53.4</v>
      </c>
      <c r="FA21" s="1">
        <v>56.4</v>
      </c>
      <c r="FB21" s="1">
        <v>49.5</v>
      </c>
      <c r="FC21" s="1">
        <v>53.9</v>
      </c>
      <c r="FD21" s="1">
        <v>53.1</v>
      </c>
      <c r="FE21" s="1">
        <v>52.9</v>
      </c>
      <c r="FF21" s="1">
        <v>58.2</v>
      </c>
      <c r="FG21" s="1">
        <v>61.8</v>
      </c>
      <c r="FH21" s="1">
        <v>60.5</v>
      </c>
      <c r="FI21" s="1">
        <v>57.9</v>
      </c>
      <c r="FJ21" s="1">
        <v>59.6</v>
      </c>
      <c r="FK21" s="1">
        <v>57</v>
      </c>
      <c r="FM21" s="1"/>
      <c r="FN21" s="12" t="s">
        <v>300</v>
      </c>
      <c r="FO21" s="1">
        <v>70.3</v>
      </c>
      <c r="FP21" s="1">
        <v>64.5</v>
      </c>
      <c r="FQ21" s="1">
        <v>57.5</v>
      </c>
      <c r="FR21" s="1">
        <v>60.2</v>
      </c>
      <c r="FS21" s="1">
        <v>61.2</v>
      </c>
      <c r="FT21" s="1">
        <v>57</v>
      </c>
      <c r="FU21" s="1">
        <v>54.1</v>
      </c>
      <c r="FV21" s="1">
        <v>50.7</v>
      </c>
      <c r="FW21" s="1">
        <v>50.3</v>
      </c>
      <c r="FX21" s="1">
        <v>46.7</v>
      </c>
      <c r="FY21" s="1">
        <v>43.4</v>
      </c>
      <c r="FZ21" s="1">
        <v>40.9</v>
      </c>
      <c r="GA21" s="1">
        <v>43.5</v>
      </c>
      <c r="GB21" s="1">
        <v>45.2</v>
      </c>
      <c r="GC21" s="1">
        <v>44.9</v>
      </c>
      <c r="GD21" s="1">
        <v>49.1</v>
      </c>
      <c r="GE21" s="1">
        <v>53.6</v>
      </c>
      <c r="GF21" s="1">
        <v>53.4</v>
      </c>
      <c r="GG21" s="1">
        <v>50.8</v>
      </c>
      <c r="GH21" s="1">
        <v>52.1</v>
      </c>
      <c r="GI21" s="1">
        <v>46.8</v>
      </c>
      <c r="GK21" s="1"/>
      <c r="GL21" s="12" t="s">
        <v>300</v>
      </c>
      <c r="GM21" s="1">
        <v>55</v>
      </c>
      <c r="GN21" s="1">
        <v>46.4</v>
      </c>
      <c r="GO21" s="1">
        <v>42.9</v>
      </c>
      <c r="GP21" s="1">
        <v>40.5</v>
      </c>
      <c r="GQ21" s="1">
        <v>41.9</v>
      </c>
      <c r="GR21" s="1">
        <v>39.5</v>
      </c>
      <c r="GS21" s="1">
        <v>43.1</v>
      </c>
      <c r="GT21" s="1">
        <v>39.1</v>
      </c>
      <c r="GU21" s="1">
        <v>38.1</v>
      </c>
      <c r="GV21" s="1">
        <v>42</v>
      </c>
      <c r="GW21" s="1">
        <v>38.6</v>
      </c>
      <c r="GX21" s="1">
        <v>38.1</v>
      </c>
      <c r="GY21" s="1">
        <v>38</v>
      </c>
      <c r="GZ21" s="1">
        <v>36.3</v>
      </c>
      <c r="HA21" s="1">
        <v>37.6</v>
      </c>
      <c r="HB21" s="1">
        <v>41</v>
      </c>
      <c r="HC21" s="1">
        <v>42.7</v>
      </c>
      <c r="HD21" s="1">
        <v>41</v>
      </c>
      <c r="HE21" s="1">
        <v>39.1</v>
      </c>
      <c r="HF21" s="1">
        <v>38.1</v>
      </c>
      <c r="HG21" s="1">
        <v>35.6</v>
      </c>
    </row>
    <row r="22" ht="15" spans="1:215">
      <c r="A22" s="1"/>
      <c r="B22" s="22" t="s">
        <v>302</v>
      </c>
      <c r="C22" s="1">
        <v>44.5</v>
      </c>
      <c r="D22" s="1">
        <v>50</v>
      </c>
      <c r="E22" s="1">
        <v>53.6</v>
      </c>
      <c r="F22" s="1">
        <v>53.1</v>
      </c>
      <c r="G22" s="1">
        <v>42.3</v>
      </c>
      <c r="H22" s="1">
        <v>42.1</v>
      </c>
      <c r="I22" s="1">
        <v>47.8</v>
      </c>
      <c r="J22" s="1">
        <v>45.4</v>
      </c>
      <c r="K22" s="1">
        <v>42.5</v>
      </c>
      <c r="L22" s="1">
        <v>49.1</v>
      </c>
      <c r="M22" s="1">
        <v>42.2</v>
      </c>
      <c r="N22" s="1">
        <v>51.4</v>
      </c>
      <c r="O22" s="1">
        <v>50.9</v>
      </c>
      <c r="P22" s="1">
        <v>49.3</v>
      </c>
      <c r="Q22" s="1">
        <v>53.5</v>
      </c>
      <c r="R22" s="1">
        <v>56.2</v>
      </c>
      <c r="S22" s="1">
        <v>54.7</v>
      </c>
      <c r="T22" s="1">
        <v>54.3</v>
      </c>
      <c r="U22" s="1">
        <v>56.7</v>
      </c>
      <c r="V22" s="1">
        <v>53.7</v>
      </c>
      <c r="W22" s="1">
        <v>56.9</v>
      </c>
      <c r="Y22" s="1"/>
      <c r="Z22" s="22" t="s">
        <v>302</v>
      </c>
      <c r="AA22" s="1">
        <v>44.9</v>
      </c>
      <c r="AB22" s="1">
        <v>47.8</v>
      </c>
      <c r="AC22" s="1">
        <v>53.7</v>
      </c>
      <c r="AD22" s="1">
        <v>61.4</v>
      </c>
      <c r="AE22" s="1">
        <v>60.7</v>
      </c>
      <c r="AF22" s="1">
        <v>54</v>
      </c>
      <c r="AG22" s="1">
        <v>54</v>
      </c>
      <c r="AH22" s="1">
        <v>58.1</v>
      </c>
      <c r="AI22" s="1">
        <v>55.3</v>
      </c>
      <c r="AJ22" s="1">
        <v>59.9</v>
      </c>
      <c r="AK22" s="1">
        <v>58.3</v>
      </c>
      <c r="AL22" s="1">
        <v>60</v>
      </c>
      <c r="AM22" s="1">
        <v>55.1</v>
      </c>
      <c r="AN22" s="1">
        <v>59.8</v>
      </c>
      <c r="AO22" s="1">
        <v>60.5</v>
      </c>
      <c r="AP22" s="1">
        <v>53.8</v>
      </c>
      <c r="AQ22" s="1">
        <v>48</v>
      </c>
      <c r="AR22" s="1">
        <v>48.7</v>
      </c>
      <c r="AS22" s="1">
        <v>50</v>
      </c>
      <c r="AT22" s="1">
        <v>48.3</v>
      </c>
      <c r="AU22" s="1">
        <v>51.8</v>
      </c>
      <c r="AW22" s="25"/>
      <c r="AX22" s="35" t="s">
        <v>303</v>
      </c>
      <c r="AY22" s="25">
        <v>63.9</v>
      </c>
      <c r="AZ22" s="25">
        <v>60.8</v>
      </c>
      <c r="BA22" s="25">
        <v>62.7</v>
      </c>
      <c r="BB22" s="25">
        <v>66.9</v>
      </c>
      <c r="BC22" s="25">
        <v>61.3</v>
      </c>
      <c r="BD22" s="25">
        <v>65.5</v>
      </c>
      <c r="BE22" s="25">
        <v>66.8</v>
      </c>
      <c r="BF22" s="25">
        <v>62.8</v>
      </c>
      <c r="BG22" s="25">
        <v>56.9</v>
      </c>
      <c r="BH22" s="25">
        <v>63.1</v>
      </c>
      <c r="BI22" s="25">
        <v>64.3</v>
      </c>
      <c r="BJ22" s="25">
        <v>66</v>
      </c>
      <c r="BK22" s="25">
        <v>59.8</v>
      </c>
      <c r="BL22" s="25">
        <v>58.5</v>
      </c>
      <c r="BM22" s="25">
        <v>60.9</v>
      </c>
      <c r="BN22" s="25">
        <v>52.9</v>
      </c>
      <c r="BO22" s="25">
        <v>49.6</v>
      </c>
      <c r="BP22" s="25">
        <v>49.1</v>
      </c>
      <c r="BQ22" s="25">
        <v>50.5</v>
      </c>
      <c r="BR22" s="25">
        <v>47.9</v>
      </c>
      <c r="BS22" s="25">
        <v>52.5</v>
      </c>
      <c r="BT22" s="44"/>
      <c r="BU22" s="25"/>
      <c r="BV22" s="35" t="s">
        <v>303</v>
      </c>
      <c r="BW22" s="25">
        <v>46</v>
      </c>
      <c r="BX22" s="25">
        <v>42.9</v>
      </c>
      <c r="BY22" s="25">
        <v>41.6</v>
      </c>
      <c r="BZ22" s="25">
        <v>45.8</v>
      </c>
      <c r="CA22" s="25">
        <v>43.8</v>
      </c>
      <c r="CB22" s="25">
        <v>44.5</v>
      </c>
      <c r="CC22" s="25">
        <v>49.1</v>
      </c>
      <c r="CD22" s="25">
        <v>49</v>
      </c>
      <c r="CE22" s="25">
        <v>51.1</v>
      </c>
      <c r="CF22" s="25">
        <v>47.7</v>
      </c>
      <c r="CG22" s="25">
        <v>50.2</v>
      </c>
      <c r="CH22" s="25">
        <v>49.7</v>
      </c>
      <c r="CI22" s="25">
        <v>49</v>
      </c>
      <c r="CJ22" s="25">
        <v>49.7</v>
      </c>
      <c r="CK22" s="25">
        <v>46.2</v>
      </c>
      <c r="CL22" s="25">
        <v>46.1</v>
      </c>
      <c r="CM22" s="25">
        <v>45.6</v>
      </c>
      <c r="CN22" s="25">
        <v>46.3</v>
      </c>
      <c r="CO22" s="25">
        <v>46.9</v>
      </c>
      <c r="CP22" s="25">
        <v>45.2</v>
      </c>
      <c r="CQ22" s="25">
        <v>48</v>
      </c>
      <c r="CR22" s="44"/>
      <c r="CS22" s="25"/>
      <c r="CT22" s="35" t="s">
        <v>303</v>
      </c>
      <c r="CU22" s="25">
        <v>36.4</v>
      </c>
      <c r="CV22" s="25">
        <v>39.2</v>
      </c>
      <c r="CW22" s="25">
        <v>40.8</v>
      </c>
      <c r="CX22" s="25">
        <v>42.1</v>
      </c>
      <c r="CY22" s="25">
        <v>43.2</v>
      </c>
      <c r="CZ22" s="25">
        <v>45.5</v>
      </c>
      <c r="DA22" s="25">
        <v>43.7</v>
      </c>
      <c r="DB22" s="25">
        <v>44.2</v>
      </c>
      <c r="DC22" s="25">
        <v>43.1</v>
      </c>
      <c r="DD22" s="25">
        <v>45.4</v>
      </c>
      <c r="DE22" s="25">
        <v>48</v>
      </c>
      <c r="DF22" s="25">
        <v>49.8</v>
      </c>
      <c r="DG22" s="25">
        <v>51.1</v>
      </c>
      <c r="DH22" s="25">
        <v>48.9</v>
      </c>
      <c r="DI22" s="25">
        <v>47.2</v>
      </c>
      <c r="DJ22" s="25">
        <v>44.9</v>
      </c>
      <c r="DK22" s="25">
        <v>41.6</v>
      </c>
      <c r="DL22" s="25">
        <v>43.5</v>
      </c>
      <c r="DM22" s="25">
        <v>46.6</v>
      </c>
      <c r="DN22" s="25">
        <v>44.7</v>
      </c>
      <c r="DO22" s="25">
        <v>47.8</v>
      </c>
      <c r="DP22" s="44"/>
      <c r="DQ22" s="25"/>
      <c r="DR22" s="35" t="s">
        <v>303</v>
      </c>
      <c r="DS22" s="25">
        <v>18.9</v>
      </c>
      <c r="DT22" s="25">
        <v>17.1</v>
      </c>
      <c r="DU22" s="25">
        <v>21</v>
      </c>
      <c r="DV22" s="25">
        <v>26.1</v>
      </c>
      <c r="DW22" s="25">
        <v>24.5</v>
      </c>
      <c r="DX22" s="25">
        <v>26.5</v>
      </c>
      <c r="DY22" s="25">
        <v>28.1</v>
      </c>
      <c r="DZ22" s="25">
        <v>32.8</v>
      </c>
      <c r="EA22" s="25">
        <v>36.1</v>
      </c>
      <c r="EB22" s="25">
        <v>36.8</v>
      </c>
      <c r="EC22" s="25">
        <v>33.6</v>
      </c>
      <c r="ED22" s="25">
        <v>36</v>
      </c>
      <c r="EE22" s="25">
        <v>33.4</v>
      </c>
      <c r="EF22" s="25">
        <v>28.6</v>
      </c>
      <c r="EG22" s="25">
        <v>28.4</v>
      </c>
      <c r="EH22" s="25">
        <v>25.5</v>
      </c>
      <c r="EI22" s="25">
        <v>26.5</v>
      </c>
      <c r="EJ22" s="25">
        <v>28</v>
      </c>
      <c r="EK22" s="25">
        <v>26.8</v>
      </c>
      <c r="EL22" s="25">
        <v>25.6</v>
      </c>
      <c r="EM22" s="25">
        <v>28</v>
      </c>
      <c r="EO22" s="1"/>
      <c r="EP22" s="12" t="s">
        <v>302</v>
      </c>
      <c r="EQ22" s="1">
        <v>24.2</v>
      </c>
      <c r="ER22" s="1">
        <v>21.6</v>
      </c>
      <c r="ES22" s="1">
        <v>26.8</v>
      </c>
      <c r="ET22" s="1">
        <v>32.2</v>
      </c>
      <c r="EU22" s="1">
        <v>33.3</v>
      </c>
      <c r="EV22" s="1">
        <v>36</v>
      </c>
      <c r="EW22" s="1">
        <v>45.4</v>
      </c>
      <c r="EX22" s="1">
        <v>45.3</v>
      </c>
      <c r="EY22" s="1">
        <v>43.6</v>
      </c>
      <c r="EZ22" s="1">
        <v>46.5</v>
      </c>
      <c r="FA22" s="1">
        <v>43.5</v>
      </c>
      <c r="FB22" s="1">
        <v>46.8</v>
      </c>
      <c r="FC22" s="1">
        <v>42.4</v>
      </c>
      <c r="FD22" s="1">
        <v>43.3</v>
      </c>
      <c r="FE22" s="1">
        <v>43.1</v>
      </c>
      <c r="FF22" s="1">
        <v>41.8</v>
      </c>
      <c r="FG22" s="1">
        <v>38.1</v>
      </c>
      <c r="FH22" s="1">
        <v>39.4</v>
      </c>
      <c r="FI22" s="1">
        <v>42</v>
      </c>
      <c r="FJ22" s="1">
        <v>40.3</v>
      </c>
      <c r="FK22" s="1">
        <v>42.9</v>
      </c>
      <c r="FM22" s="1"/>
      <c r="FN22" s="12" t="s">
        <v>302</v>
      </c>
      <c r="FO22" s="1">
        <v>29.4</v>
      </c>
      <c r="FP22" s="1">
        <v>35.2</v>
      </c>
      <c r="FQ22" s="1">
        <v>42.2</v>
      </c>
      <c r="FR22" s="1">
        <v>39.5</v>
      </c>
      <c r="FS22" s="1">
        <v>38.4</v>
      </c>
      <c r="FT22" s="1">
        <v>42.7</v>
      </c>
      <c r="FU22" s="1">
        <v>45.9</v>
      </c>
      <c r="FV22" s="1">
        <v>49.3</v>
      </c>
      <c r="FW22" s="1">
        <v>49.7</v>
      </c>
      <c r="FX22" s="1">
        <v>53.1</v>
      </c>
      <c r="FY22" s="1">
        <v>56.5</v>
      </c>
      <c r="FZ22" s="1">
        <v>57.2</v>
      </c>
      <c r="GA22" s="1">
        <v>54</v>
      </c>
      <c r="GB22" s="1">
        <v>52.9</v>
      </c>
      <c r="GC22" s="1">
        <v>53</v>
      </c>
      <c r="GD22" s="1">
        <v>50.6</v>
      </c>
      <c r="GE22" s="1">
        <v>46.2</v>
      </c>
      <c r="GF22" s="1">
        <v>46.4</v>
      </c>
      <c r="GG22" s="1">
        <v>48.8</v>
      </c>
      <c r="GH22" s="1">
        <v>47.4</v>
      </c>
      <c r="GI22" s="1">
        <v>52.9</v>
      </c>
      <c r="GK22" s="1"/>
      <c r="GL22" s="12" t="s">
        <v>302</v>
      </c>
      <c r="GM22" s="1">
        <v>44.3</v>
      </c>
      <c r="GN22" s="1">
        <v>52.7</v>
      </c>
      <c r="GO22" s="1">
        <v>56.4</v>
      </c>
      <c r="GP22" s="1">
        <v>58.5</v>
      </c>
      <c r="GQ22" s="1">
        <v>56.8</v>
      </c>
      <c r="GR22" s="1">
        <v>59.5</v>
      </c>
      <c r="GS22" s="1">
        <v>56.9</v>
      </c>
      <c r="GT22" s="1">
        <v>60.9</v>
      </c>
      <c r="GU22" s="1">
        <v>61.9</v>
      </c>
      <c r="GV22" s="1">
        <v>57</v>
      </c>
      <c r="GW22" s="1">
        <v>59.2</v>
      </c>
      <c r="GX22" s="1">
        <v>59.4</v>
      </c>
      <c r="GY22" s="1">
        <v>59.8</v>
      </c>
      <c r="GZ22" s="1">
        <v>61.7</v>
      </c>
      <c r="HA22" s="1">
        <v>60.4</v>
      </c>
      <c r="HB22" s="1">
        <v>58.4</v>
      </c>
      <c r="HC22" s="1">
        <v>56.8</v>
      </c>
      <c r="HD22" s="1">
        <v>58.6</v>
      </c>
      <c r="HE22" s="1">
        <v>60.3</v>
      </c>
      <c r="HF22" s="1">
        <v>61.4</v>
      </c>
      <c r="HG22" s="1">
        <v>64</v>
      </c>
    </row>
    <row r="23" ht="15" spans="1:215">
      <c r="A23" s="1"/>
      <c r="B23" s="22" t="s">
        <v>304</v>
      </c>
      <c r="C23" s="3" t="s">
        <v>305</v>
      </c>
      <c r="D23" s="3" t="s">
        <v>305</v>
      </c>
      <c r="E23" s="3" t="s">
        <v>305</v>
      </c>
      <c r="F23" s="3" t="s">
        <v>305</v>
      </c>
      <c r="G23" s="3" t="s">
        <v>305</v>
      </c>
      <c r="H23" s="3" t="s">
        <v>305</v>
      </c>
      <c r="I23" s="3" t="s">
        <v>305</v>
      </c>
      <c r="J23" s="3" t="s">
        <v>305</v>
      </c>
      <c r="K23" s="3" t="s">
        <v>305</v>
      </c>
      <c r="L23" s="3" t="s">
        <v>305</v>
      </c>
      <c r="M23" s="3" t="s">
        <v>305</v>
      </c>
      <c r="N23" s="3">
        <v>1.7</v>
      </c>
      <c r="O23" s="3">
        <v>1.7</v>
      </c>
      <c r="P23" s="3">
        <v>0.4</v>
      </c>
      <c r="Q23" s="3">
        <v>6.1</v>
      </c>
      <c r="R23" s="3" t="s">
        <v>305</v>
      </c>
      <c r="S23" s="3" t="s">
        <v>305</v>
      </c>
      <c r="T23" s="3" t="s">
        <v>305</v>
      </c>
      <c r="U23" s="3" t="s">
        <v>305</v>
      </c>
      <c r="V23" s="3" t="s">
        <v>305</v>
      </c>
      <c r="W23" s="3" t="s">
        <v>305</v>
      </c>
      <c r="Y23" s="1"/>
      <c r="Z23" s="22" t="s">
        <v>304</v>
      </c>
      <c r="AA23" s="3" t="s">
        <v>305</v>
      </c>
      <c r="AB23" s="3" t="s">
        <v>305</v>
      </c>
      <c r="AC23" s="3" t="s">
        <v>305</v>
      </c>
      <c r="AD23" s="3" t="s">
        <v>305</v>
      </c>
      <c r="AE23" s="3" t="s">
        <v>305</v>
      </c>
      <c r="AF23" s="3" t="s">
        <v>305</v>
      </c>
      <c r="AG23" s="3" t="s">
        <v>305</v>
      </c>
      <c r="AH23" s="3" t="s">
        <v>305</v>
      </c>
      <c r="AI23" s="3" t="s">
        <v>305</v>
      </c>
      <c r="AJ23" s="3" t="s">
        <v>305</v>
      </c>
      <c r="AK23" s="3" t="s">
        <v>305</v>
      </c>
      <c r="AL23" s="3">
        <v>1.4</v>
      </c>
      <c r="AM23" s="3">
        <v>1.6</v>
      </c>
      <c r="AN23" s="3">
        <v>0.5</v>
      </c>
      <c r="AO23" s="3">
        <v>0.1</v>
      </c>
      <c r="AP23" s="3" t="s">
        <v>305</v>
      </c>
      <c r="AQ23" s="3" t="s">
        <v>305</v>
      </c>
      <c r="AR23" s="3" t="s">
        <v>305</v>
      </c>
      <c r="AS23" s="3" t="s">
        <v>305</v>
      </c>
      <c r="AT23" s="3" t="s">
        <v>305</v>
      </c>
      <c r="AU23" s="3" t="s">
        <v>305</v>
      </c>
      <c r="AW23" s="25"/>
      <c r="AX23" s="35" t="s">
        <v>306</v>
      </c>
      <c r="AY23" s="27" t="s">
        <v>307</v>
      </c>
      <c r="AZ23" s="27" t="s">
        <v>307</v>
      </c>
      <c r="BA23" s="27" t="s">
        <v>307</v>
      </c>
      <c r="BB23" s="27" t="s">
        <v>307</v>
      </c>
      <c r="BC23" s="27" t="s">
        <v>307</v>
      </c>
      <c r="BD23" s="27" t="s">
        <v>307</v>
      </c>
      <c r="BE23" s="27" t="s">
        <v>307</v>
      </c>
      <c r="BF23" s="27" t="s">
        <v>307</v>
      </c>
      <c r="BG23" s="27" t="s">
        <v>307</v>
      </c>
      <c r="BH23" s="27" t="s">
        <v>307</v>
      </c>
      <c r="BI23" s="27" t="s">
        <v>307</v>
      </c>
      <c r="BJ23" s="27">
        <v>1.2</v>
      </c>
      <c r="BK23" s="27">
        <v>1.4</v>
      </c>
      <c r="BL23" s="27">
        <v>0.7</v>
      </c>
      <c r="BM23" s="27">
        <v>0.4</v>
      </c>
      <c r="BN23" s="27" t="s">
        <v>307</v>
      </c>
      <c r="BO23" s="27" t="s">
        <v>307</v>
      </c>
      <c r="BP23" s="27" t="s">
        <v>307</v>
      </c>
      <c r="BQ23" s="27" t="s">
        <v>307</v>
      </c>
      <c r="BR23" s="27" t="s">
        <v>307</v>
      </c>
      <c r="BS23" s="27" t="s">
        <v>307</v>
      </c>
      <c r="BT23" s="44"/>
      <c r="BU23" s="25"/>
      <c r="BV23" s="35" t="s">
        <v>306</v>
      </c>
      <c r="BW23" s="27" t="s">
        <v>307</v>
      </c>
      <c r="BX23" s="27" t="s">
        <v>307</v>
      </c>
      <c r="BY23" s="27" t="s">
        <v>307</v>
      </c>
      <c r="BZ23" s="27" t="s">
        <v>307</v>
      </c>
      <c r="CA23" s="27" t="s">
        <v>307</v>
      </c>
      <c r="CB23" s="27" t="s">
        <v>307</v>
      </c>
      <c r="CC23" s="27" t="s">
        <v>307</v>
      </c>
      <c r="CD23" s="27" t="s">
        <v>307</v>
      </c>
      <c r="CE23" s="27" t="s">
        <v>307</v>
      </c>
      <c r="CF23" s="27" t="s">
        <v>307</v>
      </c>
      <c r="CG23" s="27" t="s">
        <v>307</v>
      </c>
      <c r="CH23" s="27">
        <v>1.8</v>
      </c>
      <c r="CI23" s="27">
        <v>1.7</v>
      </c>
      <c r="CJ23" s="27">
        <v>1.7</v>
      </c>
      <c r="CK23" s="27">
        <v>2</v>
      </c>
      <c r="CL23" s="27" t="s">
        <v>307</v>
      </c>
      <c r="CM23" s="27" t="s">
        <v>307</v>
      </c>
      <c r="CN23" s="27" t="s">
        <v>307</v>
      </c>
      <c r="CO23" s="27" t="s">
        <v>307</v>
      </c>
      <c r="CP23" s="27" t="s">
        <v>307</v>
      </c>
      <c r="CQ23" s="27" t="s">
        <v>307</v>
      </c>
      <c r="CR23" s="44"/>
      <c r="CS23" s="25"/>
      <c r="CT23" s="35" t="s">
        <v>306</v>
      </c>
      <c r="CU23" s="27" t="s">
        <v>307</v>
      </c>
      <c r="CV23" s="27" t="s">
        <v>307</v>
      </c>
      <c r="CW23" s="27" t="s">
        <v>307</v>
      </c>
      <c r="CX23" s="27" t="s">
        <v>307</v>
      </c>
      <c r="CY23" s="27" t="s">
        <v>307</v>
      </c>
      <c r="CZ23" s="27" t="s">
        <v>307</v>
      </c>
      <c r="DA23" s="27" t="s">
        <v>307</v>
      </c>
      <c r="DB23" s="27">
        <v>2</v>
      </c>
      <c r="DC23" s="27">
        <v>2.5</v>
      </c>
      <c r="DD23" s="27">
        <v>2.3</v>
      </c>
      <c r="DE23" s="27">
        <v>2.3</v>
      </c>
      <c r="DF23" s="27">
        <v>2.6</v>
      </c>
      <c r="DG23" s="27">
        <v>2.7</v>
      </c>
      <c r="DH23" s="27">
        <v>2.7</v>
      </c>
      <c r="DI23" s="27">
        <v>3</v>
      </c>
      <c r="DJ23" s="27" t="s">
        <v>307</v>
      </c>
      <c r="DK23" s="27" t="s">
        <v>307</v>
      </c>
      <c r="DL23" s="27" t="s">
        <v>307</v>
      </c>
      <c r="DM23" s="27" t="s">
        <v>307</v>
      </c>
      <c r="DN23" s="27" t="s">
        <v>307</v>
      </c>
      <c r="DO23" s="27" t="s">
        <v>307</v>
      </c>
      <c r="DP23" s="44"/>
      <c r="DQ23" s="25"/>
      <c r="DR23" s="35" t="s">
        <v>306</v>
      </c>
      <c r="DS23" s="27" t="s">
        <v>307</v>
      </c>
      <c r="DT23" s="27" t="s">
        <v>307</v>
      </c>
      <c r="DU23" s="27" t="s">
        <v>307</v>
      </c>
      <c r="DV23" s="27" t="s">
        <v>307</v>
      </c>
      <c r="DW23" s="27" t="s">
        <v>307</v>
      </c>
      <c r="DX23" s="27" t="s">
        <v>307</v>
      </c>
      <c r="DY23" s="27" t="s">
        <v>307</v>
      </c>
      <c r="DZ23" s="27" t="s">
        <v>307</v>
      </c>
      <c r="EA23" s="27">
        <v>4.8</v>
      </c>
      <c r="EB23" s="27">
        <v>4.8</v>
      </c>
      <c r="EC23" s="27">
        <v>4.9</v>
      </c>
      <c r="ED23" s="27">
        <v>5.1</v>
      </c>
      <c r="EE23" s="27">
        <v>4.2</v>
      </c>
      <c r="EF23" s="27">
        <v>4.2</v>
      </c>
      <c r="EG23" s="27">
        <v>4.3</v>
      </c>
      <c r="EH23" s="27" t="s">
        <v>307</v>
      </c>
      <c r="EI23" s="27" t="s">
        <v>307</v>
      </c>
      <c r="EJ23" s="27" t="s">
        <v>307</v>
      </c>
      <c r="EK23" s="27" t="s">
        <v>307</v>
      </c>
      <c r="EL23" s="27" t="s">
        <v>307</v>
      </c>
      <c r="EM23" s="27" t="s">
        <v>307</v>
      </c>
      <c r="EO23" s="1"/>
      <c r="EP23" s="12" t="s">
        <v>304</v>
      </c>
      <c r="EQ23" s="3" t="s">
        <v>305</v>
      </c>
      <c r="ER23" s="3" t="s">
        <v>305</v>
      </c>
      <c r="ES23" s="3" t="s">
        <v>305</v>
      </c>
      <c r="ET23" s="3" t="s">
        <v>305</v>
      </c>
      <c r="EU23" s="3" t="s">
        <v>305</v>
      </c>
      <c r="EV23" s="3" t="s">
        <v>305</v>
      </c>
      <c r="EW23" s="3" t="s">
        <v>305</v>
      </c>
      <c r="EX23" s="3" t="s">
        <v>305</v>
      </c>
      <c r="EY23" s="3" t="s">
        <v>305</v>
      </c>
      <c r="EZ23" s="3" t="s">
        <v>305</v>
      </c>
      <c r="FA23" s="3" t="s">
        <v>305</v>
      </c>
      <c r="FB23" s="3">
        <v>3.7</v>
      </c>
      <c r="FC23" s="3">
        <v>3.6</v>
      </c>
      <c r="FD23" s="3">
        <v>3.5</v>
      </c>
      <c r="FE23" s="3">
        <v>3.9</v>
      </c>
      <c r="FF23" s="3" t="s">
        <v>305</v>
      </c>
      <c r="FG23" s="3" t="s">
        <v>305</v>
      </c>
      <c r="FH23" s="3" t="s">
        <v>305</v>
      </c>
      <c r="FI23" s="3" t="s">
        <v>305</v>
      </c>
      <c r="FJ23" s="3" t="s">
        <v>305</v>
      </c>
      <c r="FK23" s="3" t="s">
        <v>305</v>
      </c>
      <c r="FM23" s="1"/>
      <c r="FN23" s="12" t="s">
        <v>304</v>
      </c>
      <c r="FO23" s="3" t="s">
        <v>305</v>
      </c>
      <c r="FP23" s="3" t="s">
        <v>305</v>
      </c>
      <c r="FQ23" s="3" t="s">
        <v>305</v>
      </c>
      <c r="FR23" s="3" t="s">
        <v>305</v>
      </c>
      <c r="FS23" s="3" t="s">
        <v>305</v>
      </c>
      <c r="FT23" s="3" t="s">
        <v>305</v>
      </c>
      <c r="FU23" s="3" t="s">
        <v>305</v>
      </c>
      <c r="FV23" s="3" t="s">
        <v>305</v>
      </c>
      <c r="FW23" s="3" t="s">
        <v>305</v>
      </c>
      <c r="FX23" s="3" t="s">
        <v>305</v>
      </c>
      <c r="FY23" s="3" t="s">
        <v>305</v>
      </c>
      <c r="FZ23" s="3">
        <v>1.6</v>
      </c>
      <c r="GA23" s="3">
        <v>2.4</v>
      </c>
      <c r="GB23" s="3">
        <v>1.8</v>
      </c>
      <c r="GC23" s="3">
        <v>2</v>
      </c>
      <c r="GD23" s="3" t="s">
        <v>305</v>
      </c>
      <c r="GE23" s="3" t="s">
        <v>305</v>
      </c>
      <c r="GF23" s="3" t="s">
        <v>305</v>
      </c>
      <c r="GG23" s="3" t="s">
        <v>305</v>
      </c>
      <c r="GH23" s="3" t="s">
        <v>305</v>
      </c>
      <c r="GI23" s="3" t="s">
        <v>305</v>
      </c>
      <c r="GK23" s="1"/>
      <c r="GL23" s="12" t="s">
        <v>304</v>
      </c>
      <c r="GM23" s="3" t="s">
        <v>305</v>
      </c>
      <c r="GN23" s="3" t="s">
        <v>305</v>
      </c>
      <c r="GO23" s="3" t="s">
        <v>305</v>
      </c>
      <c r="GP23" s="3" t="s">
        <v>305</v>
      </c>
      <c r="GQ23" s="3" t="s">
        <v>305</v>
      </c>
      <c r="GR23" s="3" t="s">
        <v>305</v>
      </c>
      <c r="GS23" s="3" t="s">
        <v>305</v>
      </c>
      <c r="GT23" s="3" t="s">
        <v>305</v>
      </c>
      <c r="GU23" s="3" t="s">
        <v>305</v>
      </c>
      <c r="GV23" s="3" t="s">
        <v>305</v>
      </c>
      <c r="GW23" s="3">
        <v>1.4</v>
      </c>
      <c r="GX23" s="3">
        <v>1.6</v>
      </c>
      <c r="GY23" s="3">
        <v>1.5</v>
      </c>
      <c r="GZ23" s="3">
        <v>1.3</v>
      </c>
      <c r="HA23" s="3">
        <v>1.4</v>
      </c>
      <c r="HB23" s="3" t="s">
        <v>305</v>
      </c>
      <c r="HC23" s="3" t="s">
        <v>305</v>
      </c>
      <c r="HD23" s="3" t="s">
        <v>305</v>
      </c>
      <c r="HE23" s="3" t="s">
        <v>305</v>
      </c>
      <c r="HF23" s="3" t="s">
        <v>305</v>
      </c>
      <c r="HG23" s="3" t="s">
        <v>305</v>
      </c>
    </row>
    <row r="24" ht="15" spans="1:215">
      <c r="A24" s="1"/>
      <c r="B24" s="22" t="s">
        <v>308</v>
      </c>
      <c r="C24" s="1">
        <v>0</v>
      </c>
      <c r="D24" s="3" t="s">
        <v>305</v>
      </c>
      <c r="E24" s="3" t="s">
        <v>305</v>
      </c>
      <c r="F24" s="3" t="s">
        <v>305</v>
      </c>
      <c r="G24" s="3" t="s">
        <v>305</v>
      </c>
      <c r="H24" s="3" t="s">
        <v>305</v>
      </c>
      <c r="I24" s="3" t="s">
        <v>305</v>
      </c>
      <c r="J24" s="3" t="s">
        <v>305</v>
      </c>
      <c r="K24" s="3" t="s">
        <v>305</v>
      </c>
      <c r="L24" s="3" t="s">
        <v>305</v>
      </c>
      <c r="M24" s="3" t="s">
        <v>305</v>
      </c>
      <c r="N24" s="3" t="s">
        <v>305</v>
      </c>
      <c r="O24" s="3" t="s">
        <v>305</v>
      </c>
      <c r="P24" s="3" t="s">
        <v>305</v>
      </c>
      <c r="Q24" s="3" t="s">
        <v>305</v>
      </c>
      <c r="R24" s="3" t="s">
        <v>305</v>
      </c>
      <c r="S24" s="3" t="s">
        <v>305</v>
      </c>
      <c r="T24" s="3" t="s">
        <v>305</v>
      </c>
      <c r="U24" s="3" t="s">
        <v>305</v>
      </c>
      <c r="V24" s="3" t="s">
        <v>305</v>
      </c>
      <c r="W24" s="3" t="s">
        <v>305</v>
      </c>
      <c r="Y24" s="1"/>
      <c r="Z24" s="22" t="s">
        <v>308</v>
      </c>
      <c r="AA24" s="1">
        <v>0</v>
      </c>
      <c r="AB24" s="3" t="s">
        <v>305</v>
      </c>
      <c r="AC24" s="3" t="s">
        <v>305</v>
      </c>
      <c r="AD24" s="3" t="s">
        <v>305</v>
      </c>
      <c r="AE24" s="3" t="s">
        <v>305</v>
      </c>
      <c r="AF24" s="3" t="s">
        <v>305</v>
      </c>
      <c r="AG24" s="3" t="s">
        <v>305</v>
      </c>
      <c r="AH24" s="3" t="s">
        <v>305</v>
      </c>
      <c r="AI24" s="3" t="s">
        <v>305</v>
      </c>
      <c r="AJ24" s="3" t="s">
        <v>305</v>
      </c>
      <c r="AK24" s="3" t="s">
        <v>305</v>
      </c>
      <c r="AL24" s="3" t="s">
        <v>305</v>
      </c>
      <c r="AM24" s="3" t="s">
        <v>305</v>
      </c>
      <c r="AN24" s="3" t="s">
        <v>305</v>
      </c>
      <c r="AO24" s="3" t="s">
        <v>305</v>
      </c>
      <c r="AP24" s="3" t="s">
        <v>305</v>
      </c>
      <c r="AQ24" s="3" t="s">
        <v>305</v>
      </c>
      <c r="AR24" s="3" t="s">
        <v>305</v>
      </c>
      <c r="AS24" s="3" t="s">
        <v>305</v>
      </c>
      <c r="AT24" s="3" t="s">
        <v>305</v>
      </c>
      <c r="AU24" s="3" t="s">
        <v>305</v>
      </c>
      <c r="AW24" s="25"/>
      <c r="AX24" s="35" t="s">
        <v>309</v>
      </c>
      <c r="AY24" s="25">
        <v>0</v>
      </c>
      <c r="AZ24" s="27" t="s">
        <v>307</v>
      </c>
      <c r="BA24" s="27" t="s">
        <v>307</v>
      </c>
      <c r="BB24" s="27" t="s">
        <v>307</v>
      </c>
      <c r="BC24" s="27" t="s">
        <v>307</v>
      </c>
      <c r="BD24" s="27" t="s">
        <v>307</v>
      </c>
      <c r="BE24" s="27" t="s">
        <v>307</v>
      </c>
      <c r="BF24" s="27" t="s">
        <v>307</v>
      </c>
      <c r="BG24" s="27" t="s">
        <v>307</v>
      </c>
      <c r="BH24" s="27" t="s">
        <v>307</v>
      </c>
      <c r="BI24" s="27" t="s">
        <v>307</v>
      </c>
      <c r="BJ24" s="27" t="s">
        <v>307</v>
      </c>
      <c r="BK24" s="27" t="s">
        <v>307</v>
      </c>
      <c r="BL24" s="27" t="s">
        <v>307</v>
      </c>
      <c r="BM24" s="27" t="s">
        <v>307</v>
      </c>
      <c r="BN24" s="27" t="s">
        <v>307</v>
      </c>
      <c r="BO24" s="27" t="s">
        <v>307</v>
      </c>
      <c r="BP24" s="27" t="s">
        <v>307</v>
      </c>
      <c r="BQ24" s="27" t="s">
        <v>307</v>
      </c>
      <c r="BR24" s="27" t="s">
        <v>307</v>
      </c>
      <c r="BS24" s="27" t="s">
        <v>307</v>
      </c>
      <c r="BT24" s="44"/>
      <c r="BU24" s="25"/>
      <c r="BV24" s="35" t="s">
        <v>309</v>
      </c>
      <c r="BW24" s="25">
        <v>0</v>
      </c>
      <c r="BX24" s="27" t="s">
        <v>307</v>
      </c>
      <c r="BY24" s="27" t="s">
        <v>307</v>
      </c>
      <c r="BZ24" s="27" t="s">
        <v>307</v>
      </c>
      <c r="CA24" s="27" t="s">
        <v>307</v>
      </c>
      <c r="CB24" s="27" t="s">
        <v>307</v>
      </c>
      <c r="CC24" s="27" t="s">
        <v>307</v>
      </c>
      <c r="CD24" s="27" t="s">
        <v>307</v>
      </c>
      <c r="CE24" s="27" t="s">
        <v>307</v>
      </c>
      <c r="CF24" s="27" t="s">
        <v>307</v>
      </c>
      <c r="CG24" s="27" t="s">
        <v>307</v>
      </c>
      <c r="CH24" s="27" t="s">
        <v>307</v>
      </c>
      <c r="CI24" s="27" t="s">
        <v>307</v>
      </c>
      <c r="CJ24" s="27" t="s">
        <v>307</v>
      </c>
      <c r="CK24" s="27" t="s">
        <v>307</v>
      </c>
      <c r="CL24" s="27" t="s">
        <v>307</v>
      </c>
      <c r="CM24" s="27" t="s">
        <v>307</v>
      </c>
      <c r="CN24" s="27" t="s">
        <v>307</v>
      </c>
      <c r="CO24" s="27" t="s">
        <v>307</v>
      </c>
      <c r="CP24" s="27" t="s">
        <v>307</v>
      </c>
      <c r="CQ24" s="27" t="s">
        <v>307</v>
      </c>
      <c r="CR24" s="44"/>
      <c r="CS24" s="25"/>
      <c r="CT24" s="35" t="s">
        <v>309</v>
      </c>
      <c r="CU24" s="25">
        <v>0</v>
      </c>
      <c r="CV24" s="27" t="s">
        <v>307</v>
      </c>
      <c r="CW24" s="27" t="s">
        <v>307</v>
      </c>
      <c r="CX24" s="27" t="s">
        <v>307</v>
      </c>
      <c r="CY24" s="27" t="s">
        <v>307</v>
      </c>
      <c r="CZ24" s="27" t="s">
        <v>307</v>
      </c>
      <c r="DA24" s="27" t="s">
        <v>307</v>
      </c>
      <c r="DB24" s="27" t="s">
        <v>307</v>
      </c>
      <c r="DC24" s="27" t="s">
        <v>307</v>
      </c>
      <c r="DD24" s="27" t="s">
        <v>307</v>
      </c>
      <c r="DE24" s="27" t="s">
        <v>307</v>
      </c>
      <c r="DF24" s="27" t="s">
        <v>307</v>
      </c>
      <c r="DG24" s="27" t="s">
        <v>307</v>
      </c>
      <c r="DH24" s="27" t="s">
        <v>307</v>
      </c>
      <c r="DI24" s="27" t="s">
        <v>307</v>
      </c>
      <c r="DJ24" s="27" t="s">
        <v>307</v>
      </c>
      <c r="DK24" s="27" t="s">
        <v>307</v>
      </c>
      <c r="DL24" s="27" t="s">
        <v>307</v>
      </c>
      <c r="DM24" s="27" t="s">
        <v>307</v>
      </c>
      <c r="DN24" s="27" t="s">
        <v>307</v>
      </c>
      <c r="DO24" s="27" t="s">
        <v>307</v>
      </c>
      <c r="DP24" s="44"/>
      <c r="DQ24" s="25"/>
      <c r="DR24" s="35" t="s">
        <v>309</v>
      </c>
      <c r="DS24" s="25">
        <v>0</v>
      </c>
      <c r="DT24" s="27" t="s">
        <v>307</v>
      </c>
      <c r="DU24" s="27" t="s">
        <v>307</v>
      </c>
      <c r="DV24" s="27" t="s">
        <v>307</v>
      </c>
      <c r="DW24" s="27" t="s">
        <v>307</v>
      </c>
      <c r="DX24" s="27" t="s">
        <v>307</v>
      </c>
      <c r="DY24" s="27" t="s">
        <v>307</v>
      </c>
      <c r="DZ24" s="27" t="s">
        <v>307</v>
      </c>
      <c r="EA24" s="27" t="s">
        <v>307</v>
      </c>
      <c r="EB24" s="27" t="s">
        <v>307</v>
      </c>
      <c r="EC24" s="27" t="s">
        <v>307</v>
      </c>
      <c r="ED24" s="27" t="s">
        <v>307</v>
      </c>
      <c r="EE24" s="27" t="s">
        <v>307</v>
      </c>
      <c r="EF24" s="27" t="s">
        <v>307</v>
      </c>
      <c r="EG24" s="27" t="s">
        <v>307</v>
      </c>
      <c r="EH24" s="27" t="s">
        <v>307</v>
      </c>
      <c r="EI24" s="27" t="s">
        <v>307</v>
      </c>
      <c r="EJ24" s="27" t="s">
        <v>307</v>
      </c>
      <c r="EK24" s="27" t="s">
        <v>307</v>
      </c>
      <c r="EL24" s="27" t="s">
        <v>307</v>
      </c>
      <c r="EM24" s="27" t="s">
        <v>307</v>
      </c>
      <c r="EO24" s="1"/>
      <c r="EP24" s="12" t="s">
        <v>308</v>
      </c>
      <c r="EQ24" s="1">
        <v>0</v>
      </c>
      <c r="ER24" s="3" t="s">
        <v>305</v>
      </c>
      <c r="ES24" s="3" t="s">
        <v>305</v>
      </c>
      <c r="ET24" s="3" t="s">
        <v>305</v>
      </c>
      <c r="EU24" s="3" t="s">
        <v>305</v>
      </c>
      <c r="EV24" s="3" t="s">
        <v>305</v>
      </c>
      <c r="EW24" s="3" t="s">
        <v>305</v>
      </c>
      <c r="EX24" s="3" t="s">
        <v>305</v>
      </c>
      <c r="EY24" s="3" t="s">
        <v>305</v>
      </c>
      <c r="EZ24" s="3" t="s">
        <v>305</v>
      </c>
      <c r="FA24" s="3" t="s">
        <v>305</v>
      </c>
      <c r="FB24" s="3" t="s">
        <v>305</v>
      </c>
      <c r="FC24" s="3" t="s">
        <v>305</v>
      </c>
      <c r="FD24" s="3" t="s">
        <v>305</v>
      </c>
      <c r="FE24" s="3" t="s">
        <v>305</v>
      </c>
      <c r="FF24" s="3" t="s">
        <v>305</v>
      </c>
      <c r="FG24" s="3" t="s">
        <v>305</v>
      </c>
      <c r="FH24" s="3" t="s">
        <v>305</v>
      </c>
      <c r="FI24" s="3" t="s">
        <v>305</v>
      </c>
      <c r="FJ24" s="3" t="s">
        <v>305</v>
      </c>
      <c r="FK24" s="3" t="s">
        <v>305</v>
      </c>
      <c r="FM24" s="1"/>
      <c r="FN24" s="12" t="s">
        <v>308</v>
      </c>
      <c r="FO24" s="1">
        <v>0</v>
      </c>
      <c r="FP24" s="3" t="s">
        <v>305</v>
      </c>
      <c r="FQ24" s="3" t="s">
        <v>305</v>
      </c>
      <c r="FR24" s="3" t="s">
        <v>305</v>
      </c>
      <c r="FS24" s="3" t="s">
        <v>305</v>
      </c>
      <c r="FT24" s="3" t="s">
        <v>305</v>
      </c>
      <c r="FU24" s="3" t="s">
        <v>305</v>
      </c>
      <c r="FV24" s="3" t="s">
        <v>305</v>
      </c>
      <c r="FW24" s="3" t="s">
        <v>305</v>
      </c>
      <c r="FX24" s="3" t="s">
        <v>305</v>
      </c>
      <c r="FY24" s="3" t="s">
        <v>305</v>
      </c>
      <c r="FZ24" s="3" t="s">
        <v>305</v>
      </c>
      <c r="GA24" s="3" t="s">
        <v>305</v>
      </c>
      <c r="GB24" s="3" t="s">
        <v>305</v>
      </c>
      <c r="GC24" s="3" t="s">
        <v>305</v>
      </c>
      <c r="GD24" s="3" t="s">
        <v>305</v>
      </c>
      <c r="GE24" s="3" t="s">
        <v>305</v>
      </c>
      <c r="GF24" s="3" t="s">
        <v>305</v>
      </c>
      <c r="GG24" s="3" t="s">
        <v>305</v>
      </c>
      <c r="GH24" s="3" t="s">
        <v>305</v>
      </c>
      <c r="GI24" s="3" t="s">
        <v>305</v>
      </c>
      <c r="GK24" s="1"/>
      <c r="GL24" s="12" t="s">
        <v>308</v>
      </c>
      <c r="GM24" s="1">
        <v>0</v>
      </c>
      <c r="GN24" s="3" t="s">
        <v>305</v>
      </c>
      <c r="GO24" s="3" t="s">
        <v>305</v>
      </c>
      <c r="GP24" s="3" t="s">
        <v>305</v>
      </c>
      <c r="GQ24" s="3" t="s">
        <v>305</v>
      </c>
      <c r="GR24" s="3" t="s">
        <v>305</v>
      </c>
      <c r="GS24" s="3" t="s">
        <v>305</v>
      </c>
      <c r="GT24" s="3" t="s">
        <v>305</v>
      </c>
      <c r="GU24" s="3" t="s">
        <v>305</v>
      </c>
      <c r="GV24" s="3" t="s">
        <v>305</v>
      </c>
      <c r="GW24" s="3" t="s">
        <v>305</v>
      </c>
      <c r="GX24" s="3" t="s">
        <v>305</v>
      </c>
      <c r="GY24" s="3" t="s">
        <v>305</v>
      </c>
      <c r="GZ24" s="3" t="s">
        <v>305</v>
      </c>
      <c r="HA24" s="3" t="s">
        <v>305</v>
      </c>
      <c r="HB24" s="3" t="s">
        <v>305</v>
      </c>
      <c r="HC24" s="3" t="s">
        <v>305</v>
      </c>
      <c r="HD24" s="3" t="s">
        <v>305</v>
      </c>
      <c r="HE24" s="3" t="s">
        <v>305</v>
      </c>
      <c r="HF24" s="3" t="s">
        <v>305</v>
      </c>
      <c r="HG24" s="3" t="s">
        <v>305</v>
      </c>
    </row>
    <row r="25" ht="15" spans="1:215">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44"/>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44"/>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44"/>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row>
    <row r="26" ht="15" spans="1:215">
      <c r="A26" s="1"/>
      <c r="B26" s="14" t="s">
        <v>313</v>
      </c>
      <c r="C26" s="1"/>
      <c r="D26" s="1"/>
      <c r="E26" s="1"/>
      <c r="F26" s="1"/>
      <c r="G26" s="1"/>
      <c r="H26" s="1"/>
      <c r="I26" s="1"/>
      <c r="J26" s="1"/>
      <c r="K26" s="1"/>
      <c r="L26" s="1"/>
      <c r="M26" s="1"/>
      <c r="N26" s="1"/>
      <c r="O26" s="1"/>
      <c r="P26" s="1"/>
      <c r="Q26" s="1"/>
      <c r="R26" s="1"/>
      <c r="S26" s="1"/>
      <c r="T26" s="1"/>
      <c r="U26" s="1"/>
      <c r="V26" s="1"/>
      <c r="W26" s="1"/>
      <c r="Y26" s="1"/>
      <c r="Z26" s="14" t="s">
        <v>313</v>
      </c>
      <c r="AA26" s="1"/>
      <c r="AB26" s="1"/>
      <c r="AC26" s="1"/>
      <c r="AD26" s="1"/>
      <c r="AE26" s="1"/>
      <c r="AF26" s="1"/>
      <c r="AG26" s="1"/>
      <c r="AH26" s="1"/>
      <c r="AI26" s="1"/>
      <c r="AJ26" s="1"/>
      <c r="AK26" s="1"/>
      <c r="AL26" s="1"/>
      <c r="AM26" s="1"/>
      <c r="AN26" s="1"/>
      <c r="AO26" s="1"/>
      <c r="AP26" s="1"/>
      <c r="AQ26" s="1"/>
      <c r="AR26" s="1"/>
      <c r="AS26" s="1"/>
      <c r="AT26" s="1"/>
      <c r="AU26" s="1"/>
      <c r="AW26" s="25"/>
      <c r="AX26" s="36" t="s">
        <v>314</v>
      </c>
      <c r="AY26" s="25"/>
      <c r="AZ26" s="25"/>
      <c r="BA26" s="25"/>
      <c r="BB26" s="25"/>
      <c r="BC26" s="25"/>
      <c r="BD26" s="25"/>
      <c r="BE26" s="25"/>
      <c r="BF26" s="25"/>
      <c r="BG26" s="25"/>
      <c r="BH26" s="25"/>
      <c r="BI26" s="25"/>
      <c r="BJ26" s="25"/>
      <c r="BK26" s="25"/>
      <c r="BL26" s="25"/>
      <c r="BM26" s="25"/>
      <c r="BN26" s="25"/>
      <c r="BO26" s="25"/>
      <c r="BP26" s="25"/>
      <c r="BQ26" s="25"/>
      <c r="BR26" s="25"/>
      <c r="BS26" s="25"/>
      <c r="BT26" s="44"/>
      <c r="BU26" s="25"/>
      <c r="BV26" s="36" t="s">
        <v>314</v>
      </c>
      <c r="BW26" s="25"/>
      <c r="BX26" s="25"/>
      <c r="BY26" s="25"/>
      <c r="BZ26" s="25"/>
      <c r="CA26" s="25"/>
      <c r="CB26" s="25"/>
      <c r="CC26" s="25"/>
      <c r="CD26" s="25"/>
      <c r="CE26" s="25"/>
      <c r="CF26" s="25"/>
      <c r="CG26" s="25"/>
      <c r="CH26" s="25"/>
      <c r="CI26" s="25"/>
      <c r="CJ26" s="25"/>
      <c r="CK26" s="25"/>
      <c r="CL26" s="25"/>
      <c r="CM26" s="25"/>
      <c r="CN26" s="25"/>
      <c r="CO26" s="25"/>
      <c r="CP26" s="25"/>
      <c r="CQ26" s="25"/>
      <c r="CR26" s="44"/>
      <c r="CS26" s="25"/>
      <c r="CT26" s="36" t="s">
        <v>314</v>
      </c>
      <c r="CU26" s="25"/>
      <c r="CV26" s="25"/>
      <c r="CW26" s="25"/>
      <c r="CX26" s="25"/>
      <c r="CY26" s="25"/>
      <c r="CZ26" s="25"/>
      <c r="DA26" s="25"/>
      <c r="DB26" s="25"/>
      <c r="DC26" s="25"/>
      <c r="DD26" s="25"/>
      <c r="DE26" s="25"/>
      <c r="DF26" s="25"/>
      <c r="DG26" s="25"/>
      <c r="DH26" s="25"/>
      <c r="DI26" s="25"/>
      <c r="DJ26" s="25"/>
      <c r="DK26" s="25"/>
      <c r="DL26" s="25"/>
      <c r="DM26" s="25"/>
      <c r="DN26" s="25"/>
      <c r="DO26" s="25"/>
      <c r="DP26" s="44"/>
      <c r="DQ26" s="25"/>
      <c r="DR26" s="36" t="s">
        <v>314</v>
      </c>
      <c r="DS26" s="25"/>
      <c r="DT26" s="25"/>
      <c r="DU26" s="25"/>
      <c r="DV26" s="25"/>
      <c r="DW26" s="25"/>
      <c r="DX26" s="25"/>
      <c r="DY26" s="25"/>
      <c r="DZ26" s="25"/>
      <c r="EA26" s="25"/>
      <c r="EB26" s="25"/>
      <c r="EC26" s="25"/>
      <c r="ED26" s="25"/>
      <c r="EE26" s="25"/>
      <c r="EF26" s="25"/>
      <c r="EG26" s="25"/>
      <c r="EH26" s="25"/>
      <c r="EI26" s="25"/>
      <c r="EJ26" s="25"/>
      <c r="EK26" s="25"/>
      <c r="EL26" s="25"/>
      <c r="EM26" s="25"/>
      <c r="EO26" s="1"/>
      <c r="EP26" s="14" t="s">
        <v>313</v>
      </c>
      <c r="EQ26" s="1"/>
      <c r="ER26" s="1"/>
      <c r="ES26" s="1"/>
      <c r="ET26" s="1"/>
      <c r="EU26" s="1"/>
      <c r="EV26" s="1"/>
      <c r="EW26" s="1"/>
      <c r="EX26" s="1"/>
      <c r="EY26" s="1"/>
      <c r="EZ26" s="1"/>
      <c r="FA26" s="1"/>
      <c r="FB26" s="1"/>
      <c r="FC26" s="1"/>
      <c r="FD26" s="1"/>
      <c r="FE26" s="1"/>
      <c r="FF26" s="1"/>
      <c r="FG26" s="1"/>
      <c r="FH26" s="1"/>
      <c r="FI26" s="1"/>
      <c r="FJ26" s="1"/>
      <c r="FK26" s="1"/>
      <c r="FM26" s="1"/>
      <c r="FN26" s="14" t="s">
        <v>313</v>
      </c>
      <c r="FO26" s="1"/>
      <c r="FP26" s="1"/>
      <c r="FQ26" s="1"/>
      <c r="FR26" s="1"/>
      <c r="FS26" s="1"/>
      <c r="FT26" s="1"/>
      <c r="FU26" s="1"/>
      <c r="FV26" s="1"/>
      <c r="FW26" s="1"/>
      <c r="FX26" s="1"/>
      <c r="FY26" s="1"/>
      <c r="FZ26" s="1"/>
      <c r="GA26" s="1"/>
      <c r="GB26" s="1"/>
      <c r="GC26" s="1"/>
      <c r="GD26" s="1"/>
      <c r="GE26" s="1"/>
      <c r="GF26" s="1"/>
      <c r="GG26" s="1"/>
      <c r="GH26" s="1"/>
      <c r="GI26" s="1"/>
      <c r="GK26" s="1"/>
      <c r="GL26" s="14" t="s">
        <v>313</v>
      </c>
      <c r="GM26" s="1"/>
      <c r="GN26" s="1"/>
      <c r="GO26" s="1"/>
      <c r="GP26" s="1"/>
      <c r="GQ26" s="1"/>
      <c r="GR26" s="1"/>
      <c r="GS26" s="1"/>
      <c r="GT26" s="1"/>
      <c r="GU26" s="1"/>
      <c r="GV26" s="1"/>
      <c r="GW26" s="1"/>
      <c r="GX26" s="1"/>
      <c r="GY26" s="1"/>
      <c r="GZ26" s="1"/>
      <c r="HA26" s="1"/>
      <c r="HB26" s="1"/>
      <c r="HC26" s="1"/>
      <c r="HD26" s="1"/>
      <c r="HE26" s="1"/>
      <c r="HF26" s="1"/>
      <c r="HG26" s="1"/>
    </row>
    <row r="27" ht="15" spans="1:215">
      <c r="A27" s="1"/>
      <c r="B27" s="15" t="s">
        <v>545</v>
      </c>
      <c r="C27" s="1">
        <v>107</v>
      </c>
      <c r="D27" s="1">
        <v>127</v>
      </c>
      <c r="E27" s="1">
        <v>123</v>
      </c>
      <c r="F27" s="1">
        <v>111</v>
      </c>
      <c r="G27" s="1">
        <v>91</v>
      </c>
      <c r="H27" s="1">
        <v>92</v>
      </c>
      <c r="I27" s="1">
        <v>107</v>
      </c>
      <c r="J27" s="1">
        <v>106</v>
      </c>
      <c r="K27" s="1">
        <v>96</v>
      </c>
      <c r="L27" s="1">
        <v>100</v>
      </c>
      <c r="M27" s="1">
        <v>106</v>
      </c>
      <c r="N27" s="1">
        <v>132</v>
      </c>
      <c r="O27" s="1">
        <v>123</v>
      </c>
      <c r="P27" s="1">
        <v>108</v>
      </c>
      <c r="Q27" s="1">
        <v>117</v>
      </c>
      <c r="R27" s="1">
        <v>124</v>
      </c>
      <c r="S27" s="1">
        <v>131</v>
      </c>
      <c r="T27" s="1">
        <v>136</v>
      </c>
      <c r="U27" s="1">
        <v>143</v>
      </c>
      <c r="V27" s="1">
        <v>138</v>
      </c>
      <c r="W27" s="1">
        <v>131</v>
      </c>
      <c r="Y27" s="1"/>
      <c r="Z27" s="15" t="s">
        <v>545</v>
      </c>
      <c r="AA27" s="1">
        <v>470</v>
      </c>
      <c r="AB27" s="1">
        <v>529</v>
      </c>
      <c r="AC27" s="1">
        <v>488</v>
      </c>
      <c r="AD27" s="1">
        <v>670</v>
      </c>
      <c r="AE27" s="1">
        <v>645</v>
      </c>
      <c r="AF27" s="1">
        <v>559</v>
      </c>
      <c r="AG27" s="1">
        <v>652</v>
      </c>
      <c r="AH27" s="1">
        <v>679</v>
      </c>
      <c r="AI27" s="1">
        <v>714</v>
      </c>
      <c r="AJ27" s="1">
        <v>699</v>
      </c>
      <c r="AK27" s="1">
        <v>752</v>
      </c>
      <c r="AL27" s="1">
        <v>873</v>
      </c>
      <c r="AM27" s="1">
        <v>769</v>
      </c>
      <c r="AN27" s="1">
        <v>723</v>
      </c>
      <c r="AO27" s="1">
        <v>696</v>
      </c>
      <c r="AP27" s="1">
        <v>767</v>
      </c>
      <c r="AQ27" s="1">
        <v>763</v>
      </c>
      <c r="AR27" s="1">
        <v>818</v>
      </c>
      <c r="AS27" s="1">
        <v>904</v>
      </c>
      <c r="AT27" s="1">
        <v>890</v>
      </c>
      <c r="AU27" s="1">
        <v>783</v>
      </c>
      <c r="AW27" s="25"/>
      <c r="AX27" s="37" t="s">
        <v>546</v>
      </c>
      <c r="AY27" s="25">
        <v>539</v>
      </c>
      <c r="AZ27" s="25">
        <v>667</v>
      </c>
      <c r="BA27" s="25">
        <v>580</v>
      </c>
      <c r="BB27" s="25">
        <v>668</v>
      </c>
      <c r="BC27" s="25">
        <v>586</v>
      </c>
      <c r="BD27" s="25">
        <v>648</v>
      </c>
      <c r="BE27" s="25">
        <v>778</v>
      </c>
      <c r="BF27" s="25">
        <v>702</v>
      </c>
      <c r="BG27" s="25">
        <v>644</v>
      </c>
      <c r="BH27" s="25">
        <v>631</v>
      </c>
      <c r="BI27" s="25">
        <v>730</v>
      </c>
      <c r="BJ27" s="25">
        <v>932</v>
      </c>
      <c r="BK27" s="25">
        <v>753</v>
      </c>
      <c r="BL27" s="25">
        <v>593</v>
      </c>
      <c r="BM27" s="25">
        <v>588</v>
      </c>
      <c r="BN27" s="25">
        <v>626</v>
      </c>
      <c r="BO27" s="25">
        <v>711</v>
      </c>
      <c r="BP27" s="25">
        <v>640</v>
      </c>
      <c r="BQ27" s="25">
        <v>658</v>
      </c>
      <c r="BR27" s="25">
        <v>624</v>
      </c>
      <c r="BS27" s="25">
        <v>584</v>
      </c>
      <c r="BT27" s="44"/>
      <c r="BU27" s="25"/>
      <c r="BV27" s="37" t="s">
        <v>546</v>
      </c>
      <c r="BW27" s="41">
        <v>3506</v>
      </c>
      <c r="BX27" s="41">
        <v>2934</v>
      </c>
      <c r="BY27" s="41">
        <v>3205</v>
      </c>
      <c r="BZ27" s="41">
        <v>3679</v>
      </c>
      <c r="CA27" s="41">
        <v>4618</v>
      </c>
      <c r="CB27" s="41">
        <v>3764</v>
      </c>
      <c r="CC27" s="41">
        <v>4137</v>
      </c>
      <c r="CD27" s="41">
        <v>4985</v>
      </c>
      <c r="CE27" s="41">
        <v>5545</v>
      </c>
      <c r="CF27" s="41">
        <v>4860</v>
      </c>
      <c r="CG27" s="41">
        <v>5824</v>
      </c>
      <c r="CH27" s="41">
        <v>6085</v>
      </c>
      <c r="CI27" s="41">
        <v>5838</v>
      </c>
      <c r="CJ27" s="41">
        <v>5783</v>
      </c>
      <c r="CK27" s="41">
        <v>5323</v>
      </c>
      <c r="CL27" s="41">
        <v>5542</v>
      </c>
      <c r="CM27" s="41">
        <v>5629</v>
      </c>
      <c r="CN27" s="41">
        <v>6131</v>
      </c>
      <c r="CO27" s="41">
        <v>6249</v>
      </c>
      <c r="CP27" s="41">
        <v>6325</v>
      </c>
      <c r="CQ27" s="41">
        <v>5401</v>
      </c>
      <c r="CR27" s="44"/>
      <c r="CS27" s="25"/>
      <c r="CT27" s="37" t="s">
        <v>546</v>
      </c>
      <c r="CU27" s="41">
        <v>7402</v>
      </c>
      <c r="CV27" s="41">
        <v>8150</v>
      </c>
      <c r="CW27" s="41">
        <v>7844</v>
      </c>
      <c r="CX27" s="41">
        <v>9305</v>
      </c>
      <c r="CY27" s="41">
        <v>8756</v>
      </c>
      <c r="CZ27" s="41">
        <v>7569</v>
      </c>
      <c r="DA27" s="41">
        <v>8641</v>
      </c>
      <c r="DB27" s="41">
        <v>9662</v>
      </c>
      <c r="DC27" s="41">
        <v>9275</v>
      </c>
      <c r="DD27" s="41">
        <v>9546</v>
      </c>
      <c r="DE27" s="41">
        <v>10922</v>
      </c>
      <c r="DF27" s="41">
        <v>10812</v>
      </c>
      <c r="DG27" s="41">
        <v>9918</v>
      </c>
      <c r="DH27" s="41">
        <v>9958</v>
      </c>
      <c r="DI27" s="41">
        <v>9932</v>
      </c>
      <c r="DJ27" s="41">
        <v>9779</v>
      </c>
      <c r="DK27" s="41">
        <v>9672</v>
      </c>
      <c r="DL27" s="41">
        <v>10029</v>
      </c>
      <c r="DM27" s="41">
        <v>10864</v>
      </c>
      <c r="DN27" s="41">
        <v>10961</v>
      </c>
      <c r="DO27" s="41">
        <v>9152</v>
      </c>
      <c r="DP27" s="44"/>
      <c r="DQ27" s="25"/>
      <c r="DR27" s="37" t="s">
        <v>546</v>
      </c>
      <c r="DS27" s="25">
        <v>697</v>
      </c>
      <c r="DT27" s="25">
        <v>767</v>
      </c>
      <c r="DU27" s="25">
        <v>663</v>
      </c>
      <c r="DV27" s="25">
        <v>630</v>
      </c>
      <c r="DW27" s="25">
        <v>584</v>
      </c>
      <c r="DX27" s="25">
        <v>667</v>
      </c>
      <c r="DY27" s="25">
        <v>767</v>
      </c>
      <c r="DZ27" s="25">
        <v>942</v>
      </c>
      <c r="EA27" s="25">
        <v>858</v>
      </c>
      <c r="EB27" s="25">
        <v>780</v>
      </c>
      <c r="EC27" s="25">
        <v>880</v>
      </c>
      <c r="ED27" s="25">
        <v>853</v>
      </c>
      <c r="EE27" s="25">
        <v>992</v>
      </c>
      <c r="EF27" s="25">
        <v>945</v>
      </c>
      <c r="EG27" s="25">
        <v>976</v>
      </c>
      <c r="EH27" s="25">
        <v>906</v>
      </c>
      <c r="EI27" s="25">
        <v>955</v>
      </c>
      <c r="EJ27" s="25">
        <v>964</v>
      </c>
      <c r="EK27" s="41">
        <v>1046</v>
      </c>
      <c r="EL27" s="41">
        <v>1039</v>
      </c>
      <c r="EM27" s="25">
        <v>929</v>
      </c>
      <c r="EO27" s="1"/>
      <c r="EP27" s="15" t="s">
        <v>545</v>
      </c>
      <c r="EQ27" s="1">
        <v>501</v>
      </c>
      <c r="ER27" s="1">
        <v>850</v>
      </c>
      <c r="ES27" s="1">
        <v>686</v>
      </c>
      <c r="ET27" s="1">
        <v>833</v>
      </c>
      <c r="EU27" s="11">
        <v>1097</v>
      </c>
      <c r="EV27" s="11">
        <v>1063</v>
      </c>
      <c r="EW27" s="11">
        <v>2015</v>
      </c>
      <c r="EX27" s="11">
        <v>2224</v>
      </c>
      <c r="EY27" s="11">
        <v>2193</v>
      </c>
      <c r="EZ27" s="11">
        <v>2668</v>
      </c>
      <c r="FA27" s="11">
        <v>3262</v>
      </c>
      <c r="FB27" s="11">
        <v>3109</v>
      </c>
      <c r="FC27" s="11">
        <v>3596</v>
      </c>
      <c r="FD27" s="11">
        <v>4146</v>
      </c>
      <c r="FE27" s="11">
        <v>3737</v>
      </c>
      <c r="FF27" s="11">
        <v>3892</v>
      </c>
      <c r="FG27" s="11">
        <v>3794</v>
      </c>
      <c r="FH27" s="11">
        <v>3951</v>
      </c>
      <c r="FI27" s="11">
        <v>4025</v>
      </c>
      <c r="FJ27" s="11">
        <v>3958</v>
      </c>
      <c r="FK27" s="11">
        <v>3665</v>
      </c>
      <c r="FM27" s="1"/>
      <c r="FN27" s="15" t="s">
        <v>545</v>
      </c>
      <c r="FO27" s="11">
        <v>3271</v>
      </c>
      <c r="FP27" s="11">
        <v>4858</v>
      </c>
      <c r="FQ27" s="11">
        <v>4690</v>
      </c>
      <c r="FR27" s="11">
        <v>5286</v>
      </c>
      <c r="FS27" s="11">
        <v>7353</v>
      </c>
      <c r="FT27" s="11">
        <v>7102</v>
      </c>
      <c r="FU27" s="11">
        <v>9991</v>
      </c>
      <c r="FV27" s="11">
        <v>10644</v>
      </c>
      <c r="FW27" s="11">
        <v>10751</v>
      </c>
      <c r="FX27" s="11">
        <v>10918</v>
      </c>
      <c r="FY27" s="11">
        <v>14172</v>
      </c>
      <c r="FZ27" s="11">
        <v>13878</v>
      </c>
      <c r="GA27" s="11">
        <v>14747</v>
      </c>
      <c r="GB27" s="11">
        <v>16564</v>
      </c>
      <c r="GC27" s="11">
        <v>17059</v>
      </c>
      <c r="GD27" s="11">
        <v>15721</v>
      </c>
      <c r="GE27" s="11">
        <v>14901</v>
      </c>
      <c r="GF27" s="11">
        <v>15301</v>
      </c>
      <c r="GG27" s="11">
        <v>16451</v>
      </c>
      <c r="GH27" s="11">
        <v>16749</v>
      </c>
      <c r="GI27" s="11">
        <v>15000</v>
      </c>
      <c r="GK27" s="1"/>
      <c r="GL27" s="15" t="s">
        <v>545</v>
      </c>
      <c r="GM27" s="11">
        <v>3362</v>
      </c>
      <c r="GN27" s="11">
        <v>3914</v>
      </c>
      <c r="GO27" s="11">
        <v>3902</v>
      </c>
      <c r="GP27" s="11">
        <v>5109</v>
      </c>
      <c r="GQ27" s="11">
        <v>5845</v>
      </c>
      <c r="GR27" s="11">
        <v>6342</v>
      </c>
      <c r="GS27" s="11">
        <v>8644</v>
      </c>
      <c r="GT27" s="11">
        <v>7524</v>
      </c>
      <c r="GU27" s="11">
        <v>8528</v>
      </c>
      <c r="GV27" s="11">
        <v>8407</v>
      </c>
      <c r="GW27" s="11">
        <v>9693</v>
      </c>
      <c r="GX27" s="11">
        <v>9235</v>
      </c>
      <c r="GY27" s="11">
        <v>9600</v>
      </c>
      <c r="GZ27" s="11">
        <v>10441</v>
      </c>
      <c r="HA27" s="11">
        <v>10222</v>
      </c>
      <c r="HB27" s="11">
        <v>10022</v>
      </c>
      <c r="HC27" s="11">
        <v>10394</v>
      </c>
      <c r="HD27" s="11">
        <v>10910</v>
      </c>
      <c r="HE27" s="11">
        <v>11788</v>
      </c>
      <c r="HF27" s="11">
        <v>11543</v>
      </c>
      <c r="HG27" s="11">
        <v>10852</v>
      </c>
    </row>
    <row r="28" ht="15" spans="1:215">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44"/>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44"/>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44"/>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row>
    <row r="29" ht="15" spans="1:215">
      <c r="A29" s="13"/>
      <c r="B29" s="14" t="s">
        <v>547</v>
      </c>
      <c r="C29" s="13">
        <v>7.85</v>
      </c>
      <c r="D29" s="13">
        <v>7.86</v>
      </c>
      <c r="E29" s="13">
        <v>7.8</v>
      </c>
      <c r="F29" s="13">
        <v>7.69</v>
      </c>
      <c r="G29" s="13">
        <v>7.51</v>
      </c>
      <c r="H29" s="13">
        <v>7.42</v>
      </c>
      <c r="I29" s="13">
        <v>6.72</v>
      </c>
      <c r="J29" s="13">
        <v>6.52</v>
      </c>
      <c r="K29" s="13">
        <v>6.66</v>
      </c>
      <c r="L29" s="13">
        <v>7.17</v>
      </c>
      <c r="M29" s="13">
        <v>6.63</v>
      </c>
      <c r="N29" s="13">
        <v>6.59</v>
      </c>
      <c r="O29" s="13">
        <v>6.49</v>
      </c>
      <c r="P29" s="13">
        <v>6.39</v>
      </c>
      <c r="Q29" s="13">
        <v>6.31</v>
      </c>
      <c r="R29" s="13">
        <v>6.23</v>
      </c>
      <c r="S29" s="13">
        <v>6.12</v>
      </c>
      <c r="T29" s="13">
        <v>6.02</v>
      </c>
      <c r="U29" s="13">
        <v>5.94</v>
      </c>
      <c r="V29" s="13">
        <v>5.83</v>
      </c>
      <c r="W29" s="13">
        <v>5.74</v>
      </c>
      <c r="Y29" s="13"/>
      <c r="Z29" s="14" t="s">
        <v>547</v>
      </c>
      <c r="AA29" s="13">
        <v>7.85</v>
      </c>
      <c r="AB29" s="13">
        <v>7.84</v>
      </c>
      <c r="AC29" s="13">
        <v>7.8</v>
      </c>
      <c r="AD29" s="13">
        <v>7.76</v>
      </c>
      <c r="AE29" s="13">
        <v>7.68</v>
      </c>
      <c r="AF29" s="13">
        <v>7.52</v>
      </c>
      <c r="AG29" s="13">
        <v>6.76</v>
      </c>
      <c r="AH29" s="13">
        <v>6.66</v>
      </c>
      <c r="AI29" s="13">
        <v>6.75</v>
      </c>
      <c r="AJ29" s="13">
        <v>7.22</v>
      </c>
      <c r="AK29" s="13">
        <v>6.74</v>
      </c>
      <c r="AL29" s="13">
        <v>6.65</v>
      </c>
      <c r="AM29" s="13">
        <v>6.52</v>
      </c>
      <c r="AN29" s="13">
        <v>6.45</v>
      </c>
      <c r="AO29" s="13">
        <v>6.36</v>
      </c>
      <c r="AP29" s="13">
        <v>6.22</v>
      </c>
      <c r="AQ29" s="13">
        <v>6.09</v>
      </c>
      <c r="AR29" s="13">
        <v>6</v>
      </c>
      <c r="AS29" s="13">
        <v>5.91</v>
      </c>
      <c r="AT29" s="13">
        <v>5.81</v>
      </c>
      <c r="AU29" s="13">
        <v>5.73</v>
      </c>
      <c r="AW29" s="33"/>
      <c r="AX29" s="36" t="s">
        <v>548</v>
      </c>
      <c r="AY29" s="33">
        <v>8.03</v>
      </c>
      <c r="AZ29" s="33">
        <v>7.95</v>
      </c>
      <c r="BA29" s="33">
        <v>7.88</v>
      </c>
      <c r="BB29" s="33">
        <v>7.81</v>
      </c>
      <c r="BC29" s="33">
        <v>7.68</v>
      </c>
      <c r="BD29" s="33">
        <v>7.63</v>
      </c>
      <c r="BE29" s="33">
        <v>6.85</v>
      </c>
      <c r="BF29" s="33">
        <v>6.72</v>
      </c>
      <c r="BG29" s="33">
        <v>6.76</v>
      </c>
      <c r="BH29" s="33">
        <v>7.23</v>
      </c>
      <c r="BI29" s="33">
        <v>6.78</v>
      </c>
      <c r="BJ29" s="33">
        <v>6.69</v>
      </c>
      <c r="BK29" s="33">
        <v>6.55</v>
      </c>
      <c r="BL29" s="33">
        <v>6.44</v>
      </c>
      <c r="BM29" s="33">
        <v>6.36</v>
      </c>
      <c r="BN29" s="33">
        <v>6.21</v>
      </c>
      <c r="BO29" s="33">
        <v>6.1</v>
      </c>
      <c r="BP29" s="33">
        <v>6</v>
      </c>
      <c r="BQ29" s="33">
        <v>5.91</v>
      </c>
      <c r="BR29" s="33">
        <v>5.8</v>
      </c>
      <c r="BS29" s="33">
        <v>5.72</v>
      </c>
      <c r="BT29" s="44"/>
      <c r="BU29" s="33"/>
      <c r="BV29" s="36" t="s">
        <v>548</v>
      </c>
      <c r="BW29" s="33">
        <v>7.87</v>
      </c>
      <c r="BX29" s="33">
        <v>7.8</v>
      </c>
      <c r="BY29" s="33">
        <v>7.7</v>
      </c>
      <c r="BZ29" s="33">
        <v>7.63</v>
      </c>
      <c r="CA29" s="33">
        <v>7.53</v>
      </c>
      <c r="CB29" s="33">
        <v>7.44</v>
      </c>
      <c r="CC29" s="33">
        <v>6.72</v>
      </c>
      <c r="CD29" s="33">
        <v>6.56</v>
      </c>
      <c r="CE29" s="33">
        <v>6.72</v>
      </c>
      <c r="CF29" s="33">
        <v>7.17</v>
      </c>
      <c r="CG29" s="33">
        <v>6.68</v>
      </c>
      <c r="CH29" s="33">
        <v>6.58</v>
      </c>
      <c r="CI29" s="33">
        <v>6.48</v>
      </c>
      <c r="CJ29" s="33">
        <v>6.39</v>
      </c>
      <c r="CK29" s="33">
        <v>6.27</v>
      </c>
      <c r="CL29" s="33">
        <v>6.18</v>
      </c>
      <c r="CM29" s="33">
        <v>6.08</v>
      </c>
      <c r="CN29" s="33">
        <v>5.98</v>
      </c>
      <c r="CO29" s="33">
        <v>5.89</v>
      </c>
      <c r="CP29" s="33">
        <v>5.79</v>
      </c>
      <c r="CQ29" s="33">
        <v>5.7</v>
      </c>
      <c r="CR29" s="44"/>
      <c r="CS29" s="33"/>
      <c r="CT29" s="36" t="s">
        <v>548</v>
      </c>
      <c r="CU29" s="33">
        <v>7.78</v>
      </c>
      <c r="CV29" s="33">
        <v>7.77</v>
      </c>
      <c r="CW29" s="33">
        <v>7.69</v>
      </c>
      <c r="CX29" s="33">
        <v>7.6</v>
      </c>
      <c r="CY29" s="33">
        <v>7.53</v>
      </c>
      <c r="CZ29" s="33">
        <v>7.45</v>
      </c>
      <c r="DA29" s="33">
        <v>6.69</v>
      </c>
      <c r="DB29" s="33">
        <v>6.51</v>
      </c>
      <c r="DC29" s="33">
        <v>6.66</v>
      </c>
      <c r="DD29" s="33">
        <v>7.16</v>
      </c>
      <c r="DE29" s="33">
        <v>6.67</v>
      </c>
      <c r="DF29" s="33">
        <v>6.59</v>
      </c>
      <c r="DG29" s="33">
        <v>6.5</v>
      </c>
      <c r="DH29" s="33">
        <v>6.38</v>
      </c>
      <c r="DI29" s="33">
        <v>6.28</v>
      </c>
      <c r="DJ29" s="33">
        <v>6.17</v>
      </c>
      <c r="DK29" s="33">
        <v>6.06</v>
      </c>
      <c r="DL29" s="33">
        <v>5.97</v>
      </c>
      <c r="DM29" s="33">
        <v>5.89</v>
      </c>
      <c r="DN29" s="33">
        <v>5.78</v>
      </c>
      <c r="DO29" s="33">
        <v>5.7</v>
      </c>
      <c r="DP29" s="44"/>
      <c r="DQ29" s="33"/>
      <c r="DR29" s="36" t="s">
        <v>548</v>
      </c>
      <c r="DS29" s="33">
        <v>7.63</v>
      </c>
      <c r="DT29" s="33">
        <v>7.58</v>
      </c>
      <c r="DU29" s="33">
        <v>7.53</v>
      </c>
      <c r="DV29" s="33">
        <v>7.46</v>
      </c>
      <c r="DW29" s="33">
        <v>7.36</v>
      </c>
      <c r="DX29" s="33">
        <v>7.28</v>
      </c>
      <c r="DY29" s="33">
        <v>6.58</v>
      </c>
      <c r="DZ29" s="33">
        <v>6.39</v>
      </c>
      <c r="EA29" s="33">
        <v>6.62</v>
      </c>
      <c r="EB29" s="33">
        <v>7.12</v>
      </c>
      <c r="EC29" s="33">
        <v>6.57</v>
      </c>
      <c r="ED29" s="33">
        <v>6.49</v>
      </c>
      <c r="EE29" s="33">
        <v>6.38</v>
      </c>
      <c r="EF29" s="33">
        <v>6.26</v>
      </c>
      <c r="EG29" s="33">
        <v>6.17</v>
      </c>
      <c r="EH29" s="33">
        <v>6.06</v>
      </c>
      <c r="EI29" s="33">
        <v>5.97</v>
      </c>
      <c r="EJ29" s="33">
        <v>5.89</v>
      </c>
      <c r="EK29" s="33">
        <v>5.79</v>
      </c>
      <c r="EL29" s="33">
        <v>5.7</v>
      </c>
      <c r="EM29" s="33">
        <v>5.61</v>
      </c>
      <c r="EO29" s="13"/>
      <c r="EP29" s="14" t="s">
        <v>547</v>
      </c>
      <c r="EQ29" s="13">
        <v>7.67</v>
      </c>
      <c r="ER29" s="13">
        <v>7.62</v>
      </c>
      <c r="ES29" s="13">
        <v>7.58</v>
      </c>
      <c r="ET29" s="13">
        <v>7.51</v>
      </c>
      <c r="EU29" s="13">
        <v>7.44</v>
      </c>
      <c r="EV29" s="13">
        <v>7.36</v>
      </c>
      <c r="EW29" s="13">
        <v>6.7</v>
      </c>
      <c r="EX29" s="13">
        <v>6.52</v>
      </c>
      <c r="EY29" s="13">
        <v>6.67</v>
      </c>
      <c r="EZ29" s="13">
        <v>7.16</v>
      </c>
      <c r="FA29" s="13">
        <v>6.64</v>
      </c>
      <c r="FB29" s="13">
        <v>6.56</v>
      </c>
      <c r="FC29" s="13">
        <v>6.44</v>
      </c>
      <c r="FD29" s="13">
        <v>6.35</v>
      </c>
      <c r="FE29" s="13">
        <v>6.25</v>
      </c>
      <c r="FF29" s="13">
        <v>6.15</v>
      </c>
      <c r="FG29" s="13">
        <v>6.04</v>
      </c>
      <c r="FH29" s="13">
        <v>5.95</v>
      </c>
      <c r="FI29" s="13">
        <v>5.87</v>
      </c>
      <c r="FJ29" s="13">
        <v>5.76</v>
      </c>
      <c r="FK29" s="13">
        <v>5.68</v>
      </c>
      <c r="FM29" s="13"/>
      <c r="FN29" s="14" t="s">
        <v>547</v>
      </c>
      <c r="FO29" s="13">
        <v>7.72</v>
      </c>
      <c r="FP29" s="13">
        <v>7.73</v>
      </c>
      <c r="FQ29" s="13">
        <v>7.7</v>
      </c>
      <c r="FR29" s="13">
        <v>7.57</v>
      </c>
      <c r="FS29" s="13">
        <v>7.48</v>
      </c>
      <c r="FT29" s="13">
        <v>7.42</v>
      </c>
      <c r="FU29" s="13">
        <v>6.7</v>
      </c>
      <c r="FV29" s="13">
        <v>6.57</v>
      </c>
      <c r="FW29" s="13">
        <v>6.71</v>
      </c>
      <c r="FX29" s="13">
        <v>7.19</v>
      </c>
      <c r="FY29" s="13">
        <v>6.73</v>
      </c>
      <c r="FZ29" s="13">
        <v>6.63</v>
      </c>
      <c r="GA29" s="13">
        <v>6.51</v>
      </c>
      <c r="GB29" s="13">
        <v>6.41</v>
      </c>
      <c r="GC29" s="13">
        <v>6.31</v>
      </c>
      <c r="GD29" s="13">
        <v>6.2</v>
      </c>
      <c r="GE29" s="13">
        <v>6.08</v>
      </c>
      <c r="GF29" s="13">
        <v>5.98</v>
      </c>
      <c r="GG29" s="13">
        <v>5.9</v>
      </c>
      <c r="GH29" s="13">
        <v>5.8</v>
      </c>
      <c r="GI29" s="13">
        <v>5.73</v>
      </c>
      <c r="GK29" s="13"/>
      <c r="GL29" s="14" t="s">
        <v>547</v>
      </c>
      <c r="GM29" s="13">
        <v>7.85</v>
      </c>
      <c r="GN29" s="13">
        <v>7.88</v>
      </c>
      <c r="GO29" s="13">
        <v>7.83</v>
      </c>
      <c r="GP29" s="13">
        <v>7.74</v>
      </c>
      <c r="GQ29" s="13">
        <v>7.65</v>
      </c>
      <c r="GR29" s="13">
        <v>7.58</v>
      </c>
      <c r="GS29" s="13">
        <v>6.78</v>
      </c>
      <c r="GT29" s="13">
        <v>6.69</v>
      </c>
      <c r="GU29" s="13">
        <v>6.8</v>
      </c>
      <c r="GV29" s="13">
        <v>7.21</v>
      </c>
      <c r="GW29" s="13">
        <v>6.75</v>
      </c>
      <c r="GX29" s="13">
        <v>6.65</v>
      </c>
      <c r="GY29" s="13">
        <v>6.55</v>
      </c>
      <c r="GZ29" s="13">
        <v>6.47</v>
      </c>
      <c r="HA29" s="13">
        <v>6.36</v>
      </c>
      <c r="HB29" s="13">
        <v>6.25</v>
      </c>
      <c r="HC29" s="13">
        <v>6.14</v>
      </c>
      <c r="HD29" s="13">
        <v>6.05</v>
      </c>
      <c r="HE29" s="13">
        <v>5.96</v>
      </c>
      <c r="HF29" s="13">
        <v>5.87</v>
      </c>
      <c r="HG29" s="13">
        <v>5.78</v>
      </c>
    </row>
    <row r="30" ht="15" spans="1:215">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38"/>
      <c r="AX30" s="38"/>
      <c r="AY30" s="25"/>
      <c r="AZ30" s="25"/>
      <c r="BA30" s="25"/>
      <c r="BB30" s="25"/>
      <c r="BC30" s="25"/>
      <c r="BD30" s="25"/>
      <c r="BE30" s="25"/>
      <c r="BF30" s="25"/>
      <c r="BG30" s="25"/>
      <c r="BH30" s="25"/>
      <c r="BI30" s="25"/>
      <c r="BJ30" s="25"/>
      <c r="BK30" s="25"/>
      <c r="BL30" s="25"/>
      <c r="BM30" s="25"/>
      <c r="BN30" s="25"/>
      <c r="BO30" s="25"/>
      <c r="BP30" s="25"/>
      <c r="BQ30" s="25"/>
      <c r="BR30" s="25"/>
      <c r="BS30" s="25"/>
      <c r="BT30" s="44"/>
      <c r="BU30" s="38"/>
      <c r="BV30" s="38"/>
      <c r="BW30" s="25"/>
      <c r="BX30" s="25"/>
      <c r="BY30" s="25"/>
      <c r="BZ30" s="25"/>
      <c r="CA30" s="25"/>
      <c r="CB30" s="25"/>
      <c r="CC30" s="25"/>
      <c r="CD30" s="25"/>
      <c r="CE30" s="25"/>
      <c r="CF30" s="25"/>
      <c r="CG30" s="25"/>
      <c r="CH30" s="25"/>
      <c r="CI30" s="25"/>
      <c r="CJ30" s="25"/>
      <c r="CK30" s="25"/>
      <c r="CL30" s="25"/>
      <c r="CM30" s="25"/>
      <c r="CN30" s="25"/>
      <c r="CO30" s="25"/>
      <c r="CP30" s="25"/>
      <c r="CQ30" s="25"/>
      <c r="CR30" s="44"/>
      <c r="CS30" s="38"/>
      <c r="CT30" s="38"/>
      <c r="CU30" s="25"/>
      <c r="CV30" s="25"/>
      <c r="CW30" s="25"/>
      <c r="CX30" s="25"/>
      <c r="CY30" s="25"/>
      <c r="CZ30" s="25"/>
      <c r="DA30" s="25"/>
      <c r="DB30" s="25"/>
      <c r="DC30" s="25"/>
      <c r="DD30" s="25"/>
      <c r="DE30" s="25"/>
      <c r="DF30" s="25"/>
      <c r="DG30" s="25"/>
      <c r="DH30" s="25"/>
      <c r="DI30" s="25"/>
      <c r="DJ30" s="25"/>
      <c r="DK30" s="25"/>
      <c r="DL30" s="25"/>
      <c r="DM30" s="25"/>
      <c r="DN30" s="25"/>
      <c r="DO30" s="25"/>
      <c r="DP30" s="44"/>
      <c r="DQ30" s="38"/>
      <c r="DR30" s="38"/>
      <c r="DS30" s="25"/>
      <c r="DT30" s="25"/>
      <c r="DU30" s="25"/>
      <c r="DV30" s="25"/>
      <c r="DW30" s="25"/>
      <c r="DX30" s="25"/>
      <c r="DY30" s="25"/>
      <c r="DZ30" s="25"/>
      <c r="EA30" s="25"/>
      <c r="EB30" s="25"/>
      <c r="EC30" s="25"/>
      <c r="ED30" s="25"/>
      <c r="EE30" s="25"/>
      <c r="EF30" s="25"/>
      <c r="EG30" s="25"/>
      <c r="EH30" s="25"/>
      <c r="EI30" s="25"/>
      <c r="EJ30" s="25"/>
      <c r="EK30" s="25"/>
      <c r="EL30" s="25"/>
      <c r="EM30" s="25"/>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row>
    <row r="31" ht="15" spans="1:215">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44"/>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44"/>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44"/>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O31" s="1"/>
      <c r="EP31" s="1"/>
      <c r="EQ31" s="1"/>
      <c r="ER31" s="1"/>
      <c r="ES31" s="1"/>
      <c r="ET31" s="1"/>
      <c r="EU31" s="1"/>
      <c r="EV31" s="1"/>
      <c r="EW31" s="1"/>
      <c r="EX31" s="1"/>
      <c r="EY31" s="1"/>
      <c r="EZ31" s="1"/>
      <c r="FA31" s="1"/>
      <c r="FB31" s="1"/>
      <c r="FC31" s="1"/>
      <c r="FD31" s="1"/>
      <c r="FE31" s="1"/>
      <c r="FF31" s="1"/>
      <c r="FG31" s="1"/>
      <c r="FH31" s="1"/>
      <c r="FI31" s="1"/>
      <c r="FJ31" s="1"/>
      <c r="FK31" s="1"/>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row>
    <row r="32" ht="16.5" spans="1:215">
      <c r="A32" s="13"/>
      <c r="B32" s="13" t="s">
        <v>555</v>
      </c>
      <c r="C32" s="13">
        <v>0.1</v>
      </c>
      <c r="D32" s="13">
        <v>0.1</v>
      </c>
      <c r="E32" s="13">
        <v>0.1</v>
      </c>
      <c r="F32" s="13">
        <v>0.1</v>
      </c>
      <c r="G32" s="13">
        <v>0</v>
      </c>
      <c r="H32" s="13">
        <v>0</v>
      </c>
      <c r="I32" s="13">
        <v>0</v>
      </c>
      <c r="J32" s="13">
        <v>0</v>
      </c>
      <c r="K32" s="13">
        <v>0</v>
      </c>
      <c r="L32" s="13">
        <v>0</v>
      </c>
      <c r="M32" s="13">
        <v>0</v>
      </c>
      <c r="N32" s="13">
        <v>0.1</v>
      </c>
      <c r="O32" s="13">
        <v>0.1</v>
      </c>
      <c r="P32" s="13">
        <v>0</v>
      </c>
      <c r="Q32" s="13">
        <v>0.1</v>
      </c>
      <c r="R32" s="13">
        <v>0.1</v>
      </c>
      <c r="S32" s="13">
        <v>0.1</v>
      </c>
      <c r="T32" s="13">
        <v>0.1</v>
      </c>
      <c r="U32" s="13">
        <v>0.1</v>
      </c>
      <c r="V32" s="13">
        <v>0.1</v>
      </c>
      <c r="W32" s="13">
        <v>0.1</v>
      </c>
      <c r="Y32" s="13"/>
      <c r="Z32" s="13" t="s">
        <v>555</v>
      </c>
      <c r="AA32" s="13">
        <v>0.3</v>
      </c>
      <c r="AB32" s="13">
        <v>0.3</v>
      </c>
      <c r="AC32" s="13">
        <v>0.3</v>
      </c>
      <c r="AD32" s="13">
        <v>0.4</v>
      </c>
      <c r="AE32" s="13">
        <v>0.3</v>
      </c>
      <c r="AF32" s="13">
        <v>0.3</v>
      </c>
      <c r="AG32" s="13">
        <v>0.3</v>
      </c>
      <c r="AH32" s="13">
        <v>0.3</v>
      </c>
      <c r="AI32" s="13">
        <v>0.3</v>
      </c>
      <c r="AJ32" s="13">
        <v>0.4</v>
      </c>
      <c r="AK32" s="13">
        <v>0.4</v>
      </c>
      <c r="AL32" s="13">
        <v>0.4</v>
      </c>
      <c r="AM32" s="13">
        <v>0.3</v>
      </c>
      <c r="AN32" s="13">
        <v>0.3</v>
      </c>
      <c r="AO32" s="13">
        <v>0.3</v>
      </c>
      <c r="AP32" s="13">
        <v>0.3</v>
      </c>
      <c r="AQ32" s="13">
        <v>0.3</v>
      </c>
      <c r="AR32" s="13">
        <v>0.3</v>
      </c>
      <c r="AS32" s="13">
        <v>0.4</v>
      </c>
      <c r="AT32" s="13">
        <v>0.4</v>
      </c>
      <c r="AU32" s="13">
        <v>0.3</v>
      </c>
      <c r="AW32" s="33"/>
      <c r="AX32" s="33" t="s">
        <v>555</v>
      </c>
      <c r="AY32" s="33">
        <v>0.3</v>
      </c>
      <c r="AZ32" s="33">
        <v>0.4</v>
      </c>
      <c r="BA32" s="33">
        <v>0.3</v>
      </c>
      <c r="BB32" s="33">
        <v>0.4</v>
      </c>
      <c r="BC32" s="33">
        <v>0.3</v>
      </c>
      <c r="BD32" s="33">
        <v>0.3</v>
      </c>
      <c r="BE32" s="33">
        <v>0.4</v>
      </c>
      <c r="BF32" s="33">
        <v>0.3</v>
      </c>
      <c r="BG32" s="33">
        <v>0.3</v>
      </c>
      <c r="BH32" s="33">
        <v>0.3</v>
      </c>
      <c r="BI32" s="33">
        <v>0.3</v>
      </c>
      <c r="BJ32" s="33">
        <v>0.4</v>
      </c>
      <c r="BK32" s="33">
        <v>0.3</v>
      </c>
      <c r="BL32" s="33">
        <v>0.3</v>
      </c>
      <c r="BM32" s="33">
        <v>0.3</v>
      </c>
      <c r="BN32" s="33">
        <v>0.3</v>
      </c>
      <c r="BO32" s="33">
        <v>0.3</v>
      </c>
      <c r="BP32" s="33">
        <v>0.3</v>
      </c>
      <c r="BQ32" s="33">
        <v>0.3</v>
      </c>
      <c r="BR32" s="33">
        <v>0.3</v>
      </c>
      <c r="BS32" s="33">
        <v>0.2</v>
      </c>
      <c r="BT32" s="44"/>
      <c r="BU32" s="33"/>
      <c r="BV32" s="33" t="s">
        <v>555</v>
      </c>
      <c r="BW32" s="33">
        <v>1.9</v>
      </c>
      <c r="BX32" s="33">
        <v>1.6</v>
      </c>
      <c r="BY32" s="33">
        <v>1.7</v>
      </c>
      <c r="BZ32" s="33">
        <v>1.9</v>
      </c>
      <c r="CA32" s="33">
        <v>2.4</v>
      </c>
      <c r="CB32" s="33">
        <v>1.9</v>
      </c>
      <c r="CC32" s="33">
        <v>1.9</v>
      </c>
      <c r="CD32" s="33">
        <v>2.3</v>
      </c>
      <c r="CE32" s="33">
        <v>2.6</v>
      </c>
      <c r="CF32" s="33">
        <v>2.4</v>
      </c>
      <c r="CG32" s="33">
        <v>2.7</v>
      </c>
      <c r="CH32" s="33">
        <v>2.8</v>
      </c>
      <c r="CI32" s="33">
        <v>2.6</v>
      </c>
      <c r="CJ32" s="33">
        <v>2.6</v>
      </c>
      <c r="CK32" s="33">
        <v>2.3</v>
      </c>
      <c r="CL32" s="33">
        <v>2.4</v>
      </c>
      <c r="CM32" s="33">
        <v>2.4</v>
      </c>
      <c r="CN32" s="33">
        <v>2.5</v>
      </c>
      <c r="CO32" s="33">
        <v>2.5</v>
      </c>
      <c r="CP32" s="33">
        <v>2.5</v>
      </c>
      <c r="CQ32" s="33">
        <v>2.1</v>
      </c>
      <c r="CR32" s="44"/>
      <c r="CS32" s="33"/>
      <c r="CT32" s="33" t="s">
        <v>555</v>
      </c>
      <c r="CU32" s="33">
        <v>3.9</v>
      </c>
      <c r="CV32" s="33">
        <v>4.3</v>
      </c>
      <c r="CW32" s="33">
        <v>4.1</v>
      </c>
      <c r="CX32" s="33">
        <v>4.9</v>
      </c>
      <c r="CY32" s="33">
        <v>4.5</v>
      </c>
      <c r="CZ32" s="33">
        <v>3.9</v>
      </c>
      <c r="DA32" s="33">
        <v>4</v>
      </c>
      <c r="DB32" s="33">
        <v>4.3</v>
      </c>
      <c r="DC32" s="33">
        <v>4.3</v>
      </c>
      <c r="DD32" s="33">
        <v>4.7</v>
      </c>
      <c r="DE32" s="33">
        <v>5</v>
      </c>
      <c r="DF32" s="33">
        <v>4.9</v>
      </c>
      <c r="DG32" s="33">
        <v>4.5</v>
      </c>
      <c r="DH32" s="33">
        <v>4.4</v>
      </c>
      <c r="DI32" s="33">
        <v>4.3</v>
      </c>
      <c r="DJ32" s="33">
        <v>4.2</v>
      </c>
      <c r="DK32" s="33">
        <v>4</v>
      </c>
      <c r="DL32" s="33">
        <v>4.1</v>
      </c>
      <c r="DM32" s="33">
        <v>4.4</v>
      </c>
      <c r="DN32" s="33">
        <v>4.4</v>
      </c>
      <c r="DO32" s="33">
        <v>3.6</v>
      </c>
      <c r="DP32" s="44"/>
      <c r="DQ32" s="33"/>
      <c r="DR32" s="33" t="s">
        <v>555</v>
      </c>
      <c r="DS32" s="33">
        <v>0.4</v>
      </c>
      <c r="DT32" s="33">
        <v>0.4</v>
      </c>
      <c r="DU32" s="33">
        <v>0.3</v>
      </c>
      <c r="DV32" s="33">
        <v>0.3</v>
      </c>
      <c r="DW32" s="33">
        <v>0.3</v>
      </c>
      <c r="DX32" s="33">
        <v>0.3</v>
      </c>
      <c r="DY32" s="33">
        <v>0.3</v>
      </c>
      <c r="DZ32" s="33">
        <v>0.4</v>
      </c>
      <c r="EA32" s="33">
        <v>0.4</v>
      </c>
      <c r="EB32" s="33">
        <v>0.4</v>
      </c>
      <c r="EC32" s="33">
        <v>0.4</v>
      </c>
      <c r="ED32" s="33">
        <v>0.4</v>
      </c>
      <c r="EE32" s="33">
        <v>0.4</v>
      </c>
      <c r="EF32" s="33">
        <v>0.4</v>
      </c>
      <c r="EG32" s="33">
        <v>0.4</v>
      </c>
      <c r="EH32" s="33">
        <v>0.4</v>
      </c>
      <c r="EI32" s="33">
        <v>0.4</v>
      </c>
      <c r="EJ32" s="33">
        <v>0.4</v>
      </c>
      <c r="EK32" s="33">
        <v>0.4</v>
      </c>
      <c r="EL32" s="33">
        <v>0.4</v>
      </c>
      <c r="EM32" s="33">
        <v>0.4</v>
      </c>
      <c r="EO32" s="13"/>
      <c r="EP32" s="13" t="s">
        <v>555</v>
      </c>
      <c r="EQ32" s="13">
        <v>0.3</v>
      </c>
      <c r="ER32" s="13">
        <v>0.4</v>
      </c>
      <c r="ES32" s="13">
        <v>0.4</v>
      </c>
      <c r="ET32" s="13">
        <v>0.4</v>
      </c>
      <c r="EU32" s="13">
        <v>0.6</v>
      </c>
      <c r="EV32" s="13">
        <v>0.5</v>
      </c>
      <c r="EW32" s="13">
        <v>0.9</v>
      </c>
      <c r="EX32" s="13">
        <v>1</v>
      </c>
      <c r="EY32" s="13">
        <v>1</v>
      </c>
      <c r="EZ32" s="13">
        <v>1.3</v>
      </c>
      <c r="FA32" s="13">
        <v>1.5</v>
      </c>
      <c r="FB32" s="13">
        <v>1.4</v>
      </c>
      <c r="FC32" s="13">
        <v>1.6</v>
      </c>
      <c r="FD32" s="13">
        <v>1.8</v>
      </c>
      <c r="FE32" s="13">
        <v>1.6</v>
      </c>
      <c r="FF32" s="13">
        <v>1.7</v>
      </c>
      <c r="FG32" s="13">
        <v>1.6</v>
      </c>
      <c r="FH32" s="13">
        <v>1.6</v>
      </c>
      <c r="FI32" s="13">
        <v>1.6</v>
      </c>
      <c r="FJ32" s="13">
        <v>1.6</v>
      </c>
      <c r="FK32" s="13">
        <v>1.4</v>
      </c>
      <c r="FM32" s="13"/>
      <c r="FN32" s="13" t="s">
        <v>555</v>
      </c>
      <c r="FO32" s="13">
        <v>1.7</v>
      </c>
      <c r="FP32" s="13">
        <v>2.6</v>
      </c>
      <c r="FQ32" s="13">
        <v>2.5</v>
      </c>
      <c r="FR32" s="13">
        <v>2.8</v>
      </c>
      <c r="FS32" s="13">
        <v>3.8</v>
      </c>
      <c r="FT32" s="13">
        <v>3.6</v>
      </c>
      <c r="FU32" s="13">
        <v>4.6</v>
      </c>
      <c r="FV32" s="13">
        <v>4.8</v>
      </c>
      <c r="FW32" s="13">
        <v>5</v>
      </c>
      <c r="FX32" s="13">
        <v>5.5</v>
      </c>
      <c r="FY32" s="13">
        <v>6.6</v>
      </c>
      <c r="FZ32" s="13">
        <v>6.4</v>
      </c>
      <c r="GA32" s="13">
        <v>6.7</v>
      </c>
      <c r="GB32" s="13">
        <v>7.4</v>
      </c>
      <c r="GC32" s="13">
        <v>7.5</v>
      </c>
      <c r="GD32" s="13">
        <v>6.8</v>
      </c>
      <c r="GE32" s="13">
        <v>6.3</v>
      </c>
      <c r="GF32" s="13">
        <v>6.3</v>
      </c>
      <c r="GG32" s="13">
        <v>6.7</v>
      </c>
      <c r="GH32" s="13">
        <v>6.7</v>
      </c>
      <c r="GI32" s="13">
        <v>6</v>
      </c>
      <c r="GK32" s="13"/>
      <c r="GL32" s="13" t="s">
        <v>555</v>
      </c>
      <c r="GM32" s="13">
        <v>1.8</v>
      </c>
      <c r="GN32" s="13">
        <v>2.1</v>
      </c>
      <c r="GO32" s="13">
        <v>2.1</v>
      </c>
      <c r="GP32" s="13">
        <v>2.7</v>
      </c>
      <c r="GQ32" s="13">
        <v>3.1</v>
      </c>
      <c r="GR32" s="13">
        <v>3.3</v>
      </c>
      <c r="GS32" s="13">
        <v>4.1</v>
      </c>
      <c r="GT32" s="13">
        <v>3.5</v>
      </c>
      <c r="GU32" s="13">
        <v>4</v>
      </c>
      <c r="GV32" s="13">
        <v>4.2</v>
      </c>
      <c r="GW32" s="13">
        <v>4.6</v>
      </c>
      <c r="GX32" s="13">
        <v>4.3</v>
      </c>
      <c r="GY32" s="13">
        <v>4.4</v>
      </c>
      <c r="GZ32" s="13">
        <v>4.7</v>
      </c>
      <c r="HA32" s="13">
        <v>4.5</v>
      </c>
      <c r="HB32" s="13">
        <v>4.4</v>
      </c>
      <c r="HC32" s="13">
        <v>4.4</v>
      </c>
      <c r="HD32" s="13">
        <v>4.6</v>
      </c>
      <c r="HE32" s="13">
        <v>4.9</v>
      </c>
      <c r="HF32" s="13">
        <v>4.7</v>
      </c>
      <c r="HG32" s="13">
        <v>4.4</v>
      </c>
    </row>
    <row r="33" ht="105.95" customHeight="1" spans="1:215">
      <c r="A33" s="1"/>
      <c r="B33" s="23" t="s">
        <v>320</v>
      </c>
      <c r="C33" s="1"/>
      <c r="D33" s="1"/>
      <c r="E33" s="1"/>
      <c r="F33" s="1"/>
      <c r="G33" s="1"/>
      <c r="H33" s="1"/>
      <c r="I33" s="1"/>
      <c r="J33" s="1"/>
      <c r="K33" s="1"/>
      <c r="L33" s="1"/>
      <c r="M33" s="1"/>
      <c r="N33" s="1"/>
      <c r="O33" s="1"/>
      <c r="P33" s="1"/>
      <c r="Q33" s="1"/>
      <c r="R33" s="1"/>
      <c r="S33" s="1"/>
      <c r="T33" s="1"/>
      <c r="U33" s="1"/>
      <c r="V33" s="1"/>
      <c r="W33" s="1"/>
      <c r="Y33" s="1"/>
      <c r="Z33" s="23" t="s">
        <v>320</v>
      </c>
      <c r="AA33" s="1"/>
      <c r="AB33" s="1"/>
      <c r="AC33" s="1"/>
      <c r="AD33" s="1"/>
      <c r="AE33" s="1"/>
      <c r="AF33" s="1"/>
      <c r="AG33" s="1"/>
      <c r="AH33" s="1"/>
      <c r="AI33" s="1"/>
      <c r="AJ33" s="1"/>
      <c r="AK33" s="1"/>
      <c r="AL33" s="1"/>
      <c r="AM33" s="1"/>
      <c r="AN33" s="1"/>
      <c r="AO33" s="1"/>
      <c r="AP33" s="1"/>
      <c r="AQ33" s="1"/>
      <c r="AR33" s="1"/>
      <c r="AS33" s="1"/>
      <c r="AT33" s="1"/>
      <c r="AU33" s="1"/>
      <c r="AW33" s="25"/>
      <c r="AX33" s="39" t="s">
        <v>320</v>
      </c>
      <c r="AY33" s="25"/>
      <c r="AZ33" s="25"/>
      <c r="BA33" s="25"/>
      <c r="BB33" s="25"/>
      <c r="BC33" s="25"/>
      <c r="BD33" s="25"/>
      <c r="BE33" s="25"/>
      <c r="BF33" s="25"/>
      <c r="BG33" s="25"/>
      <c r="BH33" s="25"/>
      <c r="BI33" s="25"/>
      <c r="BJ33" s="25"/>
      <c r="BK33" s="25"/>
      <c r="BL33" s="25"/>
      <c r="BM33" s="25"/>
      <c r="BN33" s="25"/>
      <c r="BO33" s="25"/>
      <c r="BP33" s="25"/>
      <c r="BQ33" s="25"/>
      <c r="BR33" s="25"/>
      <c r="BS33" s="25"/>
      <c r="BT33" s="44"/>
      <c r="BU33" s="25"/>
      <c r="BV33" s="39" t="s">
        <v>320</v>
      </c>
      <c r="BW33" s="25"/>
      <c r="BX33" s="25"/>
      <c r="BY33" s="25"/>
      <c r="BZ33" s="25"/>
      <c r="CA33" s="25"/>
      <c r="CB33" s="25"/>
      <c r="CC33" s="25"/>
      <c r="CD33" s="25"/>
      <c r="CE33" s="25"/>
      <c r="CF33" s="25"/>
      <c r="CG33" s="25"/>
      <c r="CH33" s="25"/>
      <c r="CI33" s="25"/>
      <c r="CJ33" s="25"/>
      <c r="CK33" s="25"/>
      <c r="CL33" s="25"/>
      <c r="CM33" s="25"/>
      <c r="CN33" s="25"/>
      <c r="CO33" s="25"/>
      <c r="CP33" s="25"/>
      <c r="CQ33" s="25"/>
      <c r="CR33" s="44"/>
      <c r="CS33" s="25"/>
      <c r="CT33" s="39" t="s">
        <v>320</v>
      </c>
      <c r="CU33" s="25"/>
      <c r="CV33" s="25"/>
      <c r="CW33" s="25"/>
      <c r="CX33" s="25"/>
      <c r="CY33" s="25"/>
      <c r="CZ33" s="25"/>
      <c r="DA33" s="25"/>
      <c r="DB33" s="25"/>
      <c r="DC33" s="25"/>
      <c r="DD33" s="25"/>
      <c r="DE33" s="25"/>
      <c r="DF33" s="25"/>
      <c r="DG33" s="25"/>
      <c r="DH33" s="25"/>
      <c r="DI33" s="25"/>
      <c r="DJ33" s="25"/>
      <c r="DK33" s="25"/>
      <c r="DL33" s="25"/>
      <c r="DM33" s="25"/>
      <c r="DN33" s="25"/>
      <c r="DO33" s="25"/>
      <c r="DP33" s="44"/>
      <c r="DQ33" s="25"/>
      <c r="DR33" s="39" t="s">
        <v>320</v>
      </c>
      <c r="DS33" s="25"/>
      <c r="DT33" s="25"/>
      <c r="DU33" s="25"/>
      <c r="DV33" s="25"/>
      <c r="DW33" s="25"/>
      <c r="DX33" s="25"/>
      <c r="DY33" s="25"/>
      <c r="DZ33" s="25"/>
      <c r="EA33" s="25"/>
      <c r="EB33" s="25"/>
      <c r="EC33" s="25"/>
      <c r="ED33" s="25"/>
      <c r="EE33" s="25"/>
      <c r="EF33" s="25"/>
      <c r="EG33" s="25"/>
      <c r="EH33" s="25"/>
      <c r="EI33" s="25"/>
      <c r="EJ33" s="25"/>
      <c r="EK33" s="25"/>
      <c r="EL33" s="25"/>
      <c r="EM33" s="25"/>
      <c r="EO33" s="1"/>
      <c r="EP33" s="23" t="s">
        <v>320</v>
      </c>
      <c r="EQ33" s="1"/>
      <c r="ER33" s="1"/>
      <c r="ES33" s="1"/>
      <c r="ET33" s="1"/>
      <c r="EU33" s="1"/>
      <c r="EV33" s="1"/>
      <c r="EW33" s="1"/>
      <c r="EX33" s="1"/>
      <c r="EY33" s="1"/>
      <c r="EZ33" s="1"/>
      <c r="FA33" s="1"/>
      <c r="FB33" s="1"/>
      <c r="FC33" s="1"/>
      <c r="FD33" s="1"/>
      <c r="FE33" s="1"/>
      <c r="FF33" s="1"/>
      <c r="FG33" s="1"/>
      <c r="FH33" s="1"/>
      <c r="FI33" s="1"/>
      <c r="FJ33" s="1"/>
      <c r="FK33" s="1"/>
      <c r="FM33" s="1"/>
      <c r="FN33" s="23" t="s">
        <v>320</v>
      </c>
      <c r="FO33" s="1"/>
      <c r="FP33" s="1"/>
      <c r="FQ33" s="1"/>
      <c r="FR33" s="1"/>
      <c r="FS33" s="1"/>
      <c r="FT33" s="1"/>
      <c r="FU33" s="1"/>
      <c r="FV33" s="1"/>
      <c r="FW33" s="1"/>
      <c r="FX33" s="1"/>
      <c r="FY33" s="1"/>
      <c r="FZ33" s="1"/>
      <c r="GA33" s="1"/>
      <c r="GB33" s="1"/>
      <c r="GC33" s="1"/>
      <c r="GD33" s="1"/>
      <c r="GE33" s="1"/>
      <c r="GF33" s="1"/>
      <c r="GG33" s="1"/>
      <c r="GH33" s="1"/>
      <c r="GI33" s="1"/>
      <c r="GK33" s="1"/>
      <c r="GL33" s="23" t="s">
        <v>320</v>
      </c>
      <c r="GM33" s="1"/>
      <c r="GN33" s="1"/>
      <c r="GO33" s="1"/>
      <c r="GP33" s="1"/>
      <c r="GQ33" s="1"/>
      <c r="GR33" s="1"/>
      <c r="GS33" s="1"/>
      <c r="GT33" s="1"/>
      <c r="GU33" s="1"/>
      <c r="GV33" s="1"/>
      <c r="GW33" s="1"/>
      <c r="GX33" s="1"/>
      <c r="GY33" s="1"/>
      <c r="GZ33" s="1"/>
      <c r="HA33" s="1"/>
      <c r="HB33" s="1"/>
      <c r="HC33" s="1"/>
      <c r="HD33" s="1"/>
      <c r="HE33" s="1"/>
      <c r="HF33" s="1"/>
      <c r="HG33" s="1"/>
    </row>
    <row r="34" ht="15" spans="1:215">
      <c r="A34" s="1"/>
      <c r="B34" s="22" t="s">
        <v>300</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Y34" s="1"/>
      <c r="Z34" s="22" t="s">
        <v>300</v>
      </c>
      <c r="AA34" s="1">
        <v>0.1</v>
      </c>
      <c r="AB34" s="1">
        <v>0.1</v>
      </c>
      <c r="AC34" s="1">
        <v>0.1</v>
      </c>
      <c r="AD34" s="1">
        <v>0.1</v>
      </c>
      <c r="AE34" s="1">
        <v>0.1</v>
      </c>
      <c r="AF34" s="1">
        <v>0.1</v>
      </c>
      <c r="AG34" s="1">
        <v>0.1</v>
      </c>
      <c r="AH34" s="1">
        <v>0.1</v>
      </c>
      <c r="AI34" s="1">
        <v>0.1</v>
      </c>
      <c r="AJ34" s="1">
        <v>0.1</v>
      </c>
      <c r="AK34" s="1">
        <v>0.1</v>
      </c>
      <c r="AL34" s="1">
        <v>0.2</v>
      </c>
      <c r="AM34" s="1">
        <v>0.1</v>
      </c>
      <c r="AN34" s="1">
        <v>0.1</v>
      </c>
      <c r="AO34" s="1">
        <v>0.1</v>
      </c>
      <c r="AP34" s="1">
        <v>0.1</v>
      </c>
      <c r="AQ34" s="1">
        <v>0.2</v>
      </c>
      <c r="AR34" s="1">
        <v>0.2</v>
      </c>
      <c r="AS34" s="1">
        <v>0.2</v>
      </c>
      <c r="AT34" s="1">
        <v>0.2</v>
      </c>
      <c r="AU34" s="1">
        <v>0.1</v>
      </c>
      <c r="AW34" s="25"/>
      <c r="AX34" s="35" t="s">
        <v>301</v>
      </c>
      <c r="AY34" s="25">
        <v>0.1</v>
      </c>
      <c r="AZ34" s="25">
        <v>0.1</v>
      </c>
      <c r="BA34" s="25">
        <v>0.1</v>
      </c>
      <c r="BB34" s="25">
        <v>0.1</v>
      </c>
      <c r="BC34" s="25">
        <v>0.1</v>
      </c>
      <c r="BD34" s="25">
        <v>0.1</v>
      </c>
      <c r="BE34" s="25">
        <v>0.1</v>
      </c>
      <c r="BF34" s="25">
        <v>0.1</v>
      </c>
      <c r="BG34" s="25">
        <v>0.1</v>
      </c>
      <c r="BH34" s="25">
        <v>0.1</v>
      </c>
      <c r="BI34" s="25">
        <v>0.1</v>
      </c>
      <c r="BJ34" s="25">
        <v>0.1</v>
      </c>
      <c r="BK34" s="25">
        <v>0.1</v>
      </c>
      <c r="BL34" s="25">
        <v>0.1</v>
      </c>
      <c r="BM34" s="25">
        <v>0.1</v>
      </c>
      <c r="BN34" s="25">
        <v>0.1</v>
      </c>
      <c r="BO34" s="25">
        <v>0.1</v>
      </c>
      <c r="BP34" s="25">
        <v>0.1</v>
      </c>
      <c r="BQ34" s="25">
        <v>0.1</v>
      </c>
      <c r="BR34" s="25">
        <v>0.1</v>
      </c>
      <c r="BS34" s="25">
        <v>0.1</v>
      </c>
      <c r="BT34" s="44"/>
      <c r="BU34" s="25"/>
      <c r="BV34" s="35" t="s">
        <v>301</v>
      </c>
      <c r="BW34" s="25">
        <v>1</v>
      </c>
      <c r="BX34" s="25">
        <v>0.9</v>
      </c>
      <c r="BY34" s="25">
        <v>1</v>
      </c>
      <c r="BZ34" s="25">
        <v>1</v>
      </c>
      <c r="CA34" s="25">
        <v>1.3</v>
      </c>
      <c r="CB34" s="25">
        <v>1</v>
      </c>
      <c r="CC34" s="25">
        <v>1</v>
      </c>
      <c r="CD34" s="25">
        <v>1.1</v>
      </c>
      <c r="CE34" s="25">
        <v>1.2</v>
      </c>
      <c r="CF34" s="25">
        <v>1.2</v>
      </c>
      <c r="CG34" s="25">
        <v>1.3</v>
      </c>
      <c r="CH34" s="25">
        <v>1.3</v>
      </c>
      <c r="CI34" s="25">
        <v>1.3</v>
      </c>
      <c r="CJ34" s="25">
        <v>1.2</v>
      </c>
      <c r="CK34" s="25">
        <v>1.2</v>
      </c>
      <c r="CL34" s="25">
        <v>1.2</v>
      </c>
      <c r="CM34" s="25">
        <v>1.3</v>
      </c>
      <c r="CN34" s="25">
        <v>1.3</v>
      </c>
      <c r="CO34" s="25">
        <v>1.3</v>
      </c>
      <c r="CP34" s="25">
        <v>1.3</v>
      </c>
      <c r="CQ34" s="25">
        <v>1.1</v>
      </c>
      <c r="CR34" s="44"/>
      <c r="CS34" s="25"/>
      <c r="CT34" s="35" t="s">
        <v>301</v>
      </c>
      <c r="CU34" s="25">
        <v>2.4</v>
      </c>
      <c r="CV34" s="25">
        <v>2.5</v>
      </c>
      <c r="CW34" s="25">
        <v>2.4</v>
      </c>
      <c r="CX34" s="25">
        <v>2.7</v>
      </c>
      <c r="CY34" s="25">
        <v>2.5</v>
      </c>
      <c r="CZ34" s="25">
        <v>2</v>
      </c>
      <c r="DA34" s="25">
        <v>2.2</v>
      </c>
      <c r="DB34" s="25">
        <v>2.3</v>
      </c>
      <c r="DC34" s="25">
        <v>2.3</v>
      </c>
      <c r="DD34" s="25">
        <v>2.4</v>
      </c>
      <c r="DE34" s="25">
        <v>2.4</v>
      </c>
      <c r="DF34" s="25">
        <v>2.3</v>
      </c>
      <c r="DG34" s="25">
        <v>2</v>
      </c>
      <c r="DH34" s="25">
        <v>2.1</v>
      </c>
      <c r="DI34" s="25">
        <v>2.1</v>
      </c>
      <c r="DJ34" s="25">
        <v>2.2</v>
      </c>
      <c r="DK34" s="25">
        <v>2.3</v>
      </c>
      <c r="DL34" s="25">
        <v>2.3</v>
      </c>
      <c r="DM34" s="25">
        <v>2.3</v>
      </c>
      <c r="DN34" s="25">
        <v>2.4</v>
      </c>
      <c r="DO34" s="25">
        <v>1.8</v>
      </c>
      <c r="DP34" s="44"/>
      <c r="DQ34" s="25"/>
      <c r="DR34" s="35" t="s">
        <v>301</v>
      </c>
      <c r="DS34" s="25">
        <v>0.3</v>
      </c>
      <c r="DT34" s="25">
        <v>0.3</v>
      </c>
      <c r="DU34" s="25">
        <v>0.3</v>
      </c>
      <c r="DV34" s="25">
        <v>0.2</v>
      </c>
      <c r="DW34" s="25">
        <v>0.2</v>
      </c>
      <c r="DX34" s="25">
        <v>0.2</v>
      </c>
      <c r="DY34" s="25">
        <v>0.2</v>
      </c>
      <c r="DZ34" s="25">
        <v>0.3</v>
      </c>
      <c r="EA34" s="25">
        <v>0.2</v>
      </c>
      <c r="EB34" s="25">
        <v>0.2</v>
      </c>
      <c r="EC34" s="25">
        <v>0.2</v>
      </c>
      <c r="ED34" s="25">
        <v>0.2</v>
      </c>
      <c r="EE34" s="25">
        <v>0.3</v>
      </c>
      <c r="EF34" s="25">
        <v>0.3</v>
      </c>
      <c r="EG34" s="25">
        <v>0.3</v>
      </c>
      <c r="EH34" s="25">
        <v>0.3</v>
      </c>
      <c r="EI34" s="25">
        <v>0.3</v>
      </c>
      <c r="EJ34" s="25">
        <v>0.3</v>
      </c>
      <c r="EK34" s="25">
        <v>0.3</v>
      </c>
      <c r="EL34" s="25">
        <v>0.3</v>
      </c>
      <c r="EM34" s="25">
        <v>0.3</v>
      </c>
      <c r="EO34" s="1"/>
      <c r="EP34" s="12" t="s">
        <v>300</v>
      </c>
      <c r="EQ34" s="1">
        <v>0.2</v>
      </c>
      <c r="ER34" s="1">
        <v>0.3</v>
      </c>
      <c r="ES34" s="1">
        <v>0.3</v>
      </c>
      <c r="ET34" s="1">
        <v>0.3</v>
      </c>
      <c r="EU34" s="1">
        <v>0.4</v>
      </c>
      <c r="EV34" s="1">
        <v>0.3</v>
      </c>
      <c r="EW34" s="1">
        <v>0.5</v>
      </c>
      <c r="EX34" s="1">
        <v>0.5</v>
      </c>
      <c r="EY34" s="1">
        <v>0.6</v>
      </c>
      <c r="EZ34" s="1">
        <v>0.7</v>
      </c>
      <c r="FA34" s="1">
        <v>0.8</v>
      </c>
      <c r="FB34" s="1">
        <v>0.7</v>
      </c>
      <c r="FC34" s="1">
        <v>0.8</v>
      </c>
      <c r="FD34" s="1">
        <v>0.9</v>
      </c>
      <c r="FE34" s="1">
        <v>0.8</v>
      </c>
      <c r="FF34" s="1">
        <v>0.9</v>
      </c>
      <c r="FG34" s="1">
        <v>1</v>
      </c>
      <c r="FH34" s="1">
        <v>1</v>
      </c>
      <c r="FI34" s="1">
        <v>0.9</v>
      </c>
      <c r="FJ34" s="1">
        <v>0.9</v>
      </c>
      <c r="FK34" s="1">
        <v>0.8</v>
      </c>
      <c r="FM34" s="1"/>
      <c r="FN34" s="12" t="s">
        <v>300</v>
      </c>
      <c r="FO34" s="1">
        <v>1.2</v>
      </c>
      <c r="FP34" s="1">
        <v>1.6</v>
      </c>
      <c r="FQ34" s="1">
        <v>1.4</v>
      </c>
      <c r="FR34" s="1">
        <v>1.6</v>
      </c>
      <c r="FS34" s="1">
        <v>2.3</v>
      </c>
      <c r="FT34" s="1">
        <v>2</v>
      </c>
      <c r="FU34" s="1">
        <v>2.4</v>
      </c>
      <c r="FV34" s="1">
        <v>2.4</v>
      </c>
      <c r="FW34" s="1">
        <v>2.4</v>
      </c>
      <c r="FX34" s="1">
        <v>2.5</v>
      </c>
      <c r="FY34" s="1">
        <v>2.8</v>
      </c>
      <c r="FZ34" s="1">
        <v>2.5</v>
      </c>
      <c r="GA34" s="1">
        <v>2.8</v>
      </c>
      <c r="GB34" s="1">
        <v>3.2</v>
      </c>
      <c r="GC34" s="1">
        <v>3.3</v>
      </c>
      <c r="GD34" s="1">
        <v>3.2</v>
      </c>
      <c r="GE34" s="1">
        <v>3.3</v>
      </c>
      <c r="GF34" s="1">
        <v>3.3</v>
      </c>
      <c r="GG34" s="1">
        <v>3.3</v>
      </c>
      <c r="GH34" s="1">
        <v>3.4</v>
      </c>
      <c r="GI34" s="1">
        <v>2.7</v>
      </c>
      <c r="GK34" s="1"/>
      <c r="GL34" s="12" t="s">
        <v>300</v>
      </c>
      <c r="GM34" s="1">
        <v>1</v>
      </c>
      <c r="GN34" s="1">
        <v>1</v>
      </c>
      <c r="GO34" s="1">
        <v>0.9</v>
      </c>
      <c r="GP34" s="1">
        <v>1.1</v>
      </c>
      <c r="GQ34" s="1">
        <v>1.3</v>
      </c>
      <c r="GR34" s="1">
        <v>1.3</v>
      </c>
      <c r="GS34" s="1">
        <v>1.7</v>
      </c>
      <c r="GT34" s="1">
        <v>1.3</v>
      </c>
      <c r="GU34" s="1">
        <v>1.5</v>
      </c>
      <c r="GV34" s="1">
        <v>1.7</v>
      </c>
      <c r="GW34" s="1">
        <v>1.7</v>
      </c>
      <c r="GX34" s="1">
        <v>1.6</v>
      </c>
      <c r="GY34" s="1">
        <v>1.6</v>
      </c>
      <c r="GZ34" s="1">
        <v>1.7</v>
      </c>
      <c r="HA34" s="1">
        <v>1.7</v>
      </c>
      <c r="HB34" s="1">
        <v>1.7</v>
      </c>
      <c r="HC34" s="1">
        <v>1.8</v>
      </c>
      <c r="HD34" s="1">
        <v>1.8</v>
      </c>
      <c r="HE34" s="1">
        <v>1.9</v>
      </c>
      <c r="HF34" s="1">
        <v>1.7</v>
      </c>
      <c r="HG34" s="1">
        <v>1.5</v>
      </c>
    </row>
    <row r="35" ht="15" spans="1:215">
      <c r="A35" s="1"/>
      <c r="B35" s="22" t="s">
        <v>302</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Y35" s="1"/>
      <c r="Z35" s="22" t="s">
        <v>302</v>
      </c>
      <c r="AA35" s="1">
        <v>0.1</v>
      </c>
      <c r="AB35" s="1">
        <v>0.1</v>
      </c>
      <c r="AC35" s="1">
        <v>0.1</v>
      </c>
      <c r="AD35" s="1">
        <v>0.2</v>
      </c>
      <c r="AE35" s="1">
        <v>0.2</v>
      </c>
      <c r="AF35" s="1">
        <v>0.2</v>
      </c>
      <c r="AG35" s="1">
        <v>0.2</v>
      </c>
      <c r="AH35" s="1">
        <v>0.2</v>
      </c>
      <c r="AI35" s="1">
        <v>0.2</v>
      </c>
      <c r="AJ35" s="1">
        <v>0.2</v>
      </c>
      <c r="AK35" s="1">
        <v>0.2</v>
      </c>
      <c r="AL35" s="1">
        <v>0.2</v>
      </c>
      <c r="AM35" s="1">
        <v>0.2</v>
      </c>
      <c r="AN35" s="1">
        <v>0.2</v>
      </c>
      <c r="AO35" s="1">
        <v>0.2</v>
      </c>
      <c r="AP35" s="1">
        <v>0.2</v>
      </c>
      <c r="AQ35" s="1">
        <v>0.2</v>
      </c>
      <c r="AR35" s="1">
        <v>0.2</v>
      </c>
      <c r="AS35" s="1">
        <v>0.2</v>
      </c>
      <c r="AT35" s="1">
        <v>0.2</v>
      </c>
      <c r="AU35" s="1">
        <v>0.2</v>
      </c>
      <c r="AW35" s="25"/>
      <c r="AX35" s="35" t="s">
        <v>303</v>
      </c>
      <c r="AY35" s="25">
        <v>0.2</v>
      </c>
      <c r="AZ35" s="25">
        <v>0.2</v>
      </c>
      <c r="BA35" s="25">
        <v>0.2</v>
      </c>
      <c r="BB35" s="25">
        <v>0.2</v>
      </c>
      <c r="BC35" s="25">
        <v>0.2</v>
      </c>
      <c r="BD35" s="25">
        <v>0.2</v>
      </c>
      <c r="BE35" s="25">
        <v>0.3</v>
      </c>
      <c r="BF35" s="25">
        <v>0.2</v>
      </c>
      <c r="BG35" s="25">
        <v>0.2</v>
      </c>
      <c r="BH35" s="25">
        <v>0.2</v>
      </c>
      <c r="BI35" s="25">
        <v>0.2</v>
      </c>
      <c r="BJ35" s="25">
        <v>0.3</v>
      </c>
      <c r="BK35" s="25">
        <v>0.2</v>
      </c>
      <c r="BL35" s="25">
        <v>0.2</v>
      </c>
      <c r="BM35" s="25">
        <v>0.2</v>
      </c>
      <c r="BN35" s="25">
        <v>0.1</v>
      </c>
      <c r="BO35" s="25">
        <v>0.2</v>
      </c>
      <c r="BP35" s="25">
        <v>0.1</v>
      </c>
      <c r="BQ35" s="25">
        <v>0.1</v>
      </c>
      <c r="BR35" s="25">
        <v>0.1</v>
      </c>
      <c r="BS35" s="25">
        <v>0.1</v>
      </c>
      <c r="BT35" s="44"/>
      <c r="BU35" s="25"/>
      <c r="BV35" s="35" t="s">
        <v>303</v>
      </c>
      <c r="BW35" s="25">
        <v>0.9</v>
      </c>
      <c r="BX35" s="25">
        <v>0.7</v>
      </c>
      <c r="BY35" s="25">
        <v>0.7</v>
      </c>
      <c r="BZ35" s="25">
        <v>0.9</v>
      </c>
      <c r="CA35" s="25">
        <v>1.1</v>
      </c>
      <c r="CB35" s="25">
        <v>0.9</v>
      </c>
      <c r="CC35" s="25">
        <v>1</v>
      </c>
      <c r="CD35" s="25">
        <v>1.1</v>
      </c>
      <c r="CE35" s="25">
        <v>1.4</v>
      </c>
      <c r="CF35" s="25">
        <v>1.2</v>
      </c>
      <c r="CG35" s="25">
        <v>1.4</v>
      </c>
      <c r="CH35" s="25">
        <v>1.4</v>
      </c>
      <c r="CI35" s="25">
        <v>1.3</v>
      </c>
      <c r="CJ35" s="25">
        <v>1.3</v>
      </c>
      <c r="CK35" s="25">
        <v>1.1</v>
      </c>
      <c r="CL35" s="25">
        <v>1.1</v>
      </c>
      <c r="CM35" s="25">
        <v>1.1</v>
      </c>
      <c r="CN35" s="25">
        <v>1.2</v>
      </c>
      <c r="CO35" s="25">
        <v>1.2</v>
      </c>
      <c r="CP35" s="25">
        <v>1.2</v>
      </c>
      <c r="CQ35" s="25">
        <v>1.1</v>
      </c>
      <c r="CR35" s="44"/>
      <c r="CS35" s="25"/>
      <c r="CT35" s="35" t="s">
        <v>303</v>
      </c>
      <c r="CU35" s="25">
        <v>1.5</v>
      </c>
      <c r="CV35" s="25">
        <v>1.8</v>
      </c>
      <c r="CW35" s="25">
        <v>1.7</v>
      </c>
      <c r="CX35" s="25">
        <v>2.1</v>
      </c>
      <c r="CY35" s="25">
        <v>2</v>
      </c>
      <c r="CZ35" s="25">
        <v>1.8</v>
      </c>
      <c r="DA35" s="25">
        <v>1.8</v>
      </c>
      <c r="DB35" s="25">
        <v>2</v>
      </c>
      <c r="DC35" s="25">
        <v>1.9</v>
      </c>
      <c r="DD35" s="25">
        <v>2.2</v>
      </c>
      <c r="DE35" s="25">
        <v>2.5</v>
      </c>
      <c r="DF35" s="25">
        <v>2.5</v>
      </c>
      <c r="DG35" s="25">
        <v>2.3</v>
      </c>
      <c r="DH35" s="25">
        <v>2.2</v>
      </c>
      <c r="DI35" s="25">
        <v>2.1</v>
      </c>
      <c r="DJ35" s="25">
        <v>1.9</v>
      </c>
      <c r="DK35" s="25">
        <v>1.7</v>
      </c>
      <c r="DL35" s="25">
        <v>1.9</v>
      </c>
      <c r="DM35" s="25">
        <v>2.1</v>
      </c>
      <c r="DN35" s="25">
        <v>2</v>
      </c>
      <c r="DO35" s="25">
        <v>1.8</v>
      </c>
      <c r="DP35" s="44"/>
      <c r="DQ35" s="25"/>
      <c r="DR35" s="35" t="s">
        <v>303</v>
      </c>
      <c r="DS35" s="25">
        <v>0.1</v>
      </c>
      <c r="DT35" s="25">
        <v>0.1</v>
      </c>
      <c r="DU35" s="25">
        <v>0.1</v>
      </c>
      <c r="DV35" s="25">
        <v>0.1</v>
      </c>
      <c r="DW35" s="25">
        <v>0.1</v>
      </c>
      <c r="DX35" s="25">
        <v>0.1</v>
      </c>
      <c r="DY35" s="25">
        <v>0.1</v>
      </c>
      <c r="DZ35" s="25">
        <v>0.1</v>
      </c>
      <c r="EA35" s="25">
        <v>0.1</v>
      </c>
      <c r="EB35" s="25">
        <v>0.1</v>
      </c>
      <c r="EC35" s="25">
        <v>0.1</v>
      </c>
      <c r="ED35" s="25">
        <v>0.1</v>
      </c>
      <c r="EE35" s="25">
        <v>0.2</v>
      </c>
      <c r="EF35" s="25">
        <v>0.1</v>
      </c>
      <c r="EG35" s="25">
        <v>0.1</v>
      </c>
      <c r="EH35" s="25">
        <v>0.1</v>
      </c>
      <c r="EI35" s="25">
        <v>0.1</v>
      </c>
      <c r="EJ35" s="25">
        <v>0.1</v>
      </c>
      <c r="EK35" s="25">
        <v>0.1</v>
      </c>
      <c r="EL35" s="25">
        <v>0.1</v>
      </c>
      <c r="EM35" s="25">
        <v>0.1</v>
      </c>
      <c r="EO35" s="1"/>
      <c r="EP35" s="12" t="s">
        <v>302</v>
      </c>
      <c r="EQ35" s="1">
        <v>0.1</v>
      </c>
      <c r="ER35" s="1">
        <v>0.1</v>
      </c>
      <c r="ES35" s="1">
        <v>0.1</v>
      </c>
      <c r="ET35" s="1">
        <v>0.1</v>
      </c>
      <c r="EU35" s="1">
        <v>0.2</v>
      </c>
      <c r="EV35" s="1">
        <v>0.2</v>
      </c>
      <c r="EW35" s="1">
        <v>0.4</v>
      </c>
      <c r="EX35" s="1">
        <v>0.5</v>
      </c>
      <c r="EY35" s="1">
        <v>0.5</v>
      </c>
      <c r="EZ35" s="1">
        <v>0.6</v>
      </c>
      <c r="FA35" s="1">
        <v>0.7</v>
      </c>
      <c r="FB35" s="1">
        <v>0.7</v>
      </c>
      <c r="FC35" s="1">
        <v>0.7</v>
      </c>
      <c r="FD35" s="1">
        <v>0.8</v>
      </c>
      <c r="FE35" s="1">
        <v>0.7</v>
      </c>
      <c r="FF35" s="1">
        <v>0.7</v>
      </c>
      <c r="FG35" s="1">
        <v>0.6</v>
      </c>
      <c r="FH35" s="1">
        <v>0.7</v>
      </c>
      <c r="FI35" s="1">
        <v>0.7</v>
      </c>
      <c r="FJ35" s="1">
        <v>0.7</v>
      </c>
      <c r="FK35" s="1">
        <v>0.6</v>
      </c>
      <c r="FM35" s="1"/>
      <c r="FN35" s="12" t="s">
        <v>302</v>
      </c>
      <c r="FO35" s="1">
        <v>0.5</v>
      </c>
      <c r="FP35" s="1">
        <v>0.9</v>
      </c>
      <c r="FQ35" s="1">
        <v>1.1</v>
      </c>
      <c r="FR35" s="1">
        <v>1.1</v>
      </c>
      <c r="FS35" s="1">
        <v>1.5</v>
      </c>
      <c r="FT35" s="1">
        <v>1.6</v>
      </c>
      <c r="FU35" s="1">
        <v>2.2</v>
      </c>
      <c r="FV35" s="1">
        <v>2.5</v>
      </c>
      <c r="FW35" s="1">
        <v>2.6</v>
      </c>
      <c r="FX35" s="1">
        <v>3</v>
      </c>
      <c r="FY35" s="1">
        <v>3.8</v>
      </c>
      <c r="FZ35" s="1">
        <v>3.8</v>
      </c>
      <c r="GA35" s="1">
        <v>3.7</v>
      </c>
      <c r="GB35" s="1">
        <v>4</v>
      </c>
      <c r="GC35" s="1">
        <v>4.1</v>
      </c>
      <c r="GD35" s="1">
        <v>3.5</v>
      </c>
      <c r="GE35" s="1">
        <v>3</v>
      </c>
      <c r="GF35" s="1">
        <v>3</v>
      </c>
      <c r="GG35" s="1">
        <v>3.4</v>
      </c>
      <c r="GH35" s="1">
        <v>3.3</v>
      </c>
      <c r="GI35" s="1">
        <v>3.2</v>
      </c>
      <c r="GK35" s="1"/>
      <c r="GL35" s="12" t="s">
        <v>302</v>
      </c>
      <c r="GM35" s="1">
        <v>0.8</v>
      </c>
      <c r="GN35" s="1">
        <v>1.2</v>
      </c>
      <c r="GO35" s="1">
        <v>1.2</v>
      </c>
      <c r="GP35" s="1">
        <v>1.6</v>
      </c>
      <c r="GQ35" s="1">
        <v>1.8</v>
      </c>
      <c r="GR35" s="1">
        <v>2</v>
      </c>
      <c r="GS35" s="1">
        <v>2.4</v>
      </c>
      <c r="GT35" s="1">
        <v>2.2</v>
      </c>
      <c r="GU35" s="1">
        <v>2.6</v>
      </c>
      <c r="GV35" s="1">
        <v>2.5</v>
      </c>
      <c r="GW35" s="1">
        <v>2.8</v>
      </c>
      <c r="GX35" s="1">
        <v>2.6</v>
      </c>
      <c r="GY35" s="1">
        <v>2.7</v>
      </c>
      <c r="GZ35" s="1">
        <v>3</v>
      </c>
      <c r="HA35" s="1">
        <v>2.8</v>
      </c>
      <c r="HB35" s="1">
        <v>2.6</v>
      </c>
      <c r="HC35" s="1">
        <v>2.6</v>
      </c>
      <c r="HD35" s="1">
        <v>2.8</v>
      </c>
      <c r="HE35" s="1">
        <v>3</v>
      </c>
      <c r="HF35" s="1">
        <v>3</v>
      </c>
      <c r="HG35" s="1">
        <v>2.9</v>
      </c>
    </row>
    <row r="36" ht="15" spans="1:215">
      <c r="A36" s="1"/>
      <c r="B36" s="22" t="s">
        <v>304</v>
      </c>
      <c r="C36" s="3" t="s">
        <v>305</v>
      </c>
      <c r="D36" s="3" t="s">
        <v>305</v>
      </c>
      <c r="E36" s="3" t="s">
        <v>305</v>
      </c>
      <c r="F36" s="3" t="s">
        <v>305</v>
      </c>
      <c r="G36" s="3" t="s">
        <v>305</v>
      </c>
      <c r="H36" s="3" t="s">
        <v>305</v>
      </c>
      <c r="I36" s="3" t="s">
        <v>305</v>
      </c>
      <c r="J36" s="3" t="s">
        <v>305</v>
      </c>
      <c r="K36" s="3" t="s">
        <v>305</v>
      </c>
      <c r="L36" s="3" t="s">
        <v>305</v>
      </c>
      <c r="M36" s="3" t="s">
        <v>305</v>
      </c>
      <c r="N36" s="3">
        <v>0</v>
      </c>
      <c r="O36" s="3">
        <v>0</v>
      </c>
      <c r="P36" s="3">
        <v>0</v>
      </c>
      <c r="Q36" s="3">
        <v>0</v>
      </c>
      <c r="R36" s="3" t="s">
        <v>305</v>
      </c>
      <c r="S36" s="3" t="s">
        <v>305</v>
      </c>
      <c r="T36" s="3" t="s">
        <v>305</v>
      </c>
      <c r="U36" s="3" t="s">
        <v>305</v>
      </c>
      <c r="V36" s="3" t="s">
        <v>305</v>
      </c>
      <c r="W36" s="3" t="s">
        <v>305</v>
      </c>
      <c r="Y36" s="1"/>
      <c r="Z36" s="22" t="s">
        <v>304</v>
      </c>
      <c r="AA36" s="3" t="s">
        <v>305</v>
      </c>
      <c r="AB36" s="3" t="s">
        <v>305</v>
      </c>
      <c r="AC36" s="3" t="s">
        <v>305</v>
      </c>
      <c r="AD36" s="3" t="s">
        <v>305</v>
      </c>
      <c r="AE36" s="3" t="s">
        <v>305</v>
      </c>
      <c r="AF36" s="3" t="s">
        <v>305</v>
      </c>
      <c r="AG36" s="3" t="s">
        <v>305</v>
      </c>
      <c r="AH36" s="3" t="s">
        <v>305</v>
      </c>
      <c r="AI36" s="3" t="s">
        <v>305</v>
      </c>
      <c r="AJ36" s="3" t="s">
        <v>305</v>
      </c>
      <c r="AK36" s="3" t="s">
        <v>305</v>
      </c>
      <c r="AL36" s="3">
        <v>0</v>
      </c>
      <c r="AM36" s="3">
        <v>0</v>
      </c>
      <c r="AN36" s="3">
        <v>0</v>
      </c>
      <c r="AO36" s="3">
        <v>0</v>
      </c>
      <c r="AP36" s="3" t="s">
        <v>305</v>
      </c>
      <c r="AQ36" s="3" t="s">
        <v>305</v>
      </c>
      <c r="AR36" s="3" t="s">
        <v>305</v>
      </c>
      <c r="AS36" s="3" t="s">
        <v>305</v>
      </c>
      <c r="AT36" s="3" t="s">
        <v>305</v>
      </c>
      <c r="AU36" s="3" t="s">
        <v>305</v>
      </c>
      <c r="AW36" s="25"/>
      <c r="AX36" s="35" t="s">
        <v>306</v>
      </c>
      <c r="AY36" s="27" t="s">
        <v>307</v>
      </c>
      <c r="AZ36" s="27" t="s">
        <v>307</v>
      </c>
      <c r="BA36" s="27" t="s">
        <v>307</v>
      </c>
      <c r="BB36" s="27" t="s">
        <v>307</v>
      </c>
      <c r="BC36" s="27" t="s">
        <v>307</v>
      </c>
      <c r="BD36" s="27" t="s">
        <v>307</v>
      </c>
      <c r="BE36" s="27" t="s">
        <v>307</v>
      </c>
      <c r="BF36" s="27" t="s">
        <v>307</v>
      </c>
      <c r="BG36" s="27" t="s">
        <v>307</v>
      </c>
      <c r="BH36" s="27" t="s">
        <v>307</v>
      </c>
      <c r="BI36" s="27" t="s">
        <v>307</v>
      </c>
      <c r="BJ36" s="27">
        <v>0</v>
      </c>
      <c r="BK36" s="27">
        <v>0</v>
      </c>
      <c r="BL36" s="27">
        <v>0</v>
      </c>
      <c r="BM36" s="27">
        <v>0</v>
      </c>
      <c r="BN36" s="27" t="s">
        <v>307</v>
      </c>
      <c r="BO36" s="27" t="s">
        <v>307</v>
      </c>
      <c r="BP36" s="27" t="s">
        <v>307</v>
      </c>
      <c r="BQ36" s="27" t="s">
        <v>307</v>
      </c>
      <c r="BR36" s="27" t="s">
        <v>307</v>
      </c>
      <c r="BS36" s="27" t="s">
        <v>307</v>
      </c>
      <c r="BT36" s="44"/>
      <c r="BU36" s="25"/>
      <c r="BV36" s="35" t="s">
        <v>306</v>
      </c>
      <c r="BW36" s="27" t="s">
        <v>307</v>
      </c>
      <c r="BX36" s="27" t="s">
        <v>307</v>
      </c>
      <c r="BY36" s="27" t="s">
        <v>307</v>
      </c>
      <c r="BZ36" s="27" t="s">
        <v>307</v>
      </c>
      <c r="CA36" s="27" t="s">
        <v>307</v>
      </c>
      <c r="CB36" s="27" t="s">
        <v>307</v>
      </c>
      <c r="CC36" s="27" t="s">
        <v>307</v>
      </c>
      <c r="CD36" s="27" t="s">
        <v>307</v>
      </c>
      <c r="CE36" s="27" t="s">
        <v>307</v>
      </c>
      <c r="CF36" s="27" t="s">
        <v>307</v>
      </c>
      <c r="CG36" s="27" t="s">
        <v>307</v>
      </c>
      <c r="CH36" s="27">
        <v>0</v>
      </c>
      <c r="CI36" s="27">
        <v>0</v>
      </c>
      <c r="CJ36" s="27">
        <v>0</v>
      </c>
      <c r="CK36" s="27">
        <v>0</v>
      </c>
      <c r="CL36" s="27" t="s">
        <v>307</v>
      </c>
      <c r="CM36" s="27" t="s">
        <v>307</v>
      </c>
      <c r="CN36" s="27" t="s">
        <v>307</v>
      </c>
      <c r="CO36" s="27" t="s">
        <v>307</v>
      </c>
      <c r="CP36" s="27" t="s">
        <v>307</v>
      </c>
      <c r="CQ36" s="27" t="s">
        <v>307</v>
      </c>
      <c r="CR36" s="44"/>
      <c r="CS36" s="25"/>
      <c r="CT36" s="35" t="s">
        <v>306</v>
      </c>
      <c r="CU36" s="27" t="s">
        <v>307</v>
      </c>
      <c r="CV36" s="27" t="s">
        <v>307</v>
      </c>
      <c r="CW36" s="27" t="s">
        <v>307</v>
      </c>
      <c r="CX36" s="27" t="s">
        <v>307</v>
      </c>
      <c r="CY36" s="27" t="s">
        <v>307</v>
      </c>
      <c r="CZ36" s="27" t="s">
        <v>307</v>
      </c>
      <c r="DA36" s="27" t="s">
        <v>307</v>
      </c>
      <c r="DB36" s="27">
        <v>0.1</v>
      </c>
      <c r="DC36" s="27">
        <v>0.1</v>
      </c>
      <c r="DD36" s="27">
        <v>0.1</v>
      </c>
      <c r="DE36" s="27">
        <v>0.1</v>
      </c>
      <c r="DF36" s="27">
        <v>0.1</v>
      </c>
      <c r="DG36" s="27">
        <v>0.1</v>
      </c>
      <c r="DH36" s="27">
        <v>0.1</v>
      </c>
      <c r="DI36" s="27">
        <v>0.1</v>
      </c>
      <c r="DJ36" s="27" t="s">
        <v>307</v>
      </c>
      <c r="DK36" s="27" t="s">
        <v>307</v>
      </c>
      <c r="DL36" s="27" t="s">
        <v>307</v>
      </c>
      <c r="DM36" s="27" t="s">
        <v>307</v>
      </c>
      <c r="DN36" s="27" t="s">
        <v>307</v>
      </c>
      <c r="DO36" s="27" t="s">
        <v>307</v>
      </c>
      <c r="DP36" s="44"/>
      <c r="DQ36" s="25"/>
      <c r="DR36" s="35" t="s">
        <v>306</v>
      </c>
      <c r="DS36" s="27" t="s">
        <v>307</v>
      </c>
      <c r="DT36" s="27" t="s">
        <v>307</v>
      </c>
      <c r="DU36" s="27" t="s">
        <v>307</v>
      </c>
      <c r="DV36" s="27" t="s">
        <v>307</v>
      </c>
      <c r="DW36" s="27" t="s">
        <v>307</v>
      </c>
      <c r="DX36" s="27" t="s">
        <v>307</v>
      </c>
      <c r="DY36" s="27" t="s">
        <v>307</v>
      </c>
      <c r="DZ36" s="27" t="s">
        <v>307</v>
      </c>
      <c r="EA36" s="27">
        <v>0</v>
      </c>
      <c r="EB36" s="27">
        <v>0</v>
      </c>
      <c r="EC36" s="27">
        <v>0</v>
      </c>
      <c r="ED36" s="27">
        <v>0</v>
      </c>
      <c r="EE36" s="27">
        <v>0</v>
      </c>
      <c r="EF36" s="27">
        <v>0</v>
      </c>
      <c r="EG36" s="27">
        <v>0</v>
      </c>
      <c r="EH36" s="27" t="s">
        <v>307</v>
      </c>
      <c r="EI36" s="27" t="s">
        <v>307</v>
      </c>
      <c r="EJ36" s="27" t="s">
        <v>307</v>
      </c>
      <c r="EK36" s="27" t="s">
        <v>307</v>
      </c>
      <c r="EL36" s="27" t="s">
        <v>307</v>
      </c>
      <c r="EM36" s="27" t="s">
        <v>307</v>
      </c>
      <c r="EO36" s="1"/>
      <c r="EP36" s="12" t="s">
        <v>304</v>
      </c>
      <c r="EQ36" s="3" t="s">
        <v>305</v>
      </c>
      <c r="ER36" s="3" t="s">
        <v>305</v>
      </c>
      <c r="ES36" s="3" t="s">
        <v>305</v>
      </c>
      <c r="ET36" s="3" t="s">
        <v>305</v>
      </c>
      <c r="EU36" s="3" t="s">
        <v>305</v>
      </c>
      <c r="EV36" s="3" t="s">
        <v>305</v>
      </c>
      <c r="EW36" s="3" t="s">
        <v>305</v>
      </c>
      <c r="EX36" s="3" t="s">
        <v>305</v>
      </c>
      <c r="EY36" s="3" t="s">
        <v>305</v>
      </c>
      <c r="EZ36" s="3" t="s">
        <v>305</v>
      </c>
      <c r="FA36" s="3" t="s">
        <v>305</v>
      </c>
      <c r="FB36" s="3">
        <v>0</v>
      </c>
      <c r="FC36" s="3">
        <v>0.1</v>
      </c>
      <c r="FD36" s="3">
        <v>0.1</v>
      </c>
      <c r="FE36" s="3">
        <v>0.1</v>
      </c>
      <c r="FF36" s="3" t="s">
        <v>305</v>
      </c>
      <c r="FG36" s="3" t="s">
        <v>305</v>
      </c>
      <c r="FH36" s="3" t="s">
        <v>305</v>
      </c>
      <c r="FI36" s="3" t="s">
        <v>305</v>
      </c>
      <c r="FJ36" s="3" t="s">
        <v>305</v>
      </c>
      <c r="FK36" s="3" t="s">
        <v>305</v>
      </c>
      <c r="FM36" s="1"/>
      <c r="FN36" s="12" t="s">
        <v>304</v>
      </c>
      <c r="FO36" s="3" t="s">
        <v>305</v>
      </c>
      <c r="FP36" s="3" t="s">
        <v>305</v>
      </c>
      <c r="FQ36" s="3" t="s">
        <v>305</v>
      </c>
      <c r="FR36" s="3" t="s">
        <v>305</v>
      </c>
      <c r="FS36" s="3" t="s">
        <v>305</v>
      </c>
      <c r="FT36" s="3" t="s">
        <v>305</v>
      </c>
      <c r="FU36" s="3" t="s">
        <v>305</v>
      </c>
      <c r="FV36" s="3" t="s">
        <v>305</v>
      </c>
      <c r="FW36" s="3" t="s">
        <v>305</v>
      </c>
      <c r="FX36" s="3" t="s">
        <v>305</v>
      </c>
      <c r="FY36" s="3" t="s">
        <v>305</v>
      </c>
      <c r="FZ36" s="3">
        <v>0.1</v>
      </c>
      <c r="GA36" s="3">
        <v>0.2</v>
      </c>
      <c r="GB36" s="3">
        <v>0.1</v>
      </c>
      <c r="GC36" s="3">
        <v>0.1</v>
      </c>
      <c r="GD36" s="3" t="s">
        <v>305</v>
      </c>
      <c r="GE36" s="3" t="s">
        <v>305</v>
      </c>
      <c r="GF36" s="3" t="s">
        <v>305</v>
      </c>
      <c r="GG36" s="3" t="s">
        <v>305</v>
      </c>
      <c r="GH36" s="3" t="s">
        <v>305</v>
      </c>
      <c r="GI36" s="3" t="s">
        <v>305</v>
      </c>
      <c r="GK36" s="1"/>
      <c r="GL36" s="12" t="s">
        <v>304</v>
      </c>
      <c r="GM36" s="3" t="s">
        <v>305</v>
      </c>
      <c r="GN36" s="3" t="s">
        <v>305</v>
      </c>
      <c r="GO36" s="3" t="s">
        <v>305</v>
      </c>
      <c r="GP36" s="3" t="s">
        <v>305</v>
      </c>
      <c r="GQ36" s="3" t="s">
        <v>305</v>
      </c>
      <c r="GR36" s="3" t="s">
        <v>305</v>
      </c>
      <c r="GS36" s="3" t="s">
        <v>305</v>
      </c>
      <c r="GT36" s="3" t="s">
        <v>305</v>
      </c>
      <c r="GU36" s="3" t="s">
        <v>305</v>
      </c>
      <c r="GV36" s="3" t="s">
        <v>305</v>
      </c>
      <c r="GW36" s="3">
        <v>0.1</v>
      </c>
      <c r="GX36" s="3">
        <v>0.1</v>
      </c>
      <c r="GY36" s="3">
        <v>0.1</v>
      </c>
      <c r="GZ36" s="3">
        <v>0.1</v>
      </c>
      <c r="HA36" s="3">
        <v>0.1</v>
      </c>
      <c r="HB36" s="3" t="s">
        <v>305</v>
      </c>
      <c r="HC36" s="3" t="s">
        <v>305</v>
      </c>
      <c r="HD36" s="3" t="s">
        <v>305</v>
      </c>
      <c r="HE36" s="3" t="s">
        <v>305</v>
      </c>
      <c r="HF36" s="3" t="s">
        <v>305</v>
      </c>
      <c r="HG36" s="3" t="s">
        <v>305</v>
      </c>
    </row>
    <row r="37" ht="15" spans="1:215">
      <c r="A37" s="1"/>
      <c r="B37" s="22" t="s">
        <v>308</v>
      </c>
      <c r="C37" s="1">
        <v>0</v>
      </c>
      <c r="D37" s="3" t="s">
        <v>305</v>
      </c>
      <c r="E37" s="3" t="s">
        <v>305</v>
      </c>
      <c r="F37" s="3" t="s">
        <v>305</v>
      </c>
      <c r="G37" s="3" t="s">
        <v>305</v>
      </c>
      <c r="H37" s="3" t="s">
        <v>305</v>
      </c>
      <c r="I37" s="3" t="s">
        <v>305</v>
      </c>
      <c r="J37" s="3" t="s">
        <v>305</v>
      </c>
      <c r="K37" s="3" t="s">
        <v>305</v>
      </c>
      <c r="L37" s="3" t="s">
        <v>305</v>
      </c>
      <c r="M37" s="3" t="s">
        <v>305</v>
      </c>
      <c r="N37" s="3" t="s">
        <v>305</v>
      </c>
      <c r="O37" s="3" t="s">
        <v>305</v>
      </c>
      <c r="P37" s="3" t="s">
        <v>305</v>
      </c>
      <c r="Q37" s="3" t="s">
        <v>305</v>
      </c>
      <c r="R37" s="3" t="s">
        <v>305</v>
      </c>
      <c r="S37" s="3" t="s">
        <v>305</v>
      </c>
      <c r="T37" s="3" t="s">
        <v>305</v>
      </c>
      <c r="U37" s="3" t="s">
        <v>305</v>
      </c>
      <c r="V37" s="3" t="s">
        <v>305</v>
      </c>
      <c r="W37" s="3" t="s">
        <v>305</v>
      </c>
      <c r="Y37" s="1"/>
      <c r="Z37" s="22" t="s">
        <v>308</v>
      </c>
      <c r="AA37" s="1">
        <v>0</v>
      </c>
      <c r="AB37" s="3" t="s">
        <v>305</v>
      </c>
      <c r="AC37" s="3" t="s">
        <v>305</v>
      </c>
      <c r="AD37" s="3" t="s">
        <v>305</v>
      </c>
      <c r="AE37" s="3" t="s">
        <v>305</v>
      </c>
      <c r="AF37" s="3" t="s">
        <v>305</v>
      </c>
      <c r="AG37" s="3" t="s">
        <v>305</v>
      </c>
      <c r="AH37" s="3" t="s">
        <v>305</v>
      </c>
      <c r="AI37" s="3" t="s">
        <v>305</v>
      </c>
      <c r="AJ37" s="3" t="s">
        <v>305</v>
      </c>
      <c r="AK37" s="3" t="s">
        <v>305</v>
      </c>
      <c r="AL37" s="3" t="s">
        <v>305</v>
      </c>
      <c r="AM37" s="3" t="s">
        <v>305</v>
      </c>
      <c r="AN37" s="3" t="s">
        <v>305</v>
      </c>
      <c r="AO37" s="3" t="s">
        <v>305</v>
      </c>
      <c r="AP37" s="3" t="s">
        <v>305</v>
      </c>
      <c r="AQ37" s="3" t="s">
        <v>305</v>
      </c>
      <c r="AR37" s="3" t="s">
        <v>305</v>
      </c>
      <c r="AS37" s="3" t="s">
        <v>305</v>
      </c>
      <c r="AT37" s="3" t="s">
        <v>305</v>
      </c>
      <c r="AU37" s="3" t="s">
        <v>305</v>
      </c>
      <c r="AW37" s="25"/>
      <c r="AX37" s="35" t="s">
        <v>309</v>
      </c>
      <c r="AY37" s="25">
        <v>0</v>
      </c>
      <c r="AZ37" s="27" t="s">
        <v>307</v>
      </c>
      <c r="BA37" s="27" t="s">
        <v>307</v>
      </c>
      <c r="BB37" s="27" t="s">
        <v>307</v>
      </c>
      <c r="BC37" s="27" t="s">
        <v>307</v>
      </c>
      <c r="BD37" s="27" t="s">
        <v>307</v>
      </c>
      <c r="BE37" s="27" t="s">
        <v>307</v>
      </c>
      <c r="BF37" s="27" t="s">
        <v>307</v>
      </c>
      <c r="BG37" s="27" t="s">
        <v>307</v>
      </c>
      <c r="BH37" s="27" t="s">
        <v>307</v>
      </c>
      <c r="BI37" s="27" t="s">
        <v>307</v>
      </c>
      <c r="BJ37" s="27" t="s">
        <v>307</v>
      </c>
      <c r="BK37" s="27" t="s">
        <v>307</v>
      </c>
      <c r="BL37" s="27" t="s">
        <v>307</v>
      </c>
      <c r="BM37" s="27" t="s">
        <v>307</v>
      </c>
      <c r="BN37" s="27" t="s">
        <v>307</v>
      </c>
      <c r="BO37" s="27" t="s">
        <v>307</v>
      </c>
      <c r="BP37" s="27" t="s">
        <v>307</v>
      </c>
      <c r="BQ37" s="27" t="s">
        <v>307</v>
      </c>
      <c r="BR37" s="27" t="s">
        <v>307</v>
      </c>
      <c r="BS37" s="27" t="s">
        <v>307</v>
      </c>
      <c r="BT37" s="44"/>
      <c r="BU37" s="25"/>
      <c r="BV37" s="35" t="s">
        <v>309</v>
      </c>
      <c r="BW37" s="25">
        <v>0</v>
      </c>
      <c r="BX37" s="27" t="s">
        <v>307</v>
      </c>
      <c r="BY37" s="27" t="s">
        <v>307</v>
      </c>
      <c r="BZ37" s="27" t="s">
        <v>307</v>
      </c>
      <c r="CA37" s="27" t="s">
        <v>307</v>
      </c>
      <c r="CB37" s="27" t="s">
        <v>307</v>
      </c>
      <c r="CC37" s="27" t="s">
        <v>307</v>
      </c>
      <c r="CD37" s="27" t="s">
        <v>307</v>
      </c>
      <c r="CE37" s="27" t="s">
        <v>307</v>
      </c>
      <c r="CF37" s="27" t="s">
        <v>307</v>
      </c>
      <c r="CG37" s="27" t="s">
        <v>307</v>
      </c>
      <c r="CH37" s="27" t="s">
        <v>307</v>
      </c>
      <c r="CI37" s="27" t="s">
        <v>307</v>
      </c>
      <c r="CJ37" s="27" t="s">
        <v>307</v>
      </c>
      <c r="CK37" s="27" t="s">
        <v>307</v>
      </c>
      <c r="CL37" s="27" t="s">
        <v>307</v>
      </c>
      <c r="CM37" s="27" t="s">
        <v>307</v>
      </c>
      <c r="CN37" s="27" t="s">
        <v>307</v>
      </c>
      <c r="CO37" s="27" t="s">
        <v>307</v>
      </c>
      <c r="CP37" s="27" t="s">
        <v>307</v>
      </c>
      <c r="CQ37" s="27" t="s">
        <v>307</v>
      </c>
      <c r="CR37" s="44"/>
      <c r="CS37" s="25"/>
      <c r="CT37" s="35" t="s">
        <v>309</v>
      </c>
      <c r="CU37" s="25">
        <v>0</v>
      </c>
      <c r="CV37" s="27" t="s">
        <v>307</v>
      </c>
      <c r="CW37" s="27" t="s">
        <v>307</v>
      </c>
      <c r="CX37" s="27" t="s">
        <v>307</v>
      </c>
      <c r="CY37" s="27" t="s">
        <v>307</v>
      </c>
      <c r="CZ37" s="27" t="s">
        <v>307</v>
      </c>
      <c r="DA37" s="27" t="s">
        <v>307</v>
      </c>
      <c r="DB37" s="27" t="s">
        <v>307</v>
      </c>
      <c r="DC37" s="27" t="s">
        <v>307</v>
      </c>
      <c r="DD37" s="27" t="s">
        <v>307</v>
      </c>
      <c r="DE37" s="27" t="s">
        <v>307</v>
      </c>
      <c r="DF37" s="27" t="s">
        <v>307</v>
      </c>
      <c r="DG37" s="27" t="s">
        <v>307</v>
      </c>
      <c r="DH37" s="27" t="s">
        <v>307</v>
      </c>
      <c r="DI37" s="27" t="s">
        <v>307</v>
      </c>
      <c r="DJ37" s="27" t="s">
        <v>307</v>
      </c>
      <c r="DK37" s="27" t="s">
        <v>307</v>
      </c>
      <c r="DL37" s="27" t="s">
        <v>307</v>
      </c>
      <c r="DM37" s="27" t="s">
        <v>307</v>
      </c>
      <c r="DN37" s="27" t="s">
        <v>307</v>
      </c>
      <c r="DO37" s="27" t="s">
        <v>307</v>
      </c>
      <c r="DP37" s="44"/>
      <c r="DQ37" s="25"/>
      <c r="DR37" s="35" t="s">
        <v>309</v>
      </c>
      <c r="DS37" s="25">
        <v>0</v>
      </c>
      <c r="DT37" s="27" t="s">
        <v>307</v>
      </c>
      <c r="DU37" s="27" t="s">
        <v>307</v>
      </c>
      <c r="DV37" s="27" t="s">
        <v>307</v>
      </c>
      <c r="DW37" s="27" t="s">
        <v>307</v>
      </c>
      <c r="DX37" s="27" t="s">
        <v>307</v>
      </c>
      <c r="DY37" s="27" t="s">
        <v>307</v>
      </c>
      <c r="DZ37" s="27" t="s">
        <v>307</v>
      </c>
      <c r="EA37" s="27" t="s">
        <v>307</v>
      </c>
      <c r="EB37" s="27" t="s">
        <v>307</v>
      </c>
      <c r="EC37" s="27" t="s">
        <v>307</v>
      </c>
      <c r="ED37" s="27" t="s">
        <v>307</v>
      </c>
      <c r="EE37" s="27" t="s">
        <v>307</v>
      </c>
      <c r="EF37" s="27" t="s">
        <v>307</v>
      </c>
      <c r="EG37" s="27" t="s">
        <v>307</v>
      </c>
      <c r="EH37" s="27" t="s">
        <v>307</v>
      </c>
      <c r="EI37" s="27" t="s">
        <v>307</v>
      </c>
      <c r="EJ37" s="27" t="s">
        <v>307</v>
      </c>
      <c r="EK37" s="27" t="s">
        <v>307</v>
      </c>
      <c r="EL37" s="27" t="s">
        <v>307</v>
      </c>
      <c r="EM37" s="27" t="s">
        <v>307</v>
      </c>
      <c r="EO37" s="1"/>
      <c r="EP37" s="12" t="s">
        <v>308</v>
      </c>
      <c r="EQ37" s="1">
        <v>0</v>
      </c>
      <c r="ER37" s="3" t="s">
        <v>305</v>
      </c>
      <c r="ES37" s="3" t="s">
        <v>305</v>
      </c>
      <c r="ET37" s="3" t="s">
        <v>305</v>
      </c>
      <c r="EU37" s="3" t="s">
        <v>305</v>
      </c>
      <c r="EV37" s="3" t="s">
        <v>305</v>
      </c>
      <c r="EW37" s="3" t="s">
        <v>305</v>
      </c>
      <c r="EX37" s="3" t="s">
        <v>305</v>
      </c>
      <c r="EY37" s="3" t="s">
        <v>305</v>
      </c>
      <c r="EZ37" s="3" t="s">
        <v>305</v>
      </c>
      <c r="FA37" s="3" t="s">
        <v>305</v>
      </c>
      <c r="FB37" s="3" t="s">
        <v>305</v>
      </c>
      <c r="FC37" s="3" t="s">
        <v>305</v>
      </c>
      <c r="FD37" s="3" t="s">
        <v>305</v>
      </c>
      <c r="FE37" s="3" t="s">
        <v>305</v>
      </c>
      <c r="FF37" s="3" t="s">
        <v>305</v>
      </c>
      <c r="FG37" s="3" t="s">
        <v>305</v>
      </c>
      <c r="FH37" s="3" t="s">
        <v>305</v>
      </c>
      <c r="FI37" s="3" t="s">
        <v>305</v>
      </c>
      <c r="FJ37" s="3" t="s">
        <v>305</v>
      </c>
      <c r="FK37" s="3" t="s">
        <v>305</v>
      </c>
      <c r="FM37" s="1"/>
      <c r="FN37" s="12" t="s">
        <v>308</v>
      </c>
      <c r="FO37" s="1">
        <v>0</v>
      </c>
      <c r="FP37" s="3" t="s">
        <v>305</v>
      </c>
      <c r="FQ37" s="3" t="s">
        <v>305</v>
      </c>
      <c r="FR37" s="3" t="s">
        <v>305</v>
      </c>
      <c r="FS37" s="3" t="s">
        <v>305</v>
      </c>
      <c r="FT37" s="3" t="s">
        <v>305</v>
      </c>
      <c r="FU37" s="3" t="s">
        <v>305</v>
      </c>
      <c r="FV37" s="3" t="s">
        <v>305</v>
      </c>
      <c r="FW37" s="3" t="s">
        <v>305</v>
      </c>
      <c r="FX37" s="3" t="s">
        <v>305</v>
      </c>
      <c r="FY37" s="3" t="s">
        <v>305</v>
      </c>
      <c r="FZ37" s="3" t="s">
        <v>305</v>
      </c>
      <c r="GA37" s="3" t="s">
        <v>305</v>
      </c>
      <c r="GB37" s="3" t="s">
        <v>305</v>
      </c>
      <c r="GC37" s="3" t="s">
        <v>305</v>
      </c>
      <c r="GD37" s="3" t="s">
        <v>305</v>
      </c>
      <c r="GE37" s="3" t="s">
        <v>305</v>
      </c>
      <c r="GF37" s="3" t="s">
        <v>305</v>
      </c>
      <c r="GG37" s="3" t="s">
        <v>305</v>
      </c>
      <c r="GH37" s="3" t="s">
        <v>305</v>
      </c>
      <c r="GI37" s="3" t="s">
        <v>305</v>
      </c>
      <c r="GK37" s="1"/>
      <c r="GL37" s="12" t="s">
        <v>308</v>
      </c>
      <c r="GM37" s="1">
        <v>0</v>
      </c>
      <c r="GN37" s="3" t="s">
        <v>305</v>
      </c>
      <c r="GO37" s="3" t="s">
        <v>305</v>
      </c>
      <c r="GP37" s="3" t="s">
        <v>305</v>
      </c>
      <c r="GQ37" s="3" t="s">
        <v>305</v>
      </c>
      <c r="GR37" s="3" t="s">
        <v>305</v>
      </c>
      <c r="GS37" s="3" t="s">
        <v>305</v>
      </c>
      <c r="GT37" s="3" t="s">
        <v>305</v>
      </c>
      <c r="GU37" s="3" t="s">
        <v>305</v>
      </c>
      <c r="GV37" s="3" t="s">
        <v>305</v>
      </c>
      <c r="GW37" s="3" t="s">
        <v>305</v>
      </c>
      <c r="GX37" s="3" t="s">
        <v>305</v>
      </c>
      <c r="GY37" s="3" t="s">
        <v>305</v>
      </c>
      <c r="GZ37" s="3" t="s">
        <v>305</v>
      </c>
      <c r="HA37" s="3" t="s">
        <v>305</v>
      </c>
      <c r="HB37" s="3" t="s">
        <v>305</v>
      </c>
      <c r="HC37" s="3" t="s">
        <v>305</v>
      </c>
      <c r="HD37" s="3" t="s">
        <v>305</v>
      </c>
      <c r="HE37" s="3" t="s">
        <v>305</v>
      </c>
      <c r="HF37" s="3" t="s">
        <v>305</v>
      </c>
      <c r="HG37" s="3" t="s">
        <v>305</v>
      </c>
    </row>
    <row r="38" ht="15" spans="1:215">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44"/>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44"/>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44"/>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row>
    <row r="39" ht="15" spans="1:215">
      <c r="A39" s="1"/>
      <c r="B39" s="21" t="s">
        <v>197</v>
      </c>
      <c r="C39" s="1"/>
      <c r="D39" s="1"/>
      <c r="E39" s="1"/>
      <c r="F39" s="1"/>
      <c r="G39" s="1"/>
      <c r="H39" s="1"/>
      <c r="I39" s="1"/>
      <c r="J39" s="1"/>
      <c r="K39" s="1"/>
      <c r="L39" s="1"/>
      <c r="M39" s="1"/>
      <c r="N39" s="1"/>
      <c r="O39" s="1"/>
      <c r="P39" s="1"/>
      <c r="Q39" s="1"/>
      <c r="R39" s="1"/>
      <c r="S39" s="1"/>
      <c r="T39" s="1"/>
      <c r="U39" s="1"/>
      <c r="V39" s="1"/>
      <c r="W39" s="1"/>
      <c r="Y39" s="1"/>
      <c r="Z39" s="21" t="s">
        <v>197</v>
      </c>
      <c r="AA39" s="1"/>
      <c r="AB39" s="1"/>
      <c r="AC39" s="1"/>
      <c r="AD39" s="1"/>
      <c r="AE39" s="1"/>
      <c r="AF39" s="1"/>
      <c r="AG39" s="1"/>
      <c r="AH39" s="1"/>
      <c r="AI39" s="1"/>
      <c r="AJ39" s="1"/>
      <c r="AK39" s="1"/>
      <c r="AL39" s="1"/>
      <c r="AM39" s="1"/>
      <c r="AN39" s="1"/>
      <c r="AO39" s="1"/>
      <c r="AP39" s="1"/>
      <c r="AQ39" s="1"/>
      <c r="AR39" s="1"/>
      <c r="AS39" s="1"/>
      <c r="AT39" s="1"/>
      <c r="AU39" s="1"/>
      <c r="AW39" s="25"/>
      <c r="AX39" s="34" t="s">
        <v>312</v>
      </c>
      <c r="AY39" s="25"/>
      <c r="AZ39" s="25"/>
      <c r="BA39" s="25"/>
      <c r="BB39" s="25"/>
      <c r="BC39" s="25"/>
      <c r="BD39" s="25"/>
      <c r="BE39" s="25"/>
      <c r="BF39" s="25"/>
      <c r="BG39" s="25"/>
      <c r="BH39" s="25"/>
      <c r="BI39" s="25"/>
      <c r="BJ39" s="25"/>
      <c r="BK39" s="25"/>
      <c r="BL39" s="25"/>
      <c r="BM39" s="25"/>
      <c r="BN39" s="25"/>
      <c r="BO39" s="25"/>
      <c r="BP39" s="25"/>
      <c r="BQ39" s="25"/>
      <c r="BR39" s="25"/>
      <c r="BS39" s="25"/>
      <c r="BT39" s="44"/>
      <c r="BU39" s="25"/>
      <c r="BV39" s="34" t="s">
        <v>312</v>
      </c>
      <c r="BW39" s="25"/>
      <c r="BX39" s="25"/>
      <c r="BY39" s="25"/>
      <c r="BZ39" s="25"/>
      <c r="CA39" s="25"/>
      <c r="CB39" s="25"/>
      <c r="CC39" s="25"/>
      <c r="CD39" s="25"/>
      <c r="CE39" s="25"/>
      <c r="CF39" s="25"/>
      <c r="CG39" s="25"/>
      <c r="CH39" s="25"/>
      <c r="CI39" s="25"/>
      <c r="CJ39" s="25"/>
      <c r="CK39" s="25"/>
      <c r="CL39" s="25"/>
      <c r="CM39" s="25"/>
      <c r="CN39" s="25"/>
      <c r="CO39" s="25"/>
      <c r="CP39" s="25"/>
      <c r="CQ39" s="25"/>
      <c r="CR39" s="44"/>
      <c r="CS39" s="25"/>
      <c r="CT39" s="34" t="s">
        <v>312</v>
      </c>
      <c r="CU39" s="25"/>
      <c r="CV39" s="25"/>
      <c r="CW39" s="25"/>
      <c r="CX39" s="25"/>
      <c r="CY39" s="25"/>
      <c r="CZ39" s="25"/>
      <c r="DA39" s="25"/>
      <c r="DB39" s="25"/>
      <c r="DC39" s="25"/>
      <c r="DD39" s="25"/>
      <c r="DE39" s="25"/>
      <c r="DF39" s="25"/>
      <c r="DG39" s="25"/>
      <c r="DH39" s="25"/>
      <c r="DI39" s="25"/>
      <c r="DJ39" s="25"/>
      <c r="DK39" s="25"/>
      <c r="DL39" s="25"/>
      <c r="DM39" s="25"/>
      <c r="DN39" s="25"/>
      <c r="DO39" s="25"/>
      <c r="DP39" s="44"/>
      <c r="DQ39" s="25"/>
      <c r="DR39" s="34" t="s">
        <v>312</v>
      </c>
      <c r="DS39" s="25"/>
      <c r="DT39" s="25"/>
      <c r="DU39" s="25"/>
      <c r="DV39" s="25"/>
      <c r="DW39" s="25"/>
      <c r="DX39" s="25"/>
      <c r="DY39" s="25"/>
      <c r="DZ39" s="25"/>
      <c r="EA39" s="25"/>
      <c r="EB39" s="25"/>
      <c r="EC39" s="25"/>
      <c r="ED39" s="25"/>
      <c r="EE39" s="25"/>
      <c r="EF39" s="25"/>
      <c r="EG39" s="25"/>
      <c r="EH39" s="25"/>
      <c r="EI39" s="25"/>
      <c r="EJ39" s="25"/>
      <c r="EK39" s="25"/>
      <c r="EL39" s="25"/>
      <c r="EM39" s="25"/>
      <c r="EO39" s="1"/>
      <c r="EP39" s="21" t="s">
        <v>197</v>
      </c>
      <c r="EQ39" s="1"/>
      <c r="ER39" s="1"/>
      <c r="ES39" s="1"/>
      <c r="ET39" s="1"/>
      <c r="EU39" s="1"/>
      <c r="EV39" s="1"/>
      <c r="EW39" s="1"/>
      <c r="EX39" s="1"/>
      <c r="EY39" s="1"/>
      <c r="EZ39" s="1"/>
      <c r="FA39" s="1"/>
      <c r="FB39" s="1"/>
      <c r="FC39" s="1"/>
      <c r="FD39" s="1"/>
      <c r="FE39" s="1"/>
      <c r="FF39" s="1"/>
      <c r="FG39" s="1"/>
      <c r="FH39" s="1"/>
      <c r="FI39" s="1"/>
      <c r="FJ39" s="1"/>
      <c r="FK39" s="1"/>
      <c r="FM39" s="1"/>
      <c r="FN39" s="21" t="s">
        <v>197</v>
      </c>
      <c r="FO39" s="1"/>
      <c r="FP39" s="1"/>
      <c r="FQ39" s="1"/>
      <c r="FR39" s="1"/>
      <c r="FS39" s="1"/>
      <c r="FT39" s="1"/>
      <c r="FU39" s="1"/>
      <c r="FV39" s="1"/>
      <c r="FW39" s="1"/>
      <c r="FX39" s="1"/>
      <c r="FY39" s="1"/>
      <c r="FZ39" s="1"/>
      <c r="GA39" s="1"/>
      <c r="GB39" s="1"/>
      <c r="GC39" s="1"/>
      <c r="GD39" s="1"/>
      <c r="GE39" s="1"/>
      <c r="GF39" s="1"/>
      <c r="GG39" s="1"/>
      <c r="GH39" s="1"/>
      <c r="GI39" s="1"/>
      <c r="GK39" s="1"/>
      <c r="GL39" s="21" t="s">
        <v>197</v>
      </c>
      <c r="GM39" s="1"/>
      <c r="GN39" s="1"/>
      <c r="GO39" s="1"/>
      <c r="GP39" s="1"/>
      <c r="GQ39" s="1"/>
      <c r="GR39" s="1"/>
      <c r="GS39" s="1"/>
      <c r="GT39" s="1"/>
      <c r="GU39" s="1"/>
      <c r="GV39" s="1"/>
      <c r="GW39" s="1"/>
      <c r="GX39" s="1"/>
      <c r="GY39" s="1"/>
      <c r="GZ39" s="1"/>
      <c r="HA39" s="1"/>
      <c r="HB39" s="1"/>
      <c r="HC39" s="1"/>
      <c r="HD39" s="1"/>
      <c r="HE39" s="1"/>
      <c r="HF39" s="1"/>
      <c r="HG39" s="1"/>
    </row>
    <row r="40" ht="15" spans="1:215">
      <c r="A40" s="1"/>
      <c r="B40" s="22" t="s">
        <v>300</v>
      </c>
      <c r="C40" s="1">
        <v>54</v>
      </c>
      <c r="D40" s="1">
        <v>48.4</v>
      </c>
      <c r="E40" s="1">
        <v>45</v>
      </c>
      <c r="F40" s="1">
        <v>45.5</v>
      </c>
      <c r="G40" s="1">
        <v>56.4</v>
      </c>
      <c r="H40" s="1">
        <v>56.6</v>
      </c>
      <c r="I40" s="1">
        <v>50.8</v>
      </c>
      <c r="J40" s="1">
        <v>53.3</v>
      </c>
      <c r="K40" s="1">
        <v>56.2</v>
      </c>
      <c r="L40" s="1">
        <v>49.6</v>
      </c>
      <c r="M40" s="1">
        <v>56.5</v>
      </c>
      <c r="N40" s="1">
        <v>45.7</v>
      </c>
      <c r="O40" s="1">
        <v>46.2</v>
      </c>
      <c r="P40" s="1">
        <v>49</v>
      </c>
      <c r="Q40" s="1">
        <v>39.3</v>
      </c>
      <c r="R40" s="1">
        <v>42.5</v>
      </c>
      <c r="S40" s="1">
        <v>44</v>
      </c>
      <c r="T40" s="1">
        <v>44.4</v>
      </c>
      <c r="U40" s="1">
        <v>42</v>
      </c>
      <c r="V40" s="1">
        <v>45</v>
      </c>
      <c r="W40" s="1">
        <v>41.8</v>
      </c>
      <c r="Y40" s="1"/>
      <c r="Z40" s="22" t="s">
        <v>300</v>
      </c>
      <c r="AA40" s="1">
        <v>53.6</v>
      </c>
      <c r="AB40" s="1">
        <v>50.7</v>
      </c>
      <c r="AC40" s="1">
        <v>44.8</v>
      </c>
      <c r="AD40" s="1">
        <v>37.3</v>
      </c>
      <c r="AE40" s="1">
        <v>38</v>
      </c>
      <c r="AF40" s="1">
        <v>44.5</v>
      </c>
      <c r="AG40" s="1">
        <v>44.6</v>
      </c>
      <c r="AH40" s="1">
        <v>40.6</v>
      </c>
      <c r="AI40" s="1">
        <v>43.4</v>
      </c>
      <c r="AJ40" s="1">
        <v>38.7</v>
      </c>
      <c r="AK40" s="1">
        <v>40.3</v>
      </c>
      <c r="AL40" s="1">
        <v>37.3</v>
      </c>
      <c r="AM40" s="1">
        <v>42</v>
      </c>
      <c r="AN40" s="1">
        <v>38.5</v>
      </c>
      <c r="AO40" s="1">
        <v>38.1</v>
      </c>
      <c r="AP40" s="1">
        <v>44.9</v>
      </c>
      <c r="AQ40" s="1">
        <v>50.5</v>
      </c>
      <c r="AR40" s="1">
        <v>49.9</v>
      </c>
      <c r="AS40" s="1">
        <v>48.1</v>
      </c>
      <c r="AT40" s="1">
        <v>48.8</v>
      </c>
      <c r="AU40" s="1">
        <v>45.6</v>
      </c>
      <c r="AW40" s="25"/>
      <c r="AX40" s="35" t="s">
        <v>301</v>
      </c>
      <c r="AY40" s="25">
        <v>34.7</v>
      </c>
      <c r="AZ40" s="25">
        <v>37.7</v>
      </c>
      <c r="BA40" s="25">
        <v>36</v>
      </c>
      <c r="BB40" s="25">
        <v>31.9</v>
      </c>
      <c r="BC40" s="25">
        <v>37.3</v>
      </c>
      <c r="BD40" s="25">
        <v>33.2</v>
      </c>
      <c r="BE40" s="25">
        <v>32</v>
      </c>
      <c r="BF40" s="25">
        <v>35.9</v>
      </c>
      <c r="BG40" s="25">
        <v>41.8</v>
      </c>
      <c r="BH40" s="25">
        <v>35.7</v>
      </c>
      <c r="BI40" s="25">
        <v>34.5</v>
      </c>
      <c r="BJ40" s="25">
        <v>31.7</v>
      </c>
      <c r="BK40" s="25">
        <v>37.6</v>
      </c>
      <c r="BL40" s="25">
        <v>39.6</v>
      </c>
      <c r="BM40" s="25">
        <v>37.5</v>
      </c>
      <c r="BN40" s="25">
        <v>45.8</v>
      </c>
      <c r="BO40" s="25">
        <v>49.1</v>
      </c>
      <c r="BP40" s="25">
        <v>49.6</v>
      </c>
      <c r="BQ40" s="25">
        <v>48.2</v>
      </c>
      <c r="BR40" s="25">
        <v>50.8</v>
      </c>
      <c r="BS40" s="25">
        <v>46.2</v>
      </c>
      <c r="BT40" s="44"/>
      <c r="BU40" s="25"/>
      <c r="BV40" s="35" t="s">
        <v>301</v>
      </c>
      <c r="BW40" s="25">
        <v>52.2</v>
      </c>
      <c r="BX40" s="25">
        <v>55.5</v>
      </c>
      <c r="BY40" s="25">
        <v>56.8</v>
      </c>
      <c r="BZ40" s="25">
        <v>52.7</v>
      </c>
      <c r="CA40" s="25">
        <v>54.8</v>
      </c>
      <c r="CB40" s="25">
        <v>54</v>
      </c>
      <c r="CC40" s="25">
        <v>49.5</v>
      </c>
      <c r="CD40" s="25">
        <v>49.6</v>
      </c>
      <c r="CE40" s="25">
        <v>47.5</v>
      </c>
      <c r="CF40" s="25">
        <v>50.8</v>
      </c>
      <c r="CG40" s="25">
        <v>48.3</v>
      </c>
      <c r="CH40" s="25">
        <v>47.1</v>
      </c>
      <c r="CI40" s="25">
        <v>47.9</v>
      </c>
      <c r="CJ40" s="25">
        <v>47.2</v>
      </c>
      <c r="CK40" s="25">
        <v>50.5</v>
      </c>
      <c r="CL40" s="25">
        <v>52.4</v>
      </c>
      <c r="CM40" s="25">
        <v>52.9</v>
      </c>
      <c r="CN40" s="25">
        <v>52.2</v>
      </c>
      <c r="CO40" s="25">
        <v>51.4</v>
      </c>
      <c r="CP40" s="25">
        <v>53</v>
      </c>
      <c r="CQ40" s="25">
        <v>50.3</v>
      </c>
      <c r="CR40" s="44"/>
      <c r="CS40" s="25"/>
      <c r="CT40" s="35" t="s">
        <v>301</v>
      </c>
      <c r="CU40" s="25">
        <v>61.6</v>
      </c>
      <c r="CV40" s="25">
        <v>58.7</v>
      </c>
      <c r="CW40" s="25">
        <v>57.4</v>
      </c>
      <c r="CX40" s="25">
        <v>56</v>
      </c>
      <c r="CY40" s="25">
        <v>54.7</v>
      </c>
      <c r="CZ40" s="25">
        <v>52.4</v>
      </c>
      <c r="DA40" s="25">
        <v>54.9</v>
      </c>
      <c r="DB40" s="25">
        <v>52.5</v>
      </c>
      <c r="DC40" s="25">
        <v>53.1</v>
      </c>
      <c r="DD40" s="25">
        <v>50.4</v>
      </c>
      <c r="DE40" s="25">
        <v>47.9</v>
      </c>
      <c r="DF40" s="25">
        <v>45.9</v>
      </c>
      <c r="DG40" s="25">
        <v>44.4</v>
      </c>
      <c r="DH40" s="25">
        <v>46.9</v>
      </c>
      <c r="DI40" s="25">
        <v>48.3</v>
      </c>
      <c r="DJ40" s="25">
        <v>53.7</v>
      </c>
      <c r="DK40" s="25">
        <v>56.9</v>
      </c>
      <c r="DL40" s="25">
        <v>55</v>
      </c>
      <c r="DM40" s="25">
        <v>52</v>
      </c>
      <c r="DN40" s="25">
        <v>53.8</v>
      </c>
      <c r="DO40" s="25">
        <v>50.7</v>
      </c>
      <c r="DP40" s="44"/>
      <c r="DQ40" s="25"/>
      <c r="DR40" s="35" t="s">
        <v>301</v>
      </c>
      <c r="DS40" s="25">
        <v>79.9</v>
      </c>
      <c r="DT40" s="25">
        <v>81.8</v>
      </c>
      <c r="DU40" s="25">
        <v>77.8</v>
      </c>
      <c r="DV40" s="25">
        <v>72.6</v>
      </c>
      <c r="DW40" s="25">
        <v>74.1</v>
      </c>
      <c r="DX40" s="25">
        <v>72.3</v>
      </c>
      <c r="DY40" s="25">
        <v>70.8</v>
      </c>
      <c r="DZ40" s="25">
        <v>65.9</v>
      </c>
      <c r="EA40" s="25">
        <v>58</v>
      </c>
      <c r="EB40" s="25">
        <v>56.8</v>
      </c>
      <c r="EC40" s="25">
        <v>60.2</v>
      </c>
      <c r="ED40" s="25">
        <v>57.7</v>
      </c>
      <c r="EE40" s="25">
        <v>61.3</v>
      </c>
      <c r="EF40" s="25">
        <v>66.1</v>
      </c>
      <c r="EG40" s="25">
        <v>66.3</v>
      </c>
      <c r="EH40" s="25">
        <v>73.5</v>
      </c>
      <c r="EI40" s="25">
        <v>72.4</v>
      </c>
      <c r="EJ40" s="25">
        <v>70.9</v>
      </c>
      <c r="EK40" s="25">
        <v>72.1</v>
      </c>
      <c r="EL40" s="25">
        <v>73.4</v>
      </c>
      <c r="EM40" s="25">
        <v>70.9</v>
      </c>
      <c r="EO40" s="1"/>
      <c r="EP40" s="12" t="s">
        <v>300</v>
      </c>
      <c r="EQ40" s="1">
        <v>74.7</v>
      </c>
      <c r="ER40" s="1">
        <v>77.4</v>
      </c>
      <c r="ES40" s="1">
        <v>72</v>
      </c>
      <c r="ET40" s="1">
        <v>66.6</v>
      </c>
      <c r="EU40" s="1">
        <v>65.4</v>
      </c>
      <c r="EV40" s="1">
        <v>62.7</v>
      </c>
      <c r="EW40" s="1">
        <v>53.3</v>
      </c>
      <c r="EX40" s="1">
        <v>53.4</v>
      </c>
      <c r="EY40" s="1">
        <v>55.1</v>
      </c>
      <c r="EZ40" s="1">
        <v>52.1</v>
      </c>
      <c r="FA40" s="1">
        <v>55.1</v>
      </c>
      <c r="FB40" s="1">
        <v>48.3</v>
      </c>
      <c r="FC40" s="1">
        <v>52.7</v>
      </c>
      <c r="FD40" s="1">
        <v>52</v>
      </c>
      <c r="FE40" s="1">
        <v>51.8</v>
      </c>
      <c r="FF40" s="1">
        <v>56.9</v>
      </c>
      <c r="FG40" s="1">
        <v>60.6</v>
      </c>
      <c r="FH40" s="1">
        <v>59.3</v>
      </c>
      <c r="FI40" s="1">
        <v>56.6</v>
      </c>
      <c r="FJ40" s="1">
        <v>58.3</v>
      </c>
      <c r="FK40" s="1">
        <v>55.8</v>
      </c>
      <c r="FM40" s="1"/>
      <c r="FN40" s="12" t="s">
        <v>300</v>
      </c>
      <c r="FO40" s="1">
        <v>69.1</v>
      </c>
      <c r="FP40" s="1">
        <v>63.2</v>
      </c>
      <c r="FQ40" s="1">
        <v>56.2</v>
      </c>
      <c r="FR40" s="1">
        <v>58.9</v>
      </c>
      <c r="FS40" s="1">
        <v>59.9</v>
      </c>
      <c r="FT40" s="1">
        <v>55.7</v>
      </c>
      <c r="FU40" s="1">
        <v>52.7</v>
      </c>
      <c r="FV40" s="1">
        <v>49.3</v>
      </c>
      <c r="FW40" s="1">
        <v>49</v>
      </c>
      <c r="FX40" s="1">
        <v>45.4</v>
      </c>
      <c r="FY40" s="1">
        <v>42.1</v>
      </c>
      <c r="FZ40" s="1">
        <v>39.7</v>
      </c>
      <c r="GA40" s="1">
        <v>42.3</v>
      </c>
      <c r="GB40" s="1">
        <v>44</v>
      </c>
      <c r="GC40" s="1">
        <v>43.7</v>
      </c>
      <c r="GD40" s="1">
        <v>47.9</v>
      </c>
      <c r="GE40" s="1">
        <v>52.3</v>
      </c>
      <c r="GF40" s="1">
        <v>52.1</v>
      </c>
      <c r="GG40" s="1">
        <v>49.5</v>
      </c>
      <c r="GH40" s="1">
        <v>50.9</v>
      </c>
      <c r="GI40" s="1">
        <v>45.5</v>
      </c>
      <c r="GK40" s="1"/>
      <c r="GL40" s="12" t="s">
        <v>300</v>
      </c>
      <c r="GM40" s="1">
        <v>53.6</v>
      </c>
      <c r="GN40" s="1">
        <v>45.1</v>
      </c>
      <c r="GO40" s="1">
        <v>41.6</v>
      </c>
      <c r="GP40" s="1">
        <v>39.3</v>
      </c>
      <c r="GQ40" s="1">
        <v>40.7</v>
      </c>
      <c r="GR40" s="1">
        <v>38.2</v>
      </c>
      <c r="GS40" s="1">
        <v>41.8</v>
      </c>
      <c r="GT40" s="1">
        <v>37.9</v>
      </c>
      <c r="GU40" s="1">
        <v>36.8</v>
      </c>
      <c r="GV40" s="1">
        <v>40.8</v>
      </c>
      <c r="GW40" s="1">
        <v>37.4</v>
      </c>
      <c r="GX40" s="1">
        <v>36.9</v>
      </c>
      <c r="GY40" s="1">
        <v>36.8</v>
      </c>
      <c r="GZ40" s="1">
        <v>35.2</v>
      </c>
      <c r="HA40" s="1">
        <v>36.5</v>
      </c>
      <c r="HB40" s="1">
        <v>39.8</v>
      </c>
      <c r="HC40" s="1">
        <v>41.5</v>
      </c>
      <c r="HD40" s="1">
        <v>39.8</v>
      </c>
      <c r="HE40" s="1">
        <v>37.9</v>
      </c>
      <c r="HF40" s="1">
        <v>36.9</v>
      </c>
      <c r="HG40" s="1">
        <v>34.5</v>
      </c>
    </row>
    <row r="41" ht="15" spans="1:215">
      <c r="A41" s="1"/>
      <c r="B41" s="22" t="s">
        <v>302</v>
      </c>
      <c r="C41" s="1">
        <v>45.9</v>
      </c>
      <c r="D41" s="1">
        <v>51.4</v>
      </c>
      <c r="E41" s="1">
        <v>55</v>
      </c>
      <c r="F41" s="1">
        <v>54.5</v>
      </c>
      <c r="G41" s="1">
        <v>43.6</v>
      </c>
      <c r="H41" s="1">
        <v>43.4</v>
      </c>
      <c r="I41" s="1">
        <v>49.2</v>
      </c>
      <c r="J41" s="1">
        <v>46.7</v>
      </c>
      <c r="K41" s="1">
        <v>43.8</v>
      </c>
      <c r="L41" s="1">
        <v>50.4</v>
      </c>
      <c r="M41" s="1">
        <v>43.5</v>
      </c>
      <c r="N41" s="1">
        <v>52.7</v>
      </c>
      <c r="O41" s="1">
        <v>52.2</v>
      </c>
      <c r="P41" s="1">
        <v>50.6</v>
      </c>
      <c r="Q41" s="1">
        <v>54.8</v>
      </c>
      <c r="R41" s="1">
        <v>57.5</v>
      </c>
      <c r="S41" s="1">
        <v>56</v>
      </c>
      <c r="T41" s="1">
        <v>55.6</v>
      </c>
      <c r="U41" s="1">
        <v>58</v>
      </c>
      <c r="V41" s="1">
        <v>55</v>
      </c>
      <c r="W41" s="1">
        <v>58.2</v>
      </c>
      <c r="Y41" s="1"/>
      <c r="Z41" s="22" t="s">
        <v>302</v>
      </c>
      <c r="AA41" s="1">
        <v>46.3</v>
      </c>
      <c r="AB41" s="1">
        <v>49.2</v>
      </c>
      <c r="AC41" s="1">
        <v>55.1</v>
      </c>
      <c r="AD41" s="1">
        <v>62.7</v>
      </c>
      <c r="AE41" s="1">
        <v>62</v>
      </c>
      <c r="AF41" s="1">
        <v>55.4</v>
      </c>
      <c r="AG41" s="1">
        <v>55.4</v>
      </c>
      <c r="AH41" s="1">
        <v>59.4</v>
      </c>
      <c r="AI41" s="1">
        <v>56.6</v>
      </c>
      <c r="AJ41" s="1">
        <v>61.2</v>
      </c>
      <c r="AK41" s="1">
        <v>59.6</v>
      </c>
      <c r="AL41" s="1">
        <v>61.3</v>
      </c>
      <c r="AM41" s="1">
        <v>56.4</v>
      </c>
      <c r="AN41" s="1">
        <v>61</v>
      </c>
      <c r="AO41" s="1">
        <v>61.8</v>
      </c>
      <c r="AP41" s="1">
        <v>55.1</v>
      </c>
      <c r="AQ41" s="1">
        <v>49.4</v>
      </c>
      <c r="AR41" s="1">
        <v>50</v>
      </c>
      <c r="AS41" s="1">
        <v>51.4</v>
      </c>
      <c r="AT41" s="1">
        <v>49.9</v>
      </c>
      <c r="AU41" s="1">
        <v>53.3</v>
      </c>
      <c r="AW41" s="25"/>
      <c r="AX41" s="35" t="s">
        <v>303</v>
      </c>
      <c r="AY41" s="25">
        <v>65.2</v>
      </c>
      <c r="AZ41" s="25">
        <v>62.1</v>
      </c>
      <c r="BA41" s="25">
        <v>64</v>
      </c>
      <c r="BB41" s="25">
        <v>68.1</v>
      </c>
      <c r="BC41" s="25">
        <v>62.6</v>
      </c>
      <c r="BD41" s="25">
        <v>66.8</v>
      </c>
      <c r="BE41" s="25">
        <v>68</v>
      </c>
      <c r="BF41" s="25">
        <v>64.1</v>
      </c>
      <c r="BG41" s="25">
        <v>58.2</v>
      </c>
      <c r="BH41" s="25">
        <v>64.3</v>
      </c>
      <c r="BI41" s="25">
        <v>65.5</v>
      </c>
      <c r="BJ41" s="25">
        <v>67.2</v>
      </c>
      <c r="BK41" s="25">
        <v>61.1</v>
      </c>
      <c r="BL41" s="25">
        <v>59.7</v>
      </c>
      <c r="BM41" s="25">
        <v>62.1</v>
      </c>
      <c r="BN41" s="25">
        <v>54.2</v>
      </c>
      <c r="BO41" s="25">
        <v>50.9</v>
      </c>
      <c r="BP41" s="25">
        <v>50.4</v>
      </c>
      <c r="BQ41" s="25">
        <v>51.8</v>
      </c>
      <c r="BR41" s="25">
        <v>49.2</v>
      </c>
      <c r="BS41" s="25">
        <v>53.8</v>
      </c>
      <c r="BT41" s="44"/>
      <c r="BU41" s="25"/>
      <c r="BV41" s="35" t="s">
        <v>303</v>
      </c>
      <c r="BW41" s="25">
        <v>47.4</v>
      </c>
      <c r="BX41" s="25">
        <v>44.3</v>
      </c>
      <c r="BY41" s="25">
        <v>43</v>
      </c>
      <c r="BZ41" s="25">
        <v>47.1</v>
      </c>
      <c r="CA41" s="25">
        <v>45.1</v>
      </c>
      <c r="CB41" s="25">
        <v>45.9</v>
      </c>
      <c r="CC41" s="25">
        <v>50.5</v>
      </c>
      <c r="CD41" s="25">
        <v>50.4</v>
      </c>
      <c r="CE41" s="25">
        <v>52.5</v>
      </c>
      <c r="CF41" s="25">
        <v>49</v>
      </c>
      <c r="CG41" s="25">
        <v>51.5</v>
      </c>
      <c r="CH41" s="25">
        <v>51</v>
      </c>
      <c r="CI41" s="25">
        <v>50.3</v>
      </c>
      <c r="CJ41" s="25">
        <v>51.1</v>
      </c>
      <c r="CK41" s="25">
        <v>47.5</v>
      </c>
      <c r="CL41" s="25">
        <v>47.4</v>
      </c>
      <c r="CM41" s="25">
        <v>46.9</v>
      </c>
      <c r="CN41" s="25">
        <v>47.7</v>
      </c>
      <c r="CO41" s="25">
        <v>48.2</v>
      </c>
      <c r="CP41" s="25">
        <v>46.5</v>
      </c>
      <c r="CQ41" s="25">
        <v>49.3</v>
      </c>
      <c r="CR41" s="44"/>
      <c r="CS41" s="25"/>
      <c r="CT41" s="35" t="s">
        <v>303</v>
      </c>
      <c r="CU41" s="25">
        <v>37.8</v>
      </c>
      <c r="CV41" s="25">
        <v>40.5</v>
      </c>
      <c r="CW41" s="25">
        <v>42.2</v>
      </c>
      <c r="CX41" s="25">
        <v>43.4</v>
      </c>
      <c r="CY41" s="25">
        <v>44.6</v>
      </c>
      <c r="CZ41" s="25">
        <v>46.9</v>
      </c>
      <c r="DA41" s="25">
        <v>45.1</v>
      </c>
      <c r="DB41" s="25">
        <v>45.6</v>
      </c>
      <c r="DC41" s="25">
        <v>44.5</v>
      </c>
      <c r="DD41" s="25">
        <v>46.7</v>
      </c>
      <c r="DE41" s="25">
        <v>49.4</v>
      </c>
      <c r="DF41" s="25">
        <v>51.2</v>
      </c>
      <c r="DG41" s="25">
        <v>52.5</v>
      </c>
      <c r="DH41" s="25">
        <v>50.2</v>
      </c>
      <c r="DI41" s="25">
        <v>48.6</v>
      </c>
      <c r="DJ41" s="25">
        <v>46.2</v>
      </c>
      <c r="DK41" s="25">
        <v>42.9</v>
      </c>
      <c r="DL41" s="25">
        <v>44.8</v>
      </c>
      <c r="DM41" s="25">
        <v>47.9</v>
      </c>
      <c r="DN41" s="25">
        <v>46</v>
      </c>
      <c r="DO41" s="25">
        <v>49.1</v>
      </c>
      <c r="DP41" s="44"/>
      <c r="DQ41" s="25"/>
      <c r="DR41" s="35" t="s">
        <v>303</v>
      </c>
      <c r="DS41" s="25">
        <v>19.7</v>
      </c>
      <c r="DT41" s="25">
        <v>17.9</v>
      </c>
      <c r="DU41" s="25">
        <v>21.9</v>
      </c>
      <c r="DV41" s="25">
        <v>27.1</v>
      </c>
      <c r="DW41" s="25">
        <v>25.5</v>
      </c>
      <c r="DX41" s="25">
        <v>27.6</v>
      </c>
      <c r="DY41" s="25">
        <v>29.2</v>
      </c>
      <c r="DZ41" s="25">
        <v>34.1</v>
      </c>
      <c r="EA41" s="25">
        <v>37.4</v>
      </c>
      <c r="EB41" s="25">
        <v>38.1</v>
      </c>
      <c r="EC41" s="25">
        <v>34.8</v>
      </c>
      <c r="ED41" s="25">
        <v>37.3</v>
      </c>
      <c r="EE41" s="25">
        <v>34.6</v>
      </c>
      <c r="EF41" s="25">
        <v>29.7</v>
      </c>
      <c r="EG41" s="25">
        <v>29.4</v>
      </c>
      <c r="EH41" s="25">
        <v>26.5</v>
      </c>
      <c r="EI41" s="25">
        <v>27.6</v>
      </c>
      <c r="EJ41" s="25">
        <v>29.1</v>
      </c>
      <c r="EK41" s="25">
        <v>27.8</v>
      </c>
      <c r="EL41" s="25">
        <v>26.6</v>
      </c>
      <c r="EM41" s="25">
        <v>29.1</v>
      </c>
      <c r="EO41" s="1"/>
      <c r="EP41" s="12" t="s">
        <v>302</v>
      </c>
      <c r="EQ41" s="1">
        <v>25.2</v>
      </c>
      <c r="ER41" s="1">
        <v>22.5</v>
      </c>
      <c r="ES41" s="1">
        <v>27.9</v>
      </c>
      <c r="ET41" s="1">
        <v>33.4</v>
      </c>
      <c r="EU41" s="1">
        <v>34.5</v>
      </c>
      <c r="EV41" s="1">
        <v>37.2</v>
      </c>
      <c r="EW41" s="1">
        <v>46.7</v>
      </c>
      <c r="EX41" s="1">
        <v>46.6</v>
      </c>
      <c r="EY41" s="1">
        <v>44.9</v>
      </c>
      <c r="EZ41" s="1">
        <v>47.8</v>
      </c>
      <c r="FA41" s="1">
        <v>44.8</v>
      </c>
      <c r="FB41" s="1">
        <v>48.1</v>
      </c>
      <c r="FC41" s="1">
        <v>43.7</v>
      </c>
      <c r="FD41" s="1">
        <v>44.6</v>
      </c>
      <c r="FE41" s="1">
        <v>44.4</v>
      </c>
      <c r="FF41" s="1">
        <v>43</v>
      </c>
      <c r="FG41" s="1">
        <v>39.4</v>
      </c>
      <c r="FH41" s="1">
        <v>40.7</v>
      </c>
      <c r="FI41" s="1">
        <v>43.3</v>
      </c>
      <c r="FJ41" s="1">
        <v>41.6</v>
      </c>
      <c r="FK41" s="1">
        <v>44.2</v>
      </c>
      <c r="FM41" s="1"/>
      <c r="FN41" s="12" t="s">
        <v>302</v>
      </c>
      <c r="FO41" s="1">
        <v>30.6</v>
      </c>
      <c r="FP41" s="1">
        <v>36.5</v>
      </c>
      <c r="FQ41" s="1">
        <v>43.5</v>
      </c>
      <c r="FR41" s="1">
        <v>40.9</v>
      </c>
      <c r="FS41" s="1">
        <v>39.7</v>
      </c>
      <c r="FT41" s="1">
        <v>44.1</v>
      </c>
      <c r="FU41" s="1">
        <v>47.3</v>
      </c>
      <c r="FV41" s="1">
        <v>50.7</v>
      </c>
      <c r="FW41" s="1">
        <v>51</v>
      </c>
      <c r="FX41" s="1">
        <v>54.4</v>
      </c>
      <c r="FY41" s="1">
        <v>57.8</v>
      </c>
      <c r="FZ41" s="1">
        <v>58.5</v>
      </c>
      <c r="GA41" s="1">
        <v>55.3</v>
      </c>
      <c r="GB41" s="1">
        <v>54.2</v>
      </c>
      <c r="GC41" s="1">
        <v>54.3</v>
      </c>
      <c r="GD41" s="1">
        <v>51.9</v>
      </c>
      <c r="GE41" s="1">
        <v>47.5</v>
      </c>
      <c r="GF41" s="1">
        <v>47.7</v>
      </c>
      <c r="GG41" s="1">
        <v>50.2</v>
      </c>
      <c r="GH41" s="1">
        <v>48.8</v>
      </c>
      <c r="GI41" s="1">
        <v>54.2</v>
      </c>
      <c r="GK41" s="1"/>
      <c r="GL41" s="12" t="s">
        <v>302</v>
      </c>
      <c r="GM41" s="1">
        <v>45.7</v>
      </c>
      <c r="GN41" s="1">
        <v>54.1</v>
      </c>
      <c r="GO41" s="1">
        <v>57.8</v>
      </c>
      <c r="GP41" s="1">
        <v>59.9</v>
      </c>
      <c r="GQ41" s="1">
        <v>58.2</v>
      </c>
      <c r="GR41" s="1">
        <v>60.9</v>
      </c>
      <c r="GS41" s="1">
        <v>58.2</v>
      </c>
      <c r="GT41" s="1">
        <v>62.1</v>
      </c>
      <c r="GU41" s="1">
        <v>63.2</v>
      </c>
      <c r="GV41" s="1">
        <v>58.4</v>
      </c>
      <c r="GW41" s="1">
        <v>60.5</v>
      </c>
      <c r="GX41" s="1">
        <v>60.8</v>
      </c>
      <c r="GY41" s="1">
        <v>61.1</v>
      </c>
      <c r="GZ41" s="1">
        <v>63</v>
      </c>
      <c r="HA41" s="1">
        <v>61.7</v>
      </c>
      <c r="HB41" s="1">
        <v>59.7</v>
      </c>
      <c r="HC41" s="1">
        <v>58.1</v>
      </c>
      <c r="HD41" s="1">
        <v>59.9</v>
      </c>
      <c r="HE41" s="1">
        <v>61.6</v>
      </c>
      <c r="HF41" s="1">
        <v>62.6</v>
      </c>
      <c r="HG41" s="1">
        <v>65.2</v>
      </c>
    </row>
    <row r="42" ht="15" spans="1:215">
      <c r="A42" s="1"/>
      <c r="B42" s="22" t="s">
        <v>304</v>
      </c>
      <c r="C42" s="3" t="s">
        <v>305</v>
      </c>
      <c r="D42" s="3" t="s">
        <v>305</v>
      </c>
      <c r="E42" s="3" t="s">
        <v>305</v>
      </c>
      <c r="F42" s="3" t="s">
        <v>305</v>
      </c>
      <c r="G42" s="3" t="s">
        <v>305</v>
      </c>
      <c r="H42" s="3" t="s">
        <v>305</v>
      </c>
      <c r="I42" s="3" t="s">
        <v>305</v>
      </c>
      <c r="J42" s="3" t="s">
        <v>305</v>
      </c>
      <c r="K42" s="3" t="s">
        <v>305</v>
      </c>
      <c r="L42" s="3" t="s">
        <v>305</v>
      </c>
      <c r="M42" s="3" t="s">
        <v>305</v>
      </c>
      <c r="N42" s="3">
        <v>1.6</v>
      </c>
      <c r="O42" s="3">
        <v>1.7</v>
      </c>
      <c r="P42" s="3">
        <v>0.4</v>
      </c>
      <c r="Q42" s="3">
        <v>5.8</v>
      </c>
      <c r="R42" s="3" t="s">
        <v>305</v>
      </c>
      <c r="S42" s="3" t="s">
        <v>305</v>
      </c>
      <c r="T42" s="3" t="s">
        <v>305</v>
      </c>
      <c r="U42" s="3" t="s">
        <v>305</v>
      </c>
      <c r="V42" s="3" t="s">
        <v>305</v>
      </c>
      <c r="W42" s="3" t="s">
        <v>305</v>
      </c>
      <c r="Y42" s="1"/>
      <c r="Z42" s="22" t="s">
        <v>304</v>
      </c>
      <c r="AA42" s="3" t="s">
        <v>305</v>
      </c>
      <c r="AB42" s="3" t="s">
        <v>305</v>
      </c>
      <c r="AC42" s="3" t="s">
        <v>305</v>
      </c>
      <c r="AD42" s="3" t="s">
        <v>305</v>
      </c>
      <c r="AE42" s="3" t="s">
        <v>305</v>
      </c>
      <c r="AF42" s="3" t="s">
        <v>305</v>
      </c>
      <c r="AG42" s="3" t="s">
        <v>305</v>
      </c>
      <c r="AH42" s="3" t="s">
        <v>305</v>
      </c>
      <c r="AI42" s="3" t="s">
        <v>305</v>
      </c>
      <c r="AJ42" s="3" t="s">
        <v>305</v>
      </c>
      <c r="AK42" s="3" t="s">
        <v>305</v>
      </c>
      <c r="AL42" s="3">
        <v>1.3</v>
      </c>
      <c r="AM42" s="3">
        <v>1.5</v>
      </c>
      <c r="AN42" s="3">
        <v>0.4</v>
      </c>
      <c r="AO42" s="3">
        <v>0.1</v>
      </c>
      <c r="AP42" s="3" t="s">
        <v>305</v>
      </c>
      <c r="AQ42" s="3" t="s">
        <v>305</v>
      </c>
      <c r="AR42" s="3" t="s">
        <v>305</v>
      </c>
      <c r="AS42" s="3" t="s">
        <v>305</v>
      </c>
      <c r="AT42" s="3" t="s">
        <v>305</v>
      </c>
      <c r="AU42" s="3" t="s">
        <v>305</v>
      </c>
      <c r="AW42" s="25"/>
      <c r="AX42" s="35" t="s">
        <v>306</v>
      </c>
      <c r="AY42" s="27" t="s">
        <v>307</v>
      </c>
      <c r="AZ42" s="27" t="s">
        <v>307</v>
      </c>
      <c r="BA42" s="27" t="s">
        <v>307</v>
      </c>
      <c r="BB42" s="27" t="s">
        <v>307</v>
      </c>
      <c r="BC42" s="27" t="s">
        <v>307</v>
      </c>
      <c r="BD42" s="27" t="s">
        <v>307</v>
      </c>
      <c r="BE42" s="27" t="s">
        <v>307</v>
      </c>
      <c r="BF42" s="27" t="s">
        <v>307</v>
      </c>
      <c r="BG42" s="27" t="s">
        <v>307</v>
      </c>
      <c r="BH42" s="27" t="s">
        <v>307</v>
      </c>
      <c r="BI42" s="27" t="s">
        <v>307</v>
      </c>
      <c r="BJ42" s="27">
        <v>1.2</v>
      </c>
      <c r="BK42" s="27">
        <v>1.4</v>
      </c>
      <c r="BL42" s="27">
        <v>0.7</v>
      </c>
      <c r="BM42" s="27">
        <v>0.4</v>
      </c>
      <c r="BN42" s="27" t="s">
        <v>307</v>
      </c>
      <c r="BO42" s="27" t="s">
        <v>307</v>
      </c>
      <c r="BP42" s="27" t="s">
        <v>307</v>
      </c>
      <c r="BQ42" s="27" t="s">
        <v>307</v>
      </c>
      <c r="BR42" s="27" t="s">
        <v>307</v>
      </c>
      <c r="BS42" s="27" t="s">
        <v>307</v>
      </c>
      <c r="BT42" s="44"/>
      <c r="BU42" s="25"/>
      <c r="BV42" s="35" t="s">
        <v>306</v>
      </c>
      <c r="BW42" s="27" t="s">
        <v>307</v>
      </c>
      <c r="BX42" s="27" t="s">
        <v>307</v>
      </c>
      <c r="BY42" s="27" t="s">
        <v>307</v>
      </c>
      <c r="BZ42" s="27" t="s">
        <v>307</v>
      </c>
      <c r="CA42" s="27" t="s">
        <v>307</v>
      </c>
      <c r="CB42" s="27" t="s">
        <v>307</v>
      </c>
      <c r="CC42" s="27" t="s">
        <v>307</v>
      </c>
      <c r="CD42" s="27" t="s">
        <v>307</v>
      </c>
      <c r="CE42" s="27" t="s">
        <v>307</v>
      </c>
      <c r="CF42" s="27" t="s">
        <v>307</v>
      </c>
      <c r="CG42" s="27" t="s">
        <v>307</v>
      </c>
      <c r="CH42" s="27">
        <v>1.7</v>
      </c>
      <c r="CI42" s="27">
        <v>1.7</v>
      </c>
      <c r="CJ42" s="27">
        <v>1.6</v>
      </c>
      <c r="CK42" s="27">
        <v>1.9</v>
      </c>
      <c r="CL42" s="27" t="s">
        <v>307</v>
      </c>
      <c r="CM42" s="27" t="s">
        <v>307</v>
      </c>
      <c r="CN42" s="27" t="s">
        <v>307</v>
      </c>
      <c r="CO42" s="27" t="s">
        <v>307</v>
      </c>
      <c r="CP42" s="27" t="s">
        <v>307</v>
      </c>
      <c r="CQ42" s="27" t="s">
        <v>307</v>
      </c>
      <c r="CR42" s="44"/>
      <c r="CS42" s="25"/>
      <c r="CT42" s="35" t="s">
        <v>306</v>
      </c>
      <c r="CU42" s="27" t="s">
        <v>307</v>
      </c>
      <c r="CV42" s="27" t="s">
        <v>307</v>
      </c>
      <c r="CW42" s="27" t="s">
        <v>307</v>
      </c>
      <c r="CX42" s="27" t="s">
        <v>307</v>
      </c>
      <c r="CY42" s="27" t="s">
        <v>307</v>
      </c>
      <c r="CZ42" s="27" t="s">
        <v>307</v>
      </c>
      <c r="DA42" s="27" t="s">
        <v>307</v>
      </c>
      <c r="DB42" s="27">
        <v>1.9</v>
      </c>
      <c r="DC42" s="27">
        <v>2.4</v>
      </c>
      <c r="DD42" s="27">
        <v>2.2</v>
      </c>
      <c r="DE42" s="27">
        <v>2.3</v>
      </c>
      <c r="DF42" s="27">
        <v>2.5</v>
      </c>
      <c r="DG42" s="27">
        <v>2.6</v>
      </c>
      <c r="DH42" s="27">
        <v>2.6</v>
      </c>
      <c r="DI42" s="27">
        <v>2.9</v>
      </c>
      <c r="DJ42" s="27" t="s">
        <v>307</v>
      </c>
      <c r="DK42" s="27" t="s">
        <v>307</v>
      </c>
      <c r="DL42" s="27" t="s">
        <v>307</v>
      </c>
      <c r="DM42" s="27" t="s">
        <v>307</v>
      </c>
      <c r="DN42" s="27" t="s">
        <v>307</v>
      </c>
      <c r="DO42" s="27" t="s">
        <v>307</v>
      </c>
      <c r="DP42" s="44"/>
      <c r="DQ42" s="25"/>
      <c r="DR42" s="35" t="s">
        <v>306</v>
      </c>
      <c r="DS42" s="27" t="s">
        <v>307</v>
      </c>
      <c r="DT42" s="27" t="s">
        <v>307</v>
      </c>
      <c r="DU42" s="27" t="s">
        <v>307</v>
      </c>
      <c r="DV42" s="27" t="s">
        <v>307</v>
      </c>
      <c r="DW42" s="27" t="s">
        <v>307</v>
      </c>
      <c r="DX42" s="27" t="s">
        <v>307</v>
      </c>
      <c r="DY42" s="27" t="s">
        <v>307</v>
      </c>
      <c r="DZ42" s="27" t="s">
        <v>307</v>
      </c>
      <c r="EA42" s="27">
        <v>4.7</v>
      </c>
      <c r="EB42" s="27">
        <v>4.7</v>
      </c>
      <c r="EC42" s="27">
        <v>4.7</v>
      </c>
      <c r="ED42" s="27">
        <v>5</v>
      </c>
      <c r="EE42" s="27">
        <v>4</v>
      </c>
      <c r="EF42" s="27">
        <v>4.1</v>
      </c>
      <c r="EG42" s="27">
        <v>4.2</v>
      </c>
      <c r="EH42" s="27" t="s">
        <v>307</v>
      </c>
      <c r="EI42" s="27" t="s">
        <v>307</v>
      </c>
      <c r="EJ42" s="27" t="s">
        <v>307</v>
      </c>
      <c r="EK42" s="27" t="s">
        <v>307</v>
      </c>
      <c r="EL42" s="27" t="s">
        <v>307</v>
      </c>
      <c r="EM42" s="27" t="s">
        <v>307</v>
      </c>
      <c r="EO42" s="1"/>
      <c r="EP42" s="12" t="s">
        <v>304</v>
      </c>
      <c r="EQ42" s="3" t="s">
        <v>305</v>
      </c>
      <c r="ER42" s="3" t="s">
        <v>305</v>
      </c>
      <c r="ES42" s="3" t="s">
        <v>305</v>
      </c>
      <c r="ET42" s="3" t="s">
        <v>305</v>
      </c>
      <c r="EU42" s="3" t="s">
        <v>305</v>
      </c>
      <c r="EV42" s="3" t="s">
        <v>305</v>
      </c>
      <c r="EW42" s="3" t="s">
        <v>305</v>
      </c>
      <c r="EX42" s="3" t="s">
        <v>305</v>
      </c>
      <c r="EY42" s="3" t="s">
        <v>305</v>
      </c>
      <c r="EZ42" s="3" t="s">
        <v>305</v>
      </c>
      <c r="FA42" s="3" t="s">
        <v>305</v>
      </c>
      <c r="FB42" s="3">
        <v>3.5</v>
      </c>
      <c r="FC42" s="3">
        <v>3.5</v>
      </c>
      <c r="FD42" s="3">
        <v>3.4</v>
      </c>
      <c r="FE42" s="3">
        <v>3.8</v>
      </c>
      <c r="FF42" s="3" t="s">
        <v>305</v>
      </c>
      <c r="FG42" s="3" t="s">
        <v>305</v>
      </c>
      <c r="FH42" s="3" t="s">
        <v>305</v>
      </c>
      <c r="FI42" s="3" t="s">
        <v>305</v>
      </c>
      <c r="FJ42" s="3" t="s">
        <v>305</v>
      </c>
      <c r="FK42" s="3" t="s">
        <v>305</v>
      </c>
      <c r="FM42" s="1"/>
      <c r="FN42" s="12" t="s">
        <v>304</v>
      </c>
      <c r="FO42" s="3" t="s">
        <v>305</v>
      </c>
      <c r="FP42" s="3" t="s">
        <v>305</v>
      </c>
      <c r="FQ42" s="3" t="s">
        <v>305</v>
      </c>
      <c r="FR42" s="3" t="s">
        <v>305</v>
      </c>
      <c r="FS42" s="3" t="s">
        <v>305</v>
      </c>
      <c r="FT42" s="3" t="s">
        <v>305</v>
      </c>
      <c r="FU42" s="3" t="s">
        <v>305</v>
      </c>
      <c r="FV42" s="3" t="s">
        <v>305</v>
      </c>
      <c r="FW42" s="3" t="s">
        <v>305</v>
      </c>
      <c r="FX42" s="3" t="s">
        <v>305</v>
      </c>
      <c r="FY42" s="3" t="s">
        <v>305</v>
      </c>
      <c r="FZ42" s="3">
        <v>1.6</v>
      </c>
      <c r="GA42" s="3">
        <v>2.3</v>
      </c>
      <c r="GB42" s="3">
        <v>1.7</v>
      </c>
      <c r="GC42" s="3">
        <v>1.9</v>
      </c>
      <c r="GD42" s="3" t="s">
        <v>305</v>
      </c>
      <c r="GE42" s="3" t="s">
        <v>305</v>
      </c>
      <c r="GF42" s="3" t="s">
        <v>305</v>
      </c>
      <c r="GG42" s="3" t="s">
        <v>305</v>
      </c>
      <c r="GH42" s="3" t="s">
        <v>305</v>
      </c>
      <c r="GI42" s="3" t="s">
        <v>305</v>
      </c>
      <c r="GK42" s="1"/>
      <c r="GL42" s="12" t="s">
        <v>304</v>
      </c>
      <c r="GM42" s="3" t="s">
        <v>305</v>
      </c>
      <c r="GN42" s="3" t="s">
        <v>305</v>
      </c>
      <c r="GO42" s="3" t="s">
        <v>305</v>
      </c>
      <c r="GP42" s="3" t="s">
        <v>305</v>
      </c>
      <c r="GQ42" s="3" t="s">
        <v>305</v>
      </c>
      <c r="GR42" s="3" t="s">
        <v>305</v>
      </c>
      <c r="GS42" s="3" t="s">
        <v>305</v>
      </c>
      <c r="GT42" s="3" t="s">
        <v>305</v>
      </c>
      <c r="GU42" s="3" t="s">
        <v>305</v>
      </c>
      <c r="GV42" s="3" t="s">
        <v>305</v>
      </c>
      <c r="GW42" s="3">
        <v>1.3</v>
      </c>
      <c r="GX42" s="3">
        <v>1.6</v>
      </c>
      <c r="GY42" s="3">
        <v>1.4</v>
      </c>
      <c r="GZ42" s="3">
        <v>1.2</v>
      </c>
      <c r="HA42" s="3">
        <v>1.3</v>
      </c>
      <c r="HB42" s="3" t="s">
        <v>305</v>
      </c>
      <c r="HC42" s="3" t="s">
        <v>305</v>
      </c>
      <c r="HD42" s="3" t="s">
        <v>305</v>
      </c>
      <c r="HE42" s="3" t="s">
        <v>305</v>
      </c>
      <c r="HF42" s="3" t="s">
        <v>305</v>
      </c>
      <c r="HG42" s="3" t="s">
        <v>305</v>
      </c>
    </row>
    <row r="43" ht="15" spans="1:215">
      <c r="A43" s="1"/>
      <c r="B43" s="22" t="s">
        <v>308</v>
      </c>
      <c r="C43" s="1">
        <v>0</v>
      </c>
      <c r="D43" s="3" t="s">
        <v>305</v>
      </c>
      <c r="E43" s="3" t="s">
        <v>305</v>
      </c>
      <c r="F43" s="3" t="s">
        <v>305</v>
      </c>
      <c r="G43" s="3" t="s">
        <v>305</v>
      </c>
      <c r="H43" s="3" t="s">
        <v>305</v>
      </c>
      <c r="I43" s="3" t="s">
        <v>305</v>
      </c>
      <c r="J43" s="3" t="s">
        <v>305</v>
      </c>
      <c r="K43" s="3" t="s">
        <v>305</v>
      </c>
      <c r="L43" s="3" t="s">
        <v>305</v>
      </c>
      <c r="M43" s="3" t="s">
        <v>305</v>
      </c>
      <c r="N43" s="3" t="s">
        <v>305</v>
      </c>
      <c r="O43" s="3" t="s">
        <v>305</v>
      </c>
      <c r="P43" s="3" t="s">
        <v>305</v>
      </c>
      <c r="Q43" s="3" t="s">
        <v>305</v>
      </c>
      <c r="R43" s="3" t="s">
        <v>305</v>
      </c>
      <c r="S43" s="3" t="s">
        <v>305</v>
      </c>
      <c r="T43" s="3" t="s">
        <v>305</v>
      </c>
      <c r="U43" s="3" t="s">
        <v>305</v>
      </c>
      <c r="V43" s="3" t="s">
        <v>305</v>
      </c>
      <c r="W43" s="3" t="s">
        <v>305</v>
      </c>
      <c r="Y43" s="1"/>
      <c r="Z43" s="22" t="s">
        <v>308</v>
      </c>
      <c r="AA43" s="1">
        <v>0</v>
      </c>
      <c r="AB43" s="3" t="s">
        <v>305</v>
      </c>
      <c r="AC43" s="3" t="s">
        <v>305</v>
      </c>
      <c r="AD43" s="3" t="s">
        <v>305</v>
      </c>
      <c r="AE43" s="3" t="s">
        <v>305</v>
      </c>
      <c r="AF43" s="3" t="s">
        <v>305</v>
      </c>
      <c r="AG43" s="3" t="s">
        <v>305</v>
      </c>
      <c r="AH43" s="3" t="s">
        <v>305</v>
      </c>
      <c r="AI43" s="3" t="s">
        <v>305</v>
      </c>
      <c r="AJ43" s="3" t="s">
        <v>305</v>
      </c>
      <c r="AK43" s="3" t="s">
        <v>305</v>
      </c>
      <c r="AL43" s="3" t="s">
        <v>305</v>
      </c>
      <c r="AM43" s="3" t="s">
        <v>305</v>
      </c>
      <c r="AN43" s="3" t="s">
        <v>305</v>
      </c>
      <c r="AO43" s="3" t="s">
        <v>305</v>
      </c>
      <c r="AP43" s="3" t="s">
        <v>305</v>
      </c>
      <c r="AQ43" s="3" t="s">
        <v>305</v>
      </c>
      <c r="AR43" s="3" t="s">
        <v>305</v>
      </c>
      <c r="AS43" s="3" t="s">
        <v>305</v>
      </c>
      <c r="AT43" s="3" t="s">
        <v>305</v>
      </c>
      <c r="AU43" s="3" t="s">
        <v>305</v>
      </c>
      <c r="AW43" s="25"/>
      <c r="AX43" s="35" t="s">
        <v>309</v>
      </c>
      <c r="AY43" s="25">
        <v>0</v>
      </c>
      <c r="AZ43" s="27" t="s">
        <v>307</v>
      </c>
      <c r="BA43" s="27" t="s">
        <v>307</v>
      </c>
      <c r="BB43" s="27" t="s">
        <v>307</v>
      </c>
      <c r="BC43" s="27" t="s">
        <v>307</v>
      </c>
      <c r="BD43" s="27" t="s">
        <v>307</v>
      </c>
      <c r="BE43" s="27" t="s">
        <v>307</v>
      </c>
      <c r="BF43" s="27" t="s">
        <v>307</v>
      </c>
      <c r="BG43" s="27" t="s">
        <v>307</v>
      </c>
      <c r="BH43" s="27" t="s">
        <v>307</v>
      </c>
      <c r="BI43" s="27" t="s">
        <v>307</v>
      </c>
      <c r="BJ43" s="27" t="s">
        <v>307</v>
      </c>
      <c r="BK43" s="27" t="s">
        <v>307</v>
      </c>
      <c r="BL43" s="27" t="s">
        <v>307</v>
      </c>
      <c r="BM43" s="27" t="s">
        <v>307</v>
      </c>
      <c r="BN43" s="27" t="s">
        <v>307</v>
      </c>
      <c r="BO43" s="27" t="s">
        <v>307</v>
      </c>
      <c r="BP43" s="27" t="s">
        <v>307</v>
      </c>
      <c r="BQ43" s="27" t="s">
        <v>307</v>
      </c>
      <c r="BR43" s="27" t="s">
        <v>307</v>
      </c>
      <c r="BS43" s="27" t="s">
        <v>307</v>
      </c>
      <c r="BT43" s="44"/>
      <c r="BU43" s="25"/>
      <c r="BV43" s="35" t="s">
        <v>309</v>
      </c>
      <c r="BW43" s="25">
        <v>0</v>
      </c>
      <c r="BX43" s="27" t="s">
        <v>307</v>
      </c>
      <c r="BY43" s="27" t="s">
        <v>307</v>
      </c>
      <c r="BZ43" s="27" t="s">
        <v>307</v>
      </c>
      <c r="CA43" s="27" t="s">
        <v>307</v>
      </c>
      <c r="CB43" s="27" t="s">
        <v>307</v>
      </c>
      <c r="CC43" s="27" t="s">
        <v>307</v>
      </c>
      <c r="CD43" s="27" t="s">
        <v>307</v>
      </c>
      <c r="CE43" s="27" t="s">
        <v>307</v>
      </c>
      <c r="CF43" s="27" t="s">
        <v>307</v>
      </c>
      <c r="CG43" s="27" t="s">
        <v>307</v>
      </c>
      <c r="CH43" s="27" t="s">
        <v>307</v>
      </c>
      <c r="CI43" s="27" t="s">
        <v>307</v>
      </c>
      <c r="CJ43" s="27" t="s">
        <v>307</v>
      </c>
      <c r="CK43" s="27" t="s">
        <v>307</v>
      </c>
      <c r="CL43" s="27" t="s">
        <v>307</v>
      </c>
      <c r="CM43" s="27" t="s">
        <v>307</v>
      </c>
      <c r="CN43" s="27" t="s">
        <v>307</v>
      </c>
      <c r="CO43" s="27" t="s">
        <v>307</v>
      </c>
      <c r="CP43" s="27" t="s">
        <v>307</v>
      </c>
      <c r="CQ43" s="27" t="s">
        <v>307</v>
      </c>
      <c r="CR43" s="44"/>
      <c r="CS43" s="25"/>
      <c r="CT43" s="35" t="s">
        <v>309</v>
      </c>
      <c r="CU43" s="25">
        <v>0</v>
      </c>
      <c r="CV43" s="27" t="s">
        <v>307</v>
      </c>
      <c r="CW43" s="27" t="s">
        <v>307</v>
      </c>
      <c r="CX43" s="27" t="s">
        <v>307</v>
      </c>
      <c r="CY43" s="27" t="s">
        <v>307</v>
      </c>
      <c r="CZ43" s="27" t="s">
        <v>307</v>
      </c>
      <c r="DA43" s="27" t="s">
        <v>307</v>
      </c>
      <c r="DB43" s="27" t="s">
        <v>307</v>
      </c>
      <c r="DC43" s="27" t="s">
        <v>307</v>
      </c>
      <c r="DD43" s="27" t="s">
        <v>307</v>
      </c>
      <c r="DE43" s="27" t="s">
        <v>307</v>
      </c>
      <c r="DF43" s="27" t="s">
        <v>307</v>
      </c>
      <c r="DG43" s="27" t="s">
        <v>307</v>
      </c>
      <c r="DH43" s="27" t="s">
        <v>307</v>
      </c>
      <c r="DI43" s="27" t="s">
        <v>307</v>
      </c>
      <c r="DJ43" s="27" t="s">
        <v>307</v>
      </c>
      <c r="DK43" s="27" t="s">
        <v>307</v>
      </c>
      <c r="DL43" s="27" t="s">
        <v>307</v>
      </c>
      <c r="DM43" s="27" t="s">
        <v>307</v>
      </c>
      <c r="DN43" s="27" t="s">
        <v>307</v>
      </c>
      <c r="DO43" s="27" t="s">
        <v>307</v>
      </c>
      <c r="DP43" s="44"/>
      <c r="DQ43" s="25"/>
      <c r="DR43" s="35" t="s">
        <v>309</v>
      </c>
      <c r="DS43" s="25">
        <v>0</v>
      </c>
      <c r="DT43" s="27" t="s">
        <v>307</v>
      </c>
      <c r="DU43" s="27" t="s">
        <v>307</v>
      </c>
      <c r="DV43" s="27" t="s">
        <v>307</v>
      </c>
      <c r="DW43" s="27" t="s">
        <v>307</v>
      </c>
      <c r="DX43" s="27" t="s">
        <v>307</v>
      </c>
      <c r="DY43" s="27" t="s">
        <v>307</v>
      </c>
      <c r="DZ43" s="27" t="s">
        <v>307</v>
      </c>
      <c r="EA43" s="27" t="s">
        <v>307</v>
      </c>
      <c r="EB43" s="27" t="s">
        <v>307</v>
      </c>
      <c r="EC43" s="27" t="s">
        <v>307</v>
      </c>
      <c r="ED43" s="27" t="s">
        <v>307</v>
      </c>
      <c r="EE43" s="27" t="s">
        <v>307</v>
      </c>
      <c r="EF43" s="27" t="s">
        <v>307</v>
      </c>
      <c r="EG43" s="27" t="s">
        <v>307</v>
      </c>
      <c r="EH43" s="27" t="s">
        <v>307</v>
      </c>
      <c r="EI43" s="27" t="s">
        <v>307</v>
      </c>
      <c r="EJ43" s="27" t="s">
        <v>307</v>
      </c>
      <c r="EK43" s="27" t="s">
        <v>307</v>
      </c>
      <c r="EL43" s="27" t="s">
        <v>307</v>
      </c>
      <c r="EM43" s="27" t="s">
        <v>307</v>
      </c>
      <c r="EO43" s="1"/>
      <c r="EP43" s="12" t="s">
        <v>308</v>
      </c>
      <c r="EQ43" s="1">
        <v>0</v>
      </c>
      <c r="ER43" s="3" t="s">
        <v>305</v>
      </c>
      <c r="ES43" s="3" t="s">
        <v>305</v>
      </c>
      <c r="ET43" s="3" t="s">
        <v>305</v>
      </c>
      <c r="EU43" s="3" t="s">
        <v>305</v>
      </c>
      <c r="EV43" s="3" t="s">
        <v>305</v>
      </c>
      <c r="EW43" s="3" t="s">
        <v>305</v>
      </c>
      <c r="EX43" s="3" t="s">
        <v>305</v>
      </c>
      <c r="EY43" s="3" t="s">
        <v>305</v>
      </c>
      <c r="EZ43" s="3" t="s">
        <v>305</v>
      </c>
      <c r="FA43" s="3" t="s">
        <v>305</v>
      </c>
      <c r="FB43" s="3" t="s">
        <v>305</v>
      </c>
      <c r="FC43" s="3" t="s">
        <v>305</v>
      </c>
      <c r="FD43" s="3" t="s">
        <v>305</v>
      </c>
      <c r="FE43" s="3" t="s">
        <v>305</v>
      </c>
      <c r="FF43" s="3" t="s">
        <v>305</v>
      </c>
      <c r="FG43" s="3" t="s">
        <v>305</v>
      </c>
      <c r="FH43" s="3" t="s">
        <v>305</v>
      </c>
      <c r="FI43" s="3" t="s">
        <v>305</v>
      </c>
      <c r="FJ43" s="3" t="s">
        <v>305</v>
      </c>
      <c r="FK43" s="3" t="s">
        <v>305</v>
      </c>
      <c r="FM43" s="1"/>
      <c r="FN43" s="12" t="s">
        <v>308</v>
      </c>
      <c r="FO43" s="1">
        <v>0</v>
      </c>
      <c r="FP43" s="3" t="s">
        <v>305</v>
      </c>
      <c r="FQ43" s="3" t="s">
        <v>305</v>
      </c>
      <c r="FR43" s="3" t="s">
        <v>305</v>
      </c>
      <c r="FS43" s="3" t="s">
        <v>305</v>
      </c>
      <c r="FT43" s="3" t="s">
        <v>305</v>
      </c>
      <c r="FU43" s="3" t="s">
        <v>305</v>
      </c>
      <c r="FV43" s="3" t="s">
        <v>305</v>
      </c>
      <c r="FW43" s="3" t="s">
        <v>305</v>
      </c>
      <c r="FX43" s="3" t="s">
        <v>305</v>
      </c>
      <c r="FY43" s="3" t="s">
        <v>305</v>
      </c>
      <c r="FZ43" s="3" t="s">
        <v>305</v>
      </c>
      <c r="GA43" s="3" t="s">
        <v>305</v>
      </c>
      <c r="GB43" s="3" t="s">
        <v>305</v>
      </c>
      <c r="GC43" s="3" t="s">
        <v>305</v>
      </c>
      <c r="GD43" s="3" t="s">
        <v>305</v>
      </c>
      <c r="GE43" s="3" t="s">
        <v>305</v>
      </c>
      <c r="GF43" s="3" t="s">
        <v>305</v>
      </c>
      <c r="GG43" s="3" t="s">
        <v>305</v>
      </c>
      <c r="GH43" s="3" t="s">
        <v>305</v>
      </c>
      <c r="GI43" s="3" t="s">
        <v>305</v>
      </c>
      <c r="GK43" s="1"/>
      <c r="GL43" s="12" t="s">
        <v>308</v>
      </c>
      <c r="GM43" s="1">
        <v>0</v>
      </c>
      <c r="GN43" s="3" t="s">
        <v>305</v>
      </c>
      <c r="GO43" s="3" t="s">
        <v>305</v>
      </c>
      <c r="GP43" s="3" t="s">
        <v>305</v>
      </c>
      <c r="GQ43" s="3" t="s">
        <v>305</v>
      </c>
      <c r="GR43" s="3" t="s">
        <v>305</v>
      </c>
      <c r="GS43" s="3" t="s">
        <v>305</v>
      </c>
      <c r="GT43" s="3" t="s">
        <v>305</v>
      </c>
      <c r="GU43" s="3" t="s">
        <v>305</v>
      </c>
      <c r="GV43" s="3" t="s">
        <v>305</v>
      </c>
      <c r="GW43" s="3" t="s">
        <v>305</v>
      </c>
      <c r="GX43" s="3" t="s">
        <v>305</v>
      </c>
      <c r="GY43" s="3" t="s">
        <v>305</v>
      </c>
      <c r="GZ43" s="3" t="s">
        <v>305</v>
      </c>
      <c r="HA43" s="3" t="s">
        <v>305</v>
      </c>
      <c r="HB43" s="3" t="s">
        <v>305</v>
      </c>
      <c r="HC43" s="3" t="s">
        <v>305</v>
      </c>
      <c r="HD43" s="3" t="s">
        <v>305</v>
      </c>
      <c r="HE43" s="3" t="s">
        <v>305</v>
      </c>
      <c r="HF43" s="3" t="s">
        <v>305</v>
      </c>
      <c r="HG43" s="3" t="s">
        <v>305</v>
      </c>
    </row>
    <row r="44" ht="1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44"/>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44"/>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44"/>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5" spans="1:215">
      <c r="A45" s="13"/>
      <c r="B45" s="14" t="s">
        <v>322</v>
      </c>
      <c r="C45" s="13">
        <v>68.8</v>
      </c>
      <c r="D45" s="13">
        <v>69.1</v>
      </c>
      <c r="E45" s="13">
        <v>69.3</v>
      </c>
      <c r="F45" s="13">
        <v>69.3</v>
      </c>
      <c r="G45" s="13">
        <v>68.9</v>
      </c>
      <c r="H45" s="13">
        <v>68.9</v>
      </c>
      <c r="I45" s="13">
        <v>69.2</v>
      </c>
      <c r="J45" s="13">
        <v>69.1</v>
      </c>
      <c r="K45" s="13">
        <v>69</v>
      </c>
      <c r="L45" s="13">
        <v>69.3</v>
      </c>
      <c r="M45" s="13">
        <v>69.1</v>
      </c>
      <c r="N45" s="13">
        <v>69.4</v>
      </c>
      <c r="O45" s="13">
        <v>69.4</v>
      </c>
      <c r="P45" s="13">
        <v>69.4</v>
      </c>
      <c r="Q45" s="13">
        <v>69.5</v>
      </c>
      <c r="R45" s="13">
        <v>69.6</v>
      </c>
      <c r="S45" s="13">
        <v>69.6</v>
      </c>
      <c r="T45" s="13">
        <v>69.6</v>
      </c>
      <c r="U45" s="13">
        <v>69.7</v>
      </c>
      <c r="V45" s="13">
        <v>69.6</v>
      </c>
      <c r="W45" s="13">
        <v>69.7</v>
      </c>
      <c r="Y45" s="13"/>
      <c r="Z45" s="14" t="s">
        <v>322</v>
      </c>
      <c r="AA45" s="13">
        <v>68.8</v>
      </c>
      <c r="AB45" s="13">
        <v>69</v>
      </c>
      <c r="AC45" s="13">
        <v>69.3</v>
      </c>
      <c r="AD45" s="13">
        <v>69.6</v>
      </c>
      <c r="AE45" s="13">
        <v>69.6</v>
      </c>
      <c r="AF45" s="13">
        <v>69.4</v>
      </c>
      <c r="AG45" s="13">
        <v>69.4</v>
      </c>
      <c r="AH45" s="13">
        <v>69.6</v>
      </c>
      <c r="AI45" s="13">
        <v>69.5</v>
      </c>
      <c r="AJ45" s="13">
        <v>69.7</v>
      </c>
      <c r="AK45" s="13">
        <v>69.7</v>
      </c>
      <c r="AL45" s="13">
        <v>69.7</v>
      </c>
      <c r="AM45" s="13">
        <v>69.6</v>
      </c>
      <c r="AN45" s="13">
        <v>69.7</v>
      </c>
      <c r="AO45" s="13">
        <v>69.8</v>
      </c>
      <c r="AP45" s="13">
        <v>69.6</v>
      </c>
      <c r="AQ45" s="13">
        <v>69.3</v>
      </c>
      <c r="AR45" s="13">
        <v>69.3</v>
      </c>
      <c r="AS45" s="13">
        <v>69.3</v>
      </c>
      <c r="AT45" s="13">
        <v>69</v>
      </c>
      <c r="AU45" s="13">
        <v>69.2</v>
      </c>
      <c r="AW45" s="33"/>
      <c r="AX45" s="36" t="s">
        <v>323</v>
      </c>
      <c r="AY45" s="33">
        <v>69.5</v>
      </c>
      <c r="AZ45" s="33">
        <v>69.5</v>
      </c>
      <c r="BA45" s="33">
        <v>69.6</v>
      </c>
      <c r="BB45" s="33">
        <v>69.8</v>
      </c>
      <c r="BC45" s="33">
        <v>69.7</v>
      </c>
      <c r="BD45" s="33">
        <v>69.8</v>
      </c>
      <c r="BE45" s="33">
        <v>69.9</v>
      </c>
      <c r="BF45" s="33">
        <v>69.8</v>
      </c>
      <c r="BG45" s="33">
        <v>69.6</v>
      </c>
      <c r="BH45" s="33">
        <v>69.8</v>
      </c>
      <c r="BI45" s="33">
        <v>69.9</v>
      </c>
      <c r="BJ45" s="33">
        <v>69.9</v>
      </c>
      <c r="BK45" s="33">
        <v>69.7</v>
      </c>
      <c r="BL45" s="33">
        <v>69.7</v>
      </c>
      <c r="BM45" s="33">
        <v>69.8</v>
      </c>
      <c r="BN45" s="33">
        <v>69.5</v>
      </c>
      <c r="BO45" s="33">
        <v>69.4</v>
      </c>
      <c r="BP45" s="33">
        <v>69.4</v>
      </c>
      <c r="BQ45" s="33">
        <v>69.4</v>
      </c>
      <c r="BR45" s="33">
        <v>69.3</v>
      </c>
      <c r="BS45" s="33">
        <v>69.5</v>
      </c>
      <c r="BT45" s="44"/>
      <c r="BU45" s="33"/>
      <c r="BV45" s="36" t="s">
        <v>323</v>
      </c>
      <c r="BW45" s="33">
        <v>68.8</v>
      </c>
      <c r="BX45" s="33">
        <v>68.8</v>
      </c>
      <c r="BY45" s="33">
        <v>68.8</v>
      </c>
      <c r="BZ45" s="33">
        <v>69</v>
      </c>
      <c r="CA45" s="33">
        <v>69</v>
      </c>
      <c r="CB45" s="33">
        <v>69</v>
      </c>
      <c r="CC45" s="33">
        <v>69.2</v>
      </c>
      <c r="CD45" s="33">
        <v>69.3</v>
      </c>
      <c r="CE45" s="33">
        <v>69.4</v>
      </c>
      <c r="CF45" s="33">
        <v>69.2</v>
      </c>
      <c r="CG45" s="33">
        <v>69.3</v>
      </c>
      <c r="CH45" s="33">
        <v>69.3</v>
      </c>
      <c r="CI45" s="33">
        <v>69.3</v>
      </c>
      <c r="CJ45" s="33">
        <v>69.4</v>
      </c>
      <c r="CK45" s="33">
        <v>69.3</v>
      </c>
      <c r="CL45" s="33">
        <v>69.3</v>
      </c>
      <c r="CM45" s="33">
        <v>69.2</v>
      </c>
      <c r="CN45" s="33">
        <v>69.3</v>
      </c>
      <c r="CO45" s="33">
        <v>69.2</v>
      </c>
      <c r="CP45" s="33">
        <v>69.1</v>
      </c>
      <c r="CQ45" s="33">
        <v>69.3</v>
      </c>
      <c r="CR45" s="44"/>
      <c r="CS45" s="33"/>
      <c r="CT45" s="36" t="s">
        <v>323</v>
      </c>
      <c r="CU45" s="33">
        <v>68.4</v>
      </c>
      <c r="CV45" s="33">
        <v>68.6</v>
      </c>
      <c r="CW45" s="33">
        <v>68.7</v>
      </c>
      <c r="CX45" s="33">
        <v>68.8</v>
      </c>
      <c r="CY45" s="33">
        <v>68.9</v>
      </c>
      <c r="CZ45" s="33">
        <v>69</v>
      </c>
      <c r="DA45" s="33">
        <v>69</v>
      </c>
      <c r="DB45" s="33">
        <v>69.1</v>
      </c>
      <c r="DC45" s="33">
        <v>69</v>
      </c>
      <c r="DD45" s="33">
        <v>69.1</v>
      </c>
      <c r="DE45" s="33">
        <v>69.2</v>
      </c>
      <c r="DF45" s="33">
        <v>69.3</v>
      </c>
      <c r="DG45" s="33">
        <v>69.4</v>
      </c>
      <c r="DH45" s="33">
        <v>69.3</v>
      </c>
      <c r="DI45" s="33">
        <v>69.3</v>
      </c>
      <c r="DJ45" s="33">
        <v>69.2</v>
      </c>
      <c r="DK45" s="33">
        <v>69.1</v>
      </c>
      <c r="DL45" s="33">
        <v>69.2</v>
      </c>
      <c r="DM45" s="33">
        <v>69.3</v>
      </c>
      <c r="DN45" s="33">
        <v>69.2</v>
      </c>
      <c r="DO45" s="33">
        <v>69.3</v>
      </c>
      <c r="DP45" s="44"/>
      <c r="DQ45" s="33"/>
      <c r="DR45" s="36" t="s">
        <v>323</v>
      </c>
      <c r="DS45" s="33">
        <v>67.8</v>
      </c>
      <c r="DT45" s="33">
        <v>67.8</v>
      </c>
      <c r="DU45" s="33">
        <v>68</v>
      </c>
      <c r="DV45" s="33">
        <v>68.3</v>
      </c>
      <c r="DW45" s="33">
        <v>68.3</v>
      </c>
      <c r="DX45" s="33">
        <v>68.3</v>
      </c>
      <c r="DY45" s="33">
        <v>68.4</v>
      </c>
      <c r="DZ45" s="33">
        <v>68.7</v>
      </c>
      <c r="EA45" s="33">
        <v>68.8</v>
      </c>
      <c r="EB45" s="33">
        <v>68.8</v>
      </c>
      <c r="EC45" s="33">
        <v>68.7</v>
      </c>
      <c r="ED45" s="33">
        <v>68.8</v>
      </c>
      <c r="EE45" s="33">
        <v>68.7</v>
      </c>
      <c r="EF45" s="33">
        <v>68.6</v>
      </c>
      <c r="EG45" s="33">
        <v>68.6</v>
      </c>
      <c r="EH45" s="33">
        <v>68.5</v>
      </c>
      <c r="EI45" s="33">
        <v>68.6</v>
      </c>
      <c r="EJ45" s="33">
        <v>68.6</v>
      </c>
      <c r="EK45" s="33">
        <v>68.6</v>
      </c>
      <c r="EL45" s="33">
        <v>68.5</v>
      </c>
      <c r="EM45" s="33">
        <v>68.6</v>
      </c>
      <c r="EO45" s="13"/>
      <c r="EP45" s="14" t="s">
        <v>322</v>
      </c>
      <c r="EQ45" s="13">
        <v>68</v>
      </c>
      <c r="ER45" s="13">
        <v>68</v>
      </c>
      <c r="ES45" s="13">
        <v>68.3</v>
      </c>
      <c r="ET45" s="13">
        <v>68.5</v>
      </c>
      <c r="EU45" s="13">
        <v>68.6</v>
      </c>
      <c r="EV45" s="13">
        <v>68.7</v>
      </c>
      <c r="EW45" s="13">
        <v>69.1</v>
      </c>
      <c r="EX45" s="13">
        <v>69.1</v>
      </c>
      <c r="EY45" s="13">
        <v>69.1</v>
      </c>
      <c r="EZ45" s="13">
        <v>69.2</v>
      </c>
      <c r="FA45" s="13">
        <v>69.1</v>
      </c>
      <c r="FB45" s="13">
        <v>69.2</v>
      </c>
      <c r="FC45" s="13">
        <v>69.1</v>
      </c>
      <c r="FD45" s="13">
        <v>69.1</v>
      </c>
      <c r="FE45" s="13">
        <v>69.1</v>
      </c>
      <c r="FF45" s="13">
        <v>69.1</v>
      </c>
      <c r="FG45" s="13">
        <v>69</v>
      </c>
      <c r="FH45" s="13">
        <v>69</v>
      </c>
      <c r="FI45" s="13">
        <v>69.1</v>
      </c>
      <c r="FJ45" s="13">
        <v>69.1</v>
      </c>
      <c r="FK45" s="13">
        <v>69.2</v>
      </c>
      <c r="FM45" s="13"/>
      <c r="FN45" s="14" t="s">
        <v>322</v>
      </c>
      <c r="FO45" s="13">
        <v>68.2</v>
      </c>
      <c r="FP45" s="13">
        <v>68.5</v>
      </c>
      <c r="FQ45" s="13">
        <v>68.8</v>
      </c>
      <c r="FR45" s="13">
        <v>68.8</v>
      </c>
      <c r="FS45" s="13">
        <v>68.8</v>
      </c>
      <c r="FT45" s="13">
        <v>68.9</v>
      </c>
      <c r="FU45" s="13">
        <v>69.1</v>
      </c>
      <c r="FV45" s="13">
        <v>69.3</v>
      </c>
      <c r="FW45" s="13">
        <v>69.3</v>
      </c>
      <c r="FX45" s="13">
        <v>69.4</v>
      </c>
      <c r="FY45" s="13">
        <v>69.6</v>
      </c>
      <c r="FZ45" s="13">
        <v>69.6</v>
      </c>
      <c r="GA45" s="13">
        <v>69.5</v>
      </c>
      <c r="GB45" s="13">
        <v>69.5</v>
      </c>
      <c r="GC45" s="13">
        <v>69.5</v>
      </c>
      <c r="GD45" s="13">
        <v>69.4</v>
      </c>
      <c r="GE45" s="13">
        <v>69.2</v>
      </c>
      <c r="GF45" s="13">
        <v>69.3</v>
      </c>
      <c r="GG45" s="13">
        <v>69.3</v>
      </c>
      <c r="GH45" s="13">
        <v>69.2</v>
      </c>
      <c r="GI45" s="13">
        <v>69.5</v>
      </c>
      <c r="GK45" s="13"/>
      <c r="GL45" s="14" t="s">
        <v>322</v>
      </c>
      <c r="GM45" s="13">
        <v>68.7</v>
      </c>
      <c r="GN45" s="13">
        <v>69.1</v>
      </c>
      <c r="GO45" s="13">
        <v>69.3</v>
      </c>
      <c r="GP45" s="13">
        <v>69.4</v>
      </c>
      <c r="GQ45" s="13">
        <v>69.4</v>
      </c>
      <c r="GR45" s="13">
        <v>69.5</v>
      </c>
      <c r="GS45" s="13">
        <v>69.5</v>
      </c>
      <c r="GT45" s="13">
        <v>69.7</v>
      </c>
      <c r="GU45" s="13">
        <v>69.8</v>
      </c>
      <c r="GV45" s="13">
        <v>69.5</v>
      </c>
      <c r="GW45" s="13">
        <v>69.6</v>
      </c>
      <c r="GX45" s="13">
        <v>69.6</v>
      </c>
      <c r="GY45" s="13">
        <v>69.7</v>
      </c>
      <c r="GZ45" s="13">
        <v>69.7</v>
      </c>
      <c r="HA45" s="13">
        <v>69.7</v>
      </c>
      <c r="HB45" s="13">
        <v>69.7</v>
      </c>
      <c r="HC45" s="13">
        <v>69.6</v>
      </c>
      <c r="HD45" s="13">
        <v>69.7</v>
      </c>
      <c r="HE45" s="13">
        <v>69.7</v>
      </c>
      <c r="HF45" s="13">
        <v>69.8</v>
      </c>
      <c r="HG45" s="13">
        <v>69.9</v>
      </c>
    </row>
    <row r="46" ht="15" spans="1:215">
      <c r="A46" s="13"/>
      <c r="B46" s="13"/>
      <c r="C46" s="13"/>
      <c r="D46" s="13"/>
      <c r="E46" s="13"/>
      <c r="F46" s="13"/>
      <c r="G46" s="13"/>
      <c r="H46" s="13"/>
      <c r="I46" s="13"/>
      <c r="J46" s="13"/>
      <c r="K46" s="13"/>
      <c r="L46" s="13"/>
      <c r="M46" s="13"/>
      <c r="N46" s="13"/>
      <c r="O46" s="13"/>
      <c r="P46" s="13"/>
      <c r="Q46" s="13"/>
      <c r="R46" s="13"/>
      <c r="S46" s="13"/>
      <c r="T46" s="13"/>
      <c r="U46" s="13"/>
      <c r="V46" s="13"/>
      <c r="W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44"/>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44"/>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44"/>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row>
    <row r="47" ht="15" spans="1:215">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44"/>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44"/>
      <c r="CS47" s="25"/>
      <c r="CT47" s="25"/>
      <c r="CU47" s="25"/>
      <c r="CV47" s="25"/>
      <c r="CW47" s="25"/>
      <c r="CX47" s="25"/>
      <c r="CY47" s="25"/>
      <c r="CZ47" s="25"/>
      <c r="DA47" s="25"/>
      <c r="DB47" s="25"/>
      <c r="DC47" s="25"/>
      <c r="DD47" s="25"/>
      <c r="DE47" s="25"/>
      <c r="DF47" s="25"/>
      <c r="DG47" s="25"/>
      <c r="DH47" s="25"/>
      <c r="DI47" s="25"/>
      <c r="DJ47" s="25"/>
      <c r="DK47" s="25"/>
      <c r="DL47" s="25"/>
      <c r="DM47" s="25"/>
      <c r="DN47" s="25"/>
      <c r="DO47" s="25"/>
      <c r="DP47" s="44"/>
      <c r="DQ47" s="25"/>
      <c r="DR47" s="25"/>
      <c r="DS47" s="25"/>
      <c r="DT47" s="25"/>
      <c r="DU47" s="25"/>
      <c r="DV47" s="25"/>
      <c r="DW47" s="25"/>
      <c r="DX47" s="25"/>
      <c r="DY47" s="25"/>
      <c r="DZ47" s="25"/>
      <c r="EA47" s="25"/>
      <c r="EB47" s="25"/>
      <c r="EC47" s="25"/>
      <c r="ED47" s="25"/>
      <c r="EE47" s="25"/>
      <c r="EF47" s="25"/>
      <c r="EG47" s="25"/>
      <c r="EH47" s="25"/>
      <c r="EI47" s="25"/>
      <c r="EJ47" s="25"/>
      <c r="EK47" s="25"/>
      <c r="EL47" s="25"/>
      <c r="EM47" s="25"/>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row>
    <row r="48" ht="15" spans="1:215">
      <c r="A48" s="19" t="s">
        <v>196</v>
      </c>
      <c r="B48" s="19"/>
      <c r="C48" s="1"/>
      <c r="D48" s="1"/>
      <c r="E48" s="1"/>
      <c r="F48" s="1"/>
      <c r="G48" s="1"/>
      <c r="H48" s="1"/>
      <c r="I48" s="1"/>
      <c r="J48" s="1"/>
      <c r="K48" s="1"/>
      <c r="L48" s="1"/>
      <c r="M48" s="1"/>
      <c r="N48" s="1"/>
      <c r="O48" s="1"/>
      <c r="P48" s="1"/>
      <c r="Q48" s="1"/>
      <c r="R48" s="1"/>
      <c r="S48" s="1"/>
      <c r="T48" s="1"/>
      <c r="U48" s="1"/>
      <c r="V48" s="1"/>
      <c r="W48" s="1"/>
      <c r="Y48" s="19" t="s">
        <v>196</v>
      </c>
      <c r="Z48" s="19"/>
      <c r="AA48" s="1"/>
      <c r="AB48" s="1"/>
      <c r="AC48" s="1"/>
      <c r="AD48" s="1"/>
      <c r="AE48" s="1"/>
      <c r="AF48" s="1"/>
      <c r="AG48" s="1"/>
      <c r="AH48" s="1"/>
      <c r="AI48" s="1"/>
      <c r="AJ48" s="1"/>
      <c r="AK48" s="1"/>
      <c r="AL48" s="1"/>
      <c r="AM48" s="1"/>
      <c r="AN48" s="1"/>
      <c r="AO48" s="1"/>
      <c r="AP48" s="1"/>
      <c r="AQ48" s="1"/>
      <c r="AR48" s="1"/>
      <c r="AS48" s="1"/>
      <c r="AT48" s="1"/>
      <c r="AU48" s="1"/>
      <c r="AW48" s="31" t="s">
        <v>556</v>
      </c>
      <c r="AX48" s="31"/>
      <c r="AY48" s="25"/>
      <c r="AZ48" s="25"/>
      <c r="BA48" s="25"/>
      <c r="BB48" s="25"/>
      <c r="BC48" s="25"/>
      <c r="BD48" s="25"/>
      <c r="BE48" s="25"/>
      <c r="BF48" s="25"/>
      <c r="BG48" s="25"/>
      <c r="BH48" s="25"/>
      <c r="BI48" s="25"/>
      <c r="BJ48" s="25"/>
      <c r="BK48" s="25"/>
      <c r="BL48" s="25"/>
      <c r="BM48" s="25"/>
      <c r="BN48" s="25"/>
      <c r="BO48" s="25"/>
      <c r="BP48" s="25"/>
      <c r="BQ48" s="25"/>
      <c r="BR48" s="25"/>
      <c r="BS48" s="25"/>
      <c r="BT48" s="44"/>
      <c r="BU48" s="31" t="s">
        <v>556</v>
      </c>
      <c r="BV48" s="31"/>
      <c r="BW48" s="25"/>
      <c r="BX48" s="25"/>
      <c r="BY48" s="25"/>
      <c r="BZ48" s="25"/>
      <c r="CA48" s="25"/>
      <c r="CB48" s="25"/>
      <c r="CC48" s="25"/>
      <c r="CD48" s="25"/>
      <c r="CE48" s="25"/>
      <c r="CF48" s="25"/>
      <c r="CG48" s="25"/>
      <c r="CH48" s="25"/>
      <c r="CI48" s="25"/>
      <c r="CJ48" s="25"/>
      <c r="CK48" s="25"/>
      <c r="CL48" s="25"/>
      <c r="CM48" s="25"/>
      <c r="CN48" s="25"/>
      <c r="CO48" s="25"/>
      <c r="CP48" s="25"/>
      <c r="CQ48" s="25"/>
      <c r="CR48" s="44"/>
      <c r="CS48" s="31" t="s">
        <v>556</v>
      </c>
      <c r="CT48" s="31"/>
      <c r="CU48" s="25"/>
      <c r="CV48" s="25"/>
      <c r="CW48" s="25"/>
      <c r="CX48" s="25"/>
      <c r="CY48" s="25"/>
      <c r="CZ48" s="25"/>
      <c r="DA48" s="25"/>
      <c r="DB48" s="25"/>
      <c r="DC48" s="25"/>
      <c r="DD48" s="25"/>
      <c r="DE48" s="25"/>
      <c r="DF48" s="25"/>
      <c r="DG48" s="25"/>
      <c r="DH48" s="25"/>
      <c r="DI48" s="25"/>
      <c r="DJ48" s="25"/>
      <c r="DK48" s="25"/>
      <c r="DL48" s="25"/>
      <c r="DM48" s="25"/>
      <c r="DN48" s="25"/>
      <c r="DO48" s="25"/>
      <c r="DP48" s="44"/>
      <c r="DQ48" s="31" t="s">
        <v>556</v>
      </c>
      <c r="DR48" s="31"/>
      <c r="DS48" s="25"/>
      <c r="DT48" s="25"/>
      <c r="DU48" s="25"/>
      <c r="DV48" s="25"/>
      <c r="DW48" s="25"/>
      <c r="DX48" s="25"/>
      <c r="DY48" s="25"/>
      <c r="DZ48" s="25"/>
      <c r="EA48" s="25"/>
      <c r="EB48" s="25"/>
      <c r="EC48" s="25"/>
      <c r="ED48" s="25"/>
      <c r="EE48" s="25"/>
      <c r="EF48" s="25"/>
      <c r="EG48" s="25"/>
      <c r="EH48" s="25"/>
      <c r="EI48" s="25"/>
      <c r="EJ48" s="25"/>
      <c r="EK48" s="25"/>
      <c r="EL48" s="25"/>
      <c r="EM48" s="25"/>
      <c r="EO48" s="19" t="s">
        <v>196</v>
      </c>
      <c r="EP48" s="19"/>
      <c r="EQ48" s="1"/>
      <c r="ER48" s="1"/>
      <c r="ES48" s="1"/>
      <c r="ET48" s="1"/>
      <c r="EU48" s="1"/>
      <c r="EV48" s="1"/>
      <c r="EW48" s="1"/>
      <c r="EX48" s="1"/>
      <c r="EY48" s="1"/>
      <c r="EZ48" s="1"/>
      <c r="FA48" s="1"/>
      <c r="FB48" s="1"/>
      <c r="FC48" s="1"/>
      <c r="FD48" s="1"/>
      <c r="FE48" s="1"/>
      <c r="FF48" s="1"/>
      <c r="FG48" s="1"/>
      <c r="FH48" s="1"/>
      <c r="FI48" s="1"/>
      <c r="FJ48" s="1"/>
      <c r="FK48" s="1"/>
      <c r="FM48" s="19" t="s">
        <v>196</v>
      </c>
      <c r="FN48" s="19"/>
      <c r="FO48" s="1"/>
      <c r="FP48" s="1"/>
      <c r="FQ48" s="1"/>
      <c r="FR48" s="1"/>
      <c r="FS48" s="1"/>
      <c r="FT48" s="1"/>
      <c r="FU48" s="1"/>
      <c r="FV48" s="1"/>
      <c r="FW48" s="1"/>
      <c r="FX48" s="1"/>
      <c r="FY48" s="1"/>
      <c r="FZ48" s="1"/>
      <c r="GA48" s="1"/>
      <c r="GB48" s="1"/>
      <c r="GC48" s="1"/>
      <c r="GD48" s="1"/>
      <c r="GE48" s="1"/>
      <c r="GF48" s="1"/>
      <c r="GG48" s="1"/>
      <c r="GH48" s="1"/>
      <c r="GI48" s="1"/>
      <c r="GK48" s="19" t="s">
        <v>196</v>
      </c>
      <c r="GL48" s="19"/>
      <c r="GM48" s="1"/>
      <c r="GN48" s="1"/>
      <c r="GO48" s="1"/>
      <c r="GP48" s="1"/>
      <c r="GQ48" s="1"/>
      <c r="GR48" s="1"/>
      <c r="GS48" s="1"/>
      <c r="GT48" s="1"/>
      <c r="GU48" s="1"/>
      <c r="GV48" s="1"/>
      <c r="GW48" s="1"/>
      <c r="GX48" s="1"/>
      <c r="GY48" s="1"/>
      <c r="GZ48" s="1"/>
      <c r="HA48" s="1"/>
      <c r="HB48" s="1"/>
      <c r="HC48" s="1"/>
      <c r="HD48" s="1"/>
      <c r="HE48" s="1"/>
      <c r="HF48" s="1"/>
      <c r="HG48" s="1"/>
    </row>
    <row r="49" ht="15" spans="1:215">
      <c r="A49" s="13"/>
      <c r="B49" s="8" t="s">
        <v>557</v>
      </c>
      <c r="C49" s="13">
        <v>1.9</v>
      </c>
      <c r="D49" s="13">
        <v>1.4</v>
      </c>
      <c r="E49" s="13">
        <v>1.1</v>
      </c>
      <c r="F49" s="13">
        <v>1.3</v>
      </c>
      <c r="G49" s="13">
        <v>1.5</v>
      </c>
      <c r="H49" s="13">
        <v>1.3</v>
      </c>
      <c r="I49" s="13">
        <v>1.1</v>
      </c>
      <c r="J49" s="13">
        <v>1.1</v>
      </c>
      <c r="K49" s="13">
        <v>0.9</v>
      </c>
      <c r="L49" s="13">
        <v>0.9</v>
      </c>
      <c r="M49" s="13">
        <v>0.8</v>
      </c>
      <c r="N49" s="13">
        <v>1.3</v>
      </c>
      <c r="O49" s="13">
        <v>1.3</v>
      </c>
      <c r="P49" s="13">
        <v>1.1</v>
      </c>
      <c r="Q49" s="13">
        <v>1.4</v>
      </c>
      <c r="R49" s="13">
        <v>1.4</v>
      </c>
      <c r="S49" s="13">
        <v>1.3</v>
      </c>
      <c r="T49" s="13">
        <v>1.2</v>
      </c>
      <c r="U49" s="13">
        <v>1.4</v>
      </c>
      <c r="V49" s="13">
        <v>1.3</v>
      </c>
      <c r="W49" s="13">
        <v>1.2</v>
      </c>
      <c r="Y49" s="13"/>
      <c r="Z49" s="8" t="s">
        <v>557</v>
      </c>
      <c r="AA49" s="13">
        <v>12.5</v>
      </c>
      <c r="AB49" s="13">
        <v>12.4</v>
      </c>
      <c r="AC49" s="13">
        <v>12.6</v>
      </c>
      <c r="AD49" s="13">
        <v>12.6</v>
      </c>
      <c r="AE49" s="13">
        <v>11.6</v>
      </c>
      <c r="AF49" s="13">
        <v>12.8</v>
      </c>
      <c r="AG49" s="13">
        <v>11.1</v>
      </c>
      <c r="AH49" s="13">
        <v>11.4</v>
      </c>
      <c r="AI49" s="13">
        <v>9.8</v>
      </c>
      <c r="AJ49" s="13">
        <v>11.3</v>
      </c>
      <c r="AK49" s="13">
        <v>11</v>
      </c>
      <c r="AL49" s="13">
        <v>13.4</v>
      </c>
      <c r="AM49" s="13">
        <v>11.2</v>
      </c>
      <c r="AN49" s="13">
        <v>12</v>
      </c>
      <c r="AO49" s="13">
        <v>11.9</v>
      </c>
      <c r="AP49" s="13">
        <v>11.5</v>
      </c>
      <c r="AQ49" s="13">
        <v>10.3</v>
      </c>
      <c r="AR49" s="13">
        <v>11.1</v>
      </c>
      <c r="AS49" s="13">
        <v>11.7</v>
      </c>
      <c r="AT49" s="13">
        <v>11.1</v>
      </c>
      <c r="AU49" s="13">
        <v>9.8</v>
      </c>
      <c r="AW49" s="33"/>
      <c r="AX49" s="40" t="s">
        <v>557</v>
      </c>
      <c r="AY49" s="33">
        <v>17.2</v>
      </c>
      <c r="AZ49" s="33">
        <v>15.3</v>
      </c>
      <c r="BA49" s="33">
        <v>14.9</v>
      </c>
      <c r="BB49" s="33">
        <v>12.2</v>
      </c>
      <c r="BC49" s="33">
        <v>14.5</v>
      </c>
      <c r="BD49" s="33">
        <v>14.4</v>
      </c>
      <c r="BE49" s="33">
        <v>13.1</v>
      </c>
      <c r="BF49" s="33">
        <v>12.3</v>
      </c>
      <c r="BG49" s="33">
        <v>10.2</v>
      </c>
      <c r="BH49" s="33">
        <v>9.4</v>
      </c>
      <c r="BI49" s="33">
        <v>10.5</v>
      </c>
      <c r="BJ49" s="33">
        <v>13.9</v>
      </c>
      <c r="BK49" s="33">
        <v>10.5</v>
      </c>
      <c r="BL49" s="33">
        <v>8.2</v>
      </c>
      <c r="BM49" s="33">
        <v>8.8</v>
      </c>
      <c r="BN49" s="33">
        <v>8.2</v>
      </c>
      <c r="BO49" s="33">
        <v>8.7</v>
      </c>
      <c r="BP49" s="33">
        <v>7.5</v>
      </c>
      <c r="BQ49" s="33">
        <v>7.3</v>
      </c>
      <c r="BR49" s="33">
        <v>6.7</v>
      </c>
      <c r="BS49" s="33">
        <v>6.8</v>
      </c>
      <c r="BT49" s="44"/>
      <c r="BU49" s="33"/>
      <c r="BV49" s="40" t="s">
        <v>557</v>
      </c>
      <c r="BW49" s="33">
        <v>83.3</v>
      </c>
      <c r="BX49" s="33">
        <v>76.6</v>
      </c>
      <c r="BY49" s="33">
        <v>75.2</v>
      </c>
      <c r="BZ49" s="33">
        <v>81.7</v>
      </c>
      <c r="CA49" s="33">
        <v>82</v>
      </c>
      <c r="CB49" s="33">
        <v>85.9</v>
      </c>
      <c r="CC49" s="33">
        <v>87</v>
      </c>
      <c r="CD49" s="33">
        <v>88</v>
      </c>
      <c r="CE49" s="33">
        <v>97.9</v>
      </c>
      <c r="CF49" s="33">
        <v>89.7</v>
      </c>
      <c r="CG49" s="33">
        <v>87.1</v>
      </c>
      <c r="CH49" s="33">
        <v>94.4</v>
      </c>
      <c r="CI49" s="33">
        <v>94.6</v>
      </c>
      <c r="CJ49" s="33">
        <v>87.5</v>
      </c>
      <c r="CK49" s="33">
        <v>84.2</v>
      </c>
      <c r="CL49" s="33">
        <v>87.8</v>
      </c>
      <c r="CM49" s="33">
        <v>88.9</v>
      </c>
      <c r="CN49" s="33">
        <v>96.6</v>
      </c>
      <c r="CO49" s="33">
        <v>91.8</v>
      </c>
      <c r="CP49" s="33">
        <v>91.1</v>
      </c>
      <c r="CQ49" s="33">
        <v>81.4</v>
      </c>
      <c r="CR49" s="44"/>
      <c r="CS49" s="33"/>
      <c r="CT49" s="40" t="s">
        <v>557</v>
      </c>
      <c r="CU49" s="33">
        <v>141</v>
      </c>
      <c r="CV49" s="33">
        <v>130.2</v>
      </c>
      <c r="CW49" s="33">
        <v>128.8</v>
      </c>
      <c r="CX49" s="33">
        <v>134.9</v>
      </c>
      <c r="CY49" s="33">
        <v>140.3</v>
      </c>
      <c r="CZ49" s="33">
        <v>157.4</v>
      </c>
      <c r="DA49" s="33">
        <v>147.7</v>
      </c>
      <c r="DB49" s="33">
        <v>148.3</v>
      </c>
      <c r="DC49" s="33">
        <v>147.6</v>
      </c>
      <c r="DD49" s="33">
        <v>145.2</v>
      </c>
      <c r="DE49" s="33">
        <v>151.5</v>
      </c>
      <c r="DF49" s="33">
        <v>161.8</v>
      </c>
      <c r="DG49" s="33">
        <v>162.4</v>
      </c>
      <c r="DH49" s="33">
        <v>161.5</v>
      </c>
      <c r="DI49" s="33">
        <v>154.8</v>
      </c>
      <c r="DJ49" s="33">
        <v>147.5</v>
      </c>
      <c r="DK49" s="33">
        <v>135.5</v>
      </c>
      <c r="DL49" s="33">
        <v>144.3</v>
      </c>
      <c r="DM49" s="33">
        <v>154.1</v>
      </c>
      <c r="DN49" s="33">
        <v>152.5</v>
      </c>
      <c r="DO49" s="33">
        <v>138.5</v>
      </c>
      <c r="DP49" s="44"/>
      <c r="DQ49" s="33"/>
      <c r="DR49" s="40" t="s">
        <v>557</v>
      </c>
      <c r="DS49" s="33">
        <v>12.6</v>
      </c>
      <c r="DT49" s="33">
        <v>13.1</v>
      </c>
      <c r="DU49" s="33">
        <v>13.3</v>
      </c>
      <c r="DV49" s="33">
        <v>14.8</v>
      </c>
      <c r="DW49" s="33">
        <v>16.9</v>
      </c>
      <c r="DX49" s="33">
        <v>18.7</v>
      </c>
      <c r="DY49" s="33">
        <v>17.3</v>
      </c>
      <c r="DZ49" s="33">
        <v>17.1</v>
      </c>
      <c r="EA49" s="33">
        <v>17.8</v>
      </c>
      <c r="EB49" s="33">
        <v>18.6</v>
      </c>
      <c r="EC49" s="33">
        <v>18.3</v>
      </c>
      <c r="ED49" s="33">
        <v>20.1</v>
      </c>
      <c r="EE49" s="33">
        <v>22.5</v>
      </c>
      <c r="EF49" s="33">
        <v>19.1</v>
      </c>
      <c r="EG49" s="33">
        <v>20</v>
      </c>
      <c r="EH49" s="33">
        <v>17.2</v>
      </c>
      <c r="EI49" s="33">
        <v>19.4</v>
      </c>
      <c r="EJ49" s="33">
        <v>20.7</v>
      </c>
      <c r="EK49" s="33">
        <v>20.3</v>
      </c>
      <c r="EL49" s="33">
        <v>19.8</v>
      </c>
      <c r="EM49" s="33">
        <v>19</v>
      </c>
      <c r="EO49" s="13"/>
      <c r="EP49" s="8" t="s">
        <v>557</v>
      </c>
      <c r="EQ49" s="13">
        <v>15.1</v>
      </c>
      <c r="ER49" s="13">
        <v>14.8</v>
      </c>
      <c r="ES49" s="13">
        <v>19.3</v>
      </c>
      <c r="ET49" s="13">
        <v>22.4</v>
      </c>
      <c r="EU49" s="13">
        <v>23.5</v>
      </c>
      <c r="EV49" s="13">
        <v>25.8</v>
      </c>
      <c r="EW49" s="13">
        <v>24.7</v>
      </c>
      <c r="EX49" s="13">
        <v>28.2</v>
      </c>
      <c r="EY49" s="13">
        <v>27.2</v>
      </c>
      <c r="EZ49" s="13">
        <v>30.5</v>
      </c>
      <c r="FA49" s="13">
        <v>31.3</v>
      </c>
      <c r="FB49" s="13">
        <v>31.2</v>
      </c>
      <c r="FC49" s="13">
        <v>32</v>
      </c>
      <c r="FD49" s="13">
        <v>37.1</v>
      </c>
      <c r="FE49" s="13">
        <v>36.6</v>
      </c>
      <c r="FF49" s="13">
        <v>35.5</v>
      </c>
      <c r="FG49" s="13">
        <v>31.9</v>
      </c>
      <c r="FH49" s="13">
        <v>34.5</v>
      </c>
      <c r="FI49" s="13">
        <v>35.8</v>
      </c>
      <c r="FJ49" s="13">
        <v>35.2</v>
      </c>
      <c r="FK49" s="13">
        <v>33.8</v>
      </c>
      <c r="FM49" s="13"/>
      <c r="FN49" s="8" t="s">
        <v>557</v>
      </c>
      <c r="FO49" s="13">
        <v>78</v>
      </c>
      <c r="FP49" s="13">
        <v>77.7</v>
      </c>
      <c r="FQ49" s="13">
        <v>71.9</v>
      </c>
      <c r="FR49" s="13">
        <v>82.6</v>
      </c>
      <c r="FS49" s="13">
        <v>87.7</v>
      </c>
      <c r="FT49" s="13">
        <v>88.8</v>
      </c>
      <c r="FU49" s="13">
        <v>93.5</v>
      </c>
      <c r="FV49" s="13">
        <v>101.7</v>
      </c>
      <c r="FW49" s="13">
        <v>100.2</v>
      </c>
      <c r="FX49" s="13">
        <v>106.2</v>
      </c>
      <c r="FY49" s="13">
        <v>116.8</v>
      </c>
      <c r="FZ49" s="13">
        <v>115</v>
      </c>
      <c r="GA49" s="13">
        <v>117.6</v>
      </c>
      <c r="GB49" s="13">
        <v>126.9</v>
      </c>
      <c r="GC49" s="13">
        <v>137.3</v>
      </c>
      <c r="GD49" s="13">
        <v>118.6</v>
      </c>
      <c r="GE49" s="13">
        <v>100.8</v>
      </c>
      <c r="GF49" s="13">
        <v>104.2</v>
      </c>
      <c r="GG49" s="13">
        <v>114.4</v>
      </c>
      <c r="GH49" s="13">
        <v>117</v>
      </c>
      <c r="GI49" s="13">
        <v>114.3</v>
      </c>
      <c r="GK49" s="13"/>
      <c r="GL49" s="8" t="s">
        <v>557</v>
      </c>
      <c r="GM49" s="13">
        <v>39.8</v>
      </c>
      <c r="GN49" s="13">
        <v>33.3</v>
      </c>
      <c r="GO49" s="13">
        <v>32.7</v>
      </c>
      <c r="GP49" s="13">
        <v>35.3</v>
      </c>
      <c r="GQ49" s="13">
        <v>40</v>
      </c>
      <c r="GR49" s="13">
        <v>38.9</v>
      </c>
      <c r="GS49" s="13">
        <v>33.8</v>
      </c>
      <c r="GT49" s="13">
        <v>40.5</v>
      </c>
      <c r="GU49" s="13">
        <v>39.5</v>
      </c>
      <c r="GV49" s="13">
        <v>32.4</v>
      </c>
      <c r="GW49" s="13">
        <v>31.9</v>
      </c>
      <c r="GX49" s="13">
        <v>30.5</v>
      </c>
      <c r="GY49" s="13">
        <v>33.2</v>
      </c>
      <c r="GZ49" s="13">
        <v>36.8</v>
      </c>
      <c r="HA49" s="13">
        <v>37.1</v>
      </c>
      <c r="HB49" s="13">
        <v>35.7</v>
      </c>
      <c r="HC49" s="13">
        <v>36.9</v>
      </c>
      <c r="HD49" s="13">
        <v>39.2</v>
      </c>
      <c r="HE49" s="13">
        <v>42.8</v>
      </c>
      <c r="HF49" s="13">
        <v>44.5</v>
      </c>
      <c r="HG49" s="13">
        <v>42.7</v>
      </c>
    </row>
    <row r="50" ht="15" spans="1:215">
      <c r="A50" s="1"/>
      <c r="B50" s="1"/>
      <c r="C50" s="1"/>
      <c r="D50" s="1"/>
      <c r="E50" s="1"/>
      <c r="F50" s="1"/>
      <c r="G50" s="1"/>
      <c r="H50" s="1"/>
      <c r="I50" s="1"/>
      <c r="J50" s="1"/>
      <c r="K50" s="1"/>
      <c r="L50" s="1"/>
      <c r="M50" s="1"/>
      <c r="N50" s="1"/>
      <c r="O50" s="1"/>
      <c r="P50" s="1"/>
      <c r="Q50" s="1"/>
      <c r="R50" s="1"/>
      <c r="S50" s="1"/>
      <c r="T50" s="1"/>
      <c r="U50" s="1"/>
      <c r="V50" s="1"/>
      <c r="W50" s="1"/>
      <c r="Y50" s="1"/>
      <c r="Z50" s="1"/>
      <c r="AA50" s="1"/>
      <c r="AB50" s="1"/>
      <c r="AC50" s="1"/>
      <c r="AD50" s="1"/>
      <c r="AE50" s="1"/>
      <c r="AF50" s="1"/>
      <c r="AG50" s="1"/>
      <c r="AH50" s="1"/>
      <c r="AI50" s="1"/>
      <c r="AJ50" s="1"/>
      <c r="AK50" s="1"/>
      <c r="AL50" s="1"/>
      <c r="AM50" s="1"/>
      <c r="AN50" s="1"/>
      <c r="AO50" s="1"/>
      <c r="AP50" s="1"/>
      <c r="AQ50" s="1"/>
      <c r="AR50" s="1"/>
      <c r="AS50" s="1"/>
      <c r="AT50" s="1"/>
      <c r="AU50" s="1"/>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44"/>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44"/>
      <c r="CS50" s="25"/>
      <c r="CT50" s="25"/>
      <c r="CU50" s="25"/>
      <c r="CV50" s="25"/>
      <c r="CW50" s="25"/>
      <c r="CX50" s="25"/>
      <c r="CY50" s="25"/>
      <c r="CZ50" s="25"/>
      <c r="DA50" s="25"/>
      <c r="DB50" s="25"/>
      <c r="DC50" s="25"/>
      <c r="DD50" s="25"/>
      <c r="DE50" s="25"/>
      <c r="DF50" s="25"/>
      <c r="DG50" s="25"/>
      <c r="DH50" s="25"/>
      <c r="DI50" s="25"/>
      <c r="DJ50" s="25"/>
      <c r="DK50" s="25"/>
      <c r="DL50" s="25"/>
      <c r="DM50" s="25"/>
      <c r="DN50" s="25"/>
      <c r="DO50" s="25"/>
      <c r="DP50" s="44"/>
      <c r="DQ50" s="25"/>
      <c r="DR50" s="25"/>
      <c r="DS50" s="25"/>
      <c r="DT50" s="25"/>
      <c r="DU50" s="25"/>
      <c r="DV50" s="25"/>
      <c r="DW50" s="25"/>
      <c r="DX50" s="25"/>
      <c r="DY50" s="25"/>
      <c r="DZ50" s="25"/>
      <c r="EA50" s="25"/>
      <c r="EB50" s="25"/>
      <c r="EC50" s="25"/>
      <c r="ED50" s="25"/>
      <c r="EE50" s="25"/>
      <c r="EF50" s="25"/>
      <c r="EG50" s="25"/>
      <c r="EH50" s="25"/>
      <c r="EI50" s="25"/>
      <c r="EJ50" s="25"/>
      <c r="EK50" s="25"/>
      <c r="EL50" s="25"/>
      <c r="EM50" s="25"/>
      <c r="EO50" s="1"/>
      <c r="EP50" s="1"/>
      <c r="EQ50" s="1"/>
      <c r="ER50" s="1"/>
      <c r="ES50" s="1"/>
      <c r="ET50" s="1"/>
      <c r="EU50" s="1"/>
      <c r="EV50" s="1"/>
      <c r="EW50" s="1"/>
      <c r="EX50" s="1"/>
      <c r="EY50" s="1"/>
      <c r="EZ50" s="1"/>
      <c r="FA50" s="1"/>
      <c r="FB50" s="1"/>
      <c r="FC50" s="1"/>
      <c r="FD50" s="1"/>
      <c r="FE50" s="1"/>
      <c r="FF50" s="1"/>
      <c r="FG50" s="1"/>
      <c r="FH50" s="1"/>
      <c r="FI50" s="1"/>
      <c r="FJ50" s="1"/>
      <c r="FK50" s="1"/>
      <c r="FM50" s="1"/>
      <c r="FN50" s="1"/>
      <c r="FO50" s="1"/>
      <c r="FP50" s="1"/>
      <c r="FQ50" s="1"/>
      <c r="FR50" s="1"/>
      <c r="FS50" s="1"/>
      <c r="FT50" s="1"/>
      <c r="FU50" s="1"/>
      <c r="FV50" s="1"/>
      <c r="FW50" s="1"/>
      <c r="FX50" s="1"/>
      <c r="FY50" s="1"/>
      <c r="FZ50" s="1"/>
      <c r="GA50" s="1"/>
      <c r="GB50" s="1"/>
      <c r="GC50" s="1"/>
      <c r="GD50" s="1"/>
      <c r="GE50" s="1"/>
      <c r="GF50" s="1"/>
      <c r="GG50" s="1"/>
      <c r="GH50" s="1"/>
      <c r="GI50" s="1"/>
      <c r="GK50" s="1"/>
      <c r="GL50" s="1"/>
      <c r="GM50" s="1"/>
      <c r="GN50" s="1"/>
      <c r="GO50" s="1"/>
      <c r="GP50" s="1"/>
      <c r="GQ50" s="1"/>
      <c r="GR50" s="1"/>
      <c r="GS50" s="1"/>
      <c r="GT50" s="1"/>
      <c r="GU50" s="1"/>
      <c r="GV50" s="1"/>
      <c r="GW50" s="1"/>
      <c r="GX50" s="1"/>
      <c r="GY50" s="1"/>
      <c r="GZ50" s="1"/>
      <c r="HA50" s="1"/>
      <c r="HB50" s="1"/>
      <c r="HC50" s="1"/>
      <c r="HD50" s="1"/>
      <c r="HE50" s="1"/>
      <c r="HF50" s="1"/>
      <c r="HG50" s="1"/>
    </row>
    <row r="51" ht="15" spans="1:215">
      <c r="A51" s="1"/>
      <c r="B51" s="14" t="s">
        <v>543</v>
      </c>
      <c r="C51" s="1"/>
      <c r="D51" s="1"/>
      <c r="E51" s="1"/>
      <c r="F51" s="1"/>
      <c r="G51" s="1"/>
      <c r="H51" s="1"/>
      <c r="I51" s="1"/>
      <c r="J51" s="1"/>
      <c r="K51" s="1"/>
      <c r="L51" s="1"/>
      <c r="M51" s="1"/>
      <c r="N51" s="1"/>
      <c r="O51" s="1"/>
      <c r="P51" s="1"/>
      <c r="Q51" s="1"/>
      <c r="R51" s="1"/>
      <c r="S51" s="1"/>
      <c r="T51" s="1"/>
      <c r="U51" s="1"/>
      <c r="V51" s="1"/>
      <c r="W51" s="1"/>
      <c r="Y51" s="1"/>
      <c r="Z51" s="14" t="s">
        <v>543</v>
      </c>
      <c r="AA51" s="1"/>
      <c r="AB51" s="1"/>
      <c r="AC51" s="1"/>
      <c r="AD51" s="1"/>
      <c r="AE51" s="1"/>
      <c r="AF51" s="1"/>
      <c r="AG51" s="1"/>
      <c r="AH51" s="1"/>
      <c r="AI51" s="1"/>
      <c r="AJ51" s="1"/>
      <c r="AK51" s="1"/>
      <c r="AL51" s="1"/>
      <c r="AM51" s="1"/>
      <c r="AN51" s="1"/>
      <c r="AO51" s="1"/>
      <c r="AP51" s="1"/>
      <c r="AQ51" s="1"/>
      <c r="AR51" s="1"/>
      <c r="AS51" s="1"/>
      <c r="AT51" s="1"/>
      <c r="AU51" s="1"/>
      <c r="AW51" s="25"/>
      <c r="AX51" s="36" t="s">
        <v>544</v>
      </c>
      <c r="AY51" s="25"/>
      <c r="AZ51" s="25"/>
      <c r="BA51" s="25"/>
      <c r="BB51" s="25"/>
      <c r="BC51" s="25"/>
      <c r="BD51" s="25"/>
      <c r="BE51" s="25"/>
      <c r="BF51" s="25"/>
      <c r="BG51" s="25"/>
      <c r="BH51" s="25"/>
      <c r="BI51" s="25"/>
      <c r="BJ51" s="25"/>
      <c r="BK51" s="25"/>
      <c r="BL51" s="25"/>
      <c r="BM51" s="25"/>
      <c r="BN51" s="25"/>
      <c r="BO51" s="25"/>
      <c r="BP51" s="25"/>
      <c r="BQ51" s="25"/>
      <c r="BR51" s="25"/>
      <c r="BS51" s="25"/>
      <c r="BT51" s="44"/>
      <c r="BU51" s="25"/>
      <c r="BV51" s="36" t="s">
        <v>544</v>
      </c>
      <c r="BW51" s="25"/>
      <c r="BX51" s="25"/>
      <c r="BY51" s="25"/>
      <c r="BZ51" s="25"/>
      <c r="CA51" s="25"/>
      <c r="CB51" s="25"/>
      <c r="CC51" s="25"/>
      <c r="CD51" s="25"/>
      <c r="CE51" s="25"/>
      <c r="CF51" s="25"/>
      <c r="CG51" s="25"/>
      <c r="CH51" s="25"/>
      <c r="CI51" s="25"/>
      <c r="CJ51" s="25"/>
      <c r="CK51" s="25"/>
      <c r="CL51" s="25"/>
      <c r="CM51" s="25"/>
      <c r="CN51" s="25"/>
      <c r="CO51" s="25"/>
      <c r="CP51" s="25"/>
      <c r="CQ51" s="25"/>
      <c r="CR51" s="44"/>
      <c r="CS51" s="25"/>
      <c r="CT51" s="36" t="s">
        <v>544</v>
      </c>
      <c r="CU51" s="25"/>
      <c r="CV51" s="25"/>
      <c r="CW51" s="25"/>
      <c r="CX51" s="25"/>
      <c r="CY51" s="25"/>
      <c r="CZ51" s="25"/>
      <c r="DA51" s="25"/>
      <c r="DB51" s="25"/>
      <c r="DC51" s="25"/>
      <c r="DD51" s="25"/>
      <c r="DE51" s="25"/>
      <c r="DF51" s="25"/>
      <c r="DG51" s="25"/>
      <c r="DH51" s="25"/>
      <c r="DI51" s="25"/>
      <c r="DJ51" s="25"/>
      <c r="DK51" s="25"/>
      <c r="DL51" s="25"/>
      <c r="DM51" s="25"/>
      <c r="DN51" s="25"/>
      <c r="DO51" s="25"/>
      <c r="DP51" s="44"/>
      <c r="DQ51" s="25"/>
      <c r="DR51" s="36" t="s">
        <v>544</v>
      </c>
      <c r="DS51" s="25"/>
      <c r="DT51" s="25"/>
      <c r="DU51" s="25"/>
      <c r="DV51" s="25"/>
      <c r="DW51" s="25"/>
      <c r="DX51" s="25"/>
      <c r="DY51" s="25"/>
      <c r="DZ51" s="25"/>
      <c r="EA51" s="25"/>
      <c r="EB51" s="25"/>
      <c r="EC51" s="25"/>
      <c r="ED51" s="25"/>
      <c r="EE51" s="25"/>
      <c r="EF51" s="25"/>
      <c r="EG51" s="25"/>
      <c r="EH51" s="25"/>
      <c r="EI51" s="25"/>
      <c r="EJ51" s="25"/>
      <c r="EK51" s="25"/>
      <c r="EL51" s="25"/>
      <c r="EM51" s="25"/>
      <c r="EO51" s="1"/>
      <c r="EP51" s="14" t="s">
        <v>543</v>
      </c>
      <c r="EQ51" s="1"/>
      <c r="ER51" s="1"/>
      <c r="ES51" s="1"/>
      <c r="ET51" s="1"/>
      <c r="EU51" s="1"/>
      <c r="EV51" s="1"/>
      <c r="EW51" s="1"/>
      <c r="EX51" s="1"/>
      <c r="EY51" s="1"/>
      <c r="EZ51" s="1"/>
      <c r="FA51" s="1"/>
      <c r="FB51" s="1"/>
      <c r="FC51" s="1"/>
      <c r="FD51" s="1"/>
      <c r="FE51" s="1"/>
      <c r="FF51" s="1"/>
      <c r="FG51" s="1"/>
      <c r="FH51" s="1"/>
      <c r="FI51" s="1"/>
      <c r="FJ51" s="1"/>
      <c r="FK51" s="1"/>
      <c r="FM51" s="1"/>
      <c r="FN51" s="14" t="s">
        <v>543</v>
      </c>
      <c r="FO51" s="1"/>
      <c r="FP51" s="1"/>
      <c r="FQ51" s="1"/>
      <c r="FR51" s="1"/>
      <c r="FS51" s="1"/>
      <c r="FT51" s="1"/>
      <c r="FU51" s="1"/>
      <c r="FV51" s="1"/>
      <c r="FW51" s="1"/>
      <c r="FX51" s="1"/>
      <c r="FY51" s="1"/>
      <c r="FZ51" s="1"/>
      <c r="GA51" s="1"/>
      <c r="GB51" s="1"/>
      <c r="GC51" s="1"/>
      <c r="GD51" s="1"/>
      <c r="GE51" s="1"/>
      <c r="GF51" s="1"/>
      <c r="GG51" s="1"/>
      <c r="GH51" s="1"/>
      <c r="GI51" s="1"/>
      <c r="GK51" s="1"/>
      <c r="GL51" s="14" t="s">
        <v>543</v>
      </c>
      <c r="GM51" s="1"/>
      <c r="GN51" s="1"/>
      <c r="GO51" s="1"/>
      <c r="GP51" s="1"/>
      <c r="GQ51" s="1"/>
      <c r="GR51" s="1"/>
      <c r="GS51" s="1"/>
      <c r="GT51" s="1"/>
      <c r="GU51" s="1"/>
      <c r="GV51" s="1"/>
      <c r="GW51" s="1"/>
      <c r="GX51" s="1"/>
      <c r="GY51" s="1"/>
      <c r="GZ51" s="1"/>
      <c r="HA51" s="1"/>
      <c r="HB51" s="1"/>
      <c r="HC51" s="1"/>
      <c r="HD51" s="1"/>
      <c r="HE51" s="1"/>
      <c r="HF51" s="1"/>
      <c r="HG51" s="1"/>
    </row>
    <row r="52" ht="15" spans="1:215">
      <c r="A52" s="1"/>
      <c r="B52" s="15" t="s">
        <v>545</v>
      </c>
      <c r="C52" s="1">
        <v>910</v>
      </c>
      <c r="D52" s="1">
        <v>718</v>
      </c>
      <c r="E52" s="1">
        <v>588</v>
      </c>
      <c r="F52" s="1">
        <v>700</v>
      </c>
      <c r="G52" s="1">
        <v>815</v>
      </c>
      <c r="H52" s="1">
        <v>710</v>
      </c>
      <c r="I52" s="1">
        <v>504</v>
      </c>
      <c r="J52" s="1">
        <v>487</v>
      </c>
      <c r="K52" s="1">
        <v>464</v>
      </c>
      <c r="L52" s="1">
        <v>353</v>
      </c>
      <c r="M52" s="1">
        <v>362</v>
      </c>
      <c r="N52" s="1">
        <v>558</v>
      </c>
      <c r="O52" s="1">
        <v>558</v>
      </c>
      <c r="P52" s="1">
        <v>501</v>
      </c>
      <c r="Q52" s="1">
        <v>624</v>
      </c>
      <c r="R52" s="1">
        <v>694</v>
      </c>
      <c r="S52" s="1">
        <v>717</v>
      </c>
      <c r="T52" s="1">
        <v>646</v>
      </c>
      <c r="U52" s="1">
        <v>646</v>
      </c>
      <c r="V52" s="1">
        <v>610</v>
      </c>
      <c r="W52" s="1">
        <v>579</v>
      </c>
      <c r="Y52" s="1"/>
      <c r="Z52" s="15" t="s">
        <v>545</v>
      </c>
      <c r="AA52" s="11">
        <v>6191</v>
      </c>
      <c r="AB52" s="11">
        <v>6226</v>
      </c>
      <c r="AC52" s="11">
        <v>6422</v>
      </c>
      <c r="AD52" s="11">
        <v>6489</v>
      </c>
      <c r="AE52" s="11">
        <v>6080</v>
      </c>
      <c r="AF52" s="11">
        <v>6519</v>
      </c>
      <c r="AG52" s="11">
        <v>5135</v>
      </c>
      <c r="AH52" s="11">
        <v>5139</v>
      </c>
      <c r="AI52" s="11">
        <v>4836</v>
      </c>
      <c r="AJ52" s="11">
        <v>4928</v>
      </c>
      <c r="AK52" s="11">
        <v>4841</v>
      </c>
      <c r="AL52" s="11">
        <v>5815</v>
      </c>
      <c r="AM52" s="11">
        <v>5042</v>
      </c>
      <c r="AN52" s="11">
        <v>5492</v>
      </c>
      <c r="AO52" s="11">
        <v>5741</v>
      </c>
      <c r="AP52" s="11">
        <v>6039</v>
      </c>
      <c r="AQ52" s="11">
        <v>6072</v>
      </c>
      <c r="AR52" s="11">
        <v>6222</v>
      </c>
      <c r="AS52" s="11">
        <v>5578</v>
      </c>
      <c r="AT52" s="11">
        <v>5466</v>
      </c>
      <c r="AU52" s="11">
        <v>4818</v>
      </c>
      <c r="AW52" s="25"/>
      <c r="AX52" s="37" t="s">
        <v>546</v>
      </c>
      <c r="AY52" s="41">
        <v>8357</v>
      </c>
      <c r="AZ52" s="41">
        <v>7479</v>
      </c>
      <c r="BA52" s="41">
        <v>7349</v>
      </c>
      <c r="BB52" s="41">
        <v>6030</v>
      </c>
      <c r="BC52" s="41">
        <v>7204</v>
      </c>
      <c r="BD52" s="41">
        <v>6913</v>
      </c>
      <c r="BE52" s="41">
        <v>6030</v>
      </c>
      <c r="BF52" s="41">
        <v>5035</v>
      </c>
      <c r="BG52" s="41">
        <v>4498</v>
      </c>
      <c r="BH52" s="41">
        <v>4333</v>
      </c>
      <c r="BI52" s="41">
        <v>4422</v>
      </c>
      <c r="BJ52" s="41">
        <v>5740</v>
      </c>
      <c r="BK52" s="41">
        <v>4486</v>
      </c>
      <c r="BL52" s="41">
        <v>3561</v>
      </c>
      <c r="BM52" s="41">
        <v>4009</v>
      </c>
      <c r="BN52" s="41">
        <v>4068</v>
      </c>
      <c r="BO52" s="41">
        <v>4844</v>
      </c>
      <c r="BP52" s="41">
        <v>3949</v>
      </c>
      <c r="BQ52" s="41">
        <v>3276</v>
      </c>
      <c r="BR52" s="41">
        <v>3086</v>
      </c>
      <c r="BS52" s="41">
        <v>3166</v>
      </c>
      <c r="BT52" s="44"/>
      <c r="BU52" s="25"/>
      <c r="BV52" s="37" t="s">
        <v>546</v>
      </c>
      <c r="BW52" s="41">
        <v>41379</v>
      </c>
      <c r="BX52" s="41">
        <v>38786</v>
      </c>
      <c r="BY52" s="41">
        <v>38819</v>
      </c>
      <c r="BZ52" s="41">
        <v>43018</v>
      </c>
      <c r="CA52" s="41">
        <v>44045</v>
      </c>
      <c r="CB52" s="41">
        <v>45147</v>
      </c>
      <c r="CC52" s="41">
        <v>46582</v>
      </c>
      <c r="CD52" s="41">
        <v>45034</v>
      </c>
      <c r="CE52" s="41">
        <v>48263</v>
      </c>
      <c r="CF52" s="41">
        <v>42099</v>
      </c>
      <c r="CG52" s="41">
        <v>42492</v>
      </c>
      <c r="CH52" s="41">
        <v>45891</v>
      </c>
      <c r="CI52" s="41">
        <v>47937</v>
      </c>
      <c r="CJ52" s="41">
        <v>45890</v>
      </c>
      <c r="CK52" s="41">
        <v>47002</v>
      </c>
      <c r="CL52" s="41">
        <v>53744</v>
      </c>
      <c r="CM52" s="41">
        <v>62022</v>
      </c>
      <c r="CN52" s="41">
        <v>64741</v>
      </c>
      <c r="CO52" s="41">
        <v>53160</v>
      </c>
      <c r="CP52" s="41">
        <v>55087</v>
      </c>
      <c r="CQ52" s="41">
        <v>49883</v>
      </c>
      <c r="CR52" s="44"/>
      <c r="CS52" s="25"/>
      <c r="CT52" s="37" t="s">
        <v>546</v>
      </c>
      <c r="CU52" s="41">
        <v>71040</v>
      </c>
      <c r="CV52" s="41">
        <v>66739</v>
      </c>
      <c r="CW52" s="41">
        <v>67211</v>
      </c>
      <c r="CX52" s="41">
        <v>71647</v>
      </c>
      <c r="CY52" s="41">
        <v>75847</v>
      </c>
      <c r="CZ52" s="41">
        <v>83066</v>
      </c>
      <c r="DA52" s="41">
        <v>76787</v>
      </c>
      <c r="DB52" s="41">
        <v>74505</v>
      </c>
      <c r="DC52" s="41">
        <v>73230</v>
      </c>
      <c r="DD52" s="41">
        <v>67802</v>
      </c>
      <c r="DE52" s="41">
        <v>72732</v>
      </c>
      <c r="DF52" s="41">
        <v>77167</v>
      </c>
      <c r="DG52" s="41">
        <v>80386</v>
      </c>
      <c r="DH52" s="41">
        <v>82454</v>
      </c>
      <c r="DI52" s="41">
        <v>83832</v>
      </c>
      <c r="DJ52" s="41">
        <v>87236</v>
      </c>
      <c r="DK52" s="41">
        <v>90974</v>
      </c>
      <c r="DL52" s="41">
        <v>92744</v>
      </c>
      <c r="DM52" s="41">
        <v>85162</v>
      </c>
      <c r="DN52" s="41">
        <v>87620</v>
      </c>
      <c r="DO52" s="41">
        <v>80312</v>
      </c>
      <c r="DP52" s="44"/>
      <c r="DQ52" s="25"/>
      <c r="DR52" s="37" t="s">
        <v>546</v>
      </c>
      <c r="DS52" s="41">
        <v>6325</v>
      </c>
      <c r="DT52" s="41">
        <v>6720</v>
      </c>
      <c r="DU52" s="41">
        <v>6997</v>
      </c>
      <c r="DV52" s="41">
        <v>7944</v>
      </c>
      <c r="DW52" s="41">
        <v>9302</v>
      </c>
      <c r="DX52" s="41">
        <v>10127</v>
      </c>
      <c r="DY52" s="41">
        <v>9668</v>
      </c>
      <c r="DZ52" s="41">
        <v>8912</v>
      </c>
      <c r="EA52" s="41">
        <v>9341</v>
      </c>
      <c r="EB52" s="41">
        <v>8869</v>
      </c>
      <c r="EC52" s="41">
        <v>9317</v>
      </c>
      <c r="ED52" s="41">
        <v>10223</v>
      </c>
      <c r="EE52" s="41">
        <v>12010</v>
      </c>
      <c r="EF52" s="41">
        <v>10559</v>
      </c>
      <c r="EG52" s="41">
        <v>11817</v>
      </c>
      <c r="EH52" s="41">
        <v>11218</v>
      </c>
      <c r="EI52" s="41">
        <v>14480</v>
      </c>
      <c r="EJ52" s="41">
        <v>14940</v>
      </c>
      <c r="EK52" s="41">
        <v>12667</v>
      </c>
      <c r="EL52" s="41">
        <v>13008</v>
      </c>
      <c r="EM52" s="41">
        <v>12657</v>
      </c>
      <c r="EO52" s="1"/>
      <c r="EP52" s="15" t="s">
        <v>545</v>
      </c>
      <c r="EQ52" s="11">
        <v>7081</v>
      </c>
      <c r="ER52" s="11">
        <v>7006</v>
      </c>
      <c r="ES52" s="11">
        <v>9173</v>
      </c>
      <c r="ET52" s="11">
        <v>10770</v>
      </c>
      <c r="EU52" s="11">
        <v>11387</v>
      </c>
      <c r="EV52" s="11">
        <v>12076</v>
      </c>
      <c r="EW52" s="11">
        <v>13754</v>
      </c>
      <c r="EX52" s="11">
        <v>12980</v>
      </c>
      <c r="EY52" s="11">
        <v>12196</v>
      </c>
      <c r="EZ52" s="11">
        <v>13217</v>
      </c>
      <c r="FA52" s="11">
        <v>14055</v>
      </c>
      <c r="FB52" s="11">
        <v>13954</v>
      </c>
      <c r="FC52" s="11">
        <v>14902</v>
      </c>
      <c r="FD52" s="11">
        <v>17882</v>
      </c>
      <c r="FE52" s="11">
        <v>18711</v>
      </c>
      <c r="FF52" s="11">
        <v>19924</v>
      </c>
      <c r="FG52" s="11">
        <v>20354</v>
      </c>
      <c r="FH52" s="11">
        <v>21153</v>
      </c>
      <c r="FI52" s="11">
        <v>18920</v>
      </c>
      <c r="FJ52" s="11">
        <v>19372</v>
      </c>
      <c r="FK52" s="11">
        <v>18825</v>
      </c>
      <c r="FM52" s="1"/>
      <c r="FN52" s="15" t="s">
        <v>545</v>
      </c>
      <c r="FO52" s="11">
        <v>38265</v>
      </c>
      <c r="FP52" s="11">
        <v>38752</v>
      </c>
      <c r="FQ52" s="11">
        <v>36439</v>
      </c>
      <c r="FR52" s="11">
        <v>42568</v>
      </c>
      <c r="FS52" s="11">
        <v>45967</v>
      </c>
      <c r="FT52" s="11">
        <v>45375</v>
      </c>
      <c r="FU52" s="11">
        <v>47968</v>
      </c>
      <c r="FV52" s="11">
        <v>51647</v>
      </c>
      <c r="FW52" s="11">
        <v>49057</v>
      </c>
      <c r="FX52" s="11">
        <v>49650</v>
      </c>
      <c r="FY52" s="11">
        <v>56189</v>
      </c>
      <c r="FZ52" s="11">
        <v>55154</v>
      </c>
      <c r="GA52" s="11">
        <v>58835</v>
      </c>
      <c r="GB52" s="11">
        <v>65764</v>
      </c>
      <c r="GC52" s="11">
        <v>75774</v>
      </c>
      <c r="GD52" s="11">
        <v>71865</v>
      </c>
      <c r="GE52" s="11">
        <v>69630</v>
      </c>
      <c r="GF52" s="11">
        <v>69300</v>
      </c>
      <c r="GG52" s="11">
        <v>65730</v>
      </c>
      <c r="GH52" s="11">
        <v>70223</v>
      </c>
      <c r="GI52" s="11">
        <v>69622</v>
      </c>
      <c r="GK52" s="1"/>
      <c r="GL52" s="15" t="s">
        <v>545</v>
      </c>
      <c r="GM52" s="11">
        <v>19582</v>
      </c>
      <c r="GN52" s="11">
        <v>16590</v>
      </c>
      <c r="GO52" s="11">
        <v>16448</v>
      </c>
      <c r="GP52" s="11">
        <v>17972</v>
      </c>
      <c r="GQ52" s="11">
        <v>20603</v>
      </c>
      <c r="GR52" s="11">
        <v>19420</v>
      </c>
      <c r="GS52" s="11">
        <v>14996</v>
      </c>
      <c r="GT52" s="11">
        <v>17363</v>
      </c>
      <c r="GU52" s="11">
        <v>17933</v>
      </c>
      <c r="GV52" s="11">
        <v>13731</v>
      </c>
      <c r="GW52" s="11">
        <v>13611</v>
      </c>
      <c r="GX52" s="11">
        <v>12663</v>
      </c>
      <c r="GY52" s="11">
        <v>14145</v>
      </c>
      <c r="GZ52" s="11">
        <v>16005</v>
      </c>
      <c r="HA52" s="11">
        <v>16940</v>
      </c>
      <c r="HB52" s="11">
        <v>17588</v>
      </c>
      <c r="HC52" s="11">
        <v>20456</v>
      </c>
      <c r="HD52" s="11">
        <v>20564</v>
      </c>
      <c r="HE52" s="11">
        <v>19083</v>
      </c>
      <c r="HF52" s="11">
        <v>20431</v>
      </c>
      <c r="HG52" s="11">
        <v>19572</v>
      </c>
    </row>
    <row r="53" ht="15" spans="1:215">
      <c r="A53" s="1"/>
      <c r="B53" s="1"/>
      <c r="C53" s="1"/>
      <c r="D53" s="1"/>
      <c r="E53" s="1"/>
      <c r="F53" s="1"/>
      <c r="G53" s="1"/>
      <c r="H53" s="1"/>
      <c r="I53" s="1"/>
      <c r="J53" s="1"/>
      <c r="K53" s="1"/>
      <c r="L53" s="1"/>
      <c r="M53" s="1"/>
      <c r="N53" s="1"/>
      <c r="O53" s="1"/>
      <c r="P53" s="1"/>
      <c r="Q53" s="1"/>
      <c r="R53" s="1"/>
      <c r="S53" s="1"/>
      <c r="T53" s="1"/>
      <c r="U53" s="1"/>
      <c r="V53" s="1"/>
      <c r="W53" s="1"/>
      <c r="Y53" s="1"/>
      <c r="Z53" s="1"/>
      <c r="AA53" s="1"/>
      <c r="AB53" s="1"/>
      <c r="AC53" s="1"/>
      <c r="AD53" s="1"/>
      <c r="AE53" s="1"/>
      <c r="AF53" s="1"/>
      <c r="AG53" s="1"/>
      <c r="AH53" s="1"/>
      <c r="AI53" s="1"/>
      <c r="AJ53" s="1"/>
      <c r="AK53" s="1"/>
      <c r="AL53" s="1"/>
      <c r="AM53" s="1"/>
      <c r="AN53" s="1"/>
      <c r="AO53" s="1"/>
      <c r="AP53" s="1"/>
      <c r="AQ53" s="1"/>
      <c r="AR53" s="1"/>
      <c r="AS53" s="1"/>
      <c r="AT53" s="1"/>
      <c r="AU53" s="1"/>
      <c r="AW53" s="25"/>
      <c r="AX53" s="25"/>
      <c r="AY53" s="25"/>
      <c r="AZ53" s="25"/>
      <c r="BA53" s="25"/>
      <c r="BB53" s="25"/>
      <c r="BC53" s="25"/>
      <c r="BD53" s="25"/>
      <c r="BE53" s="25"/>
      <c r="BF53" s="25"/>
      <c r="BG53" s="25"/>
      <c r="BH53" s="25"/>
      <c r="BI53" s="25"/>
      <c r="BJ53" s="25"/>
      <c r="BK53" s="25"/>
      <c r="BL53" s="25"/>
      <c r="BM53" s="25"/>
      <c r="BN53" s="25"/>
      <c r="BO53" s="25"/>
      <c r="BP53" s="25"/>
      <c r="BQ53" s="25"/>
      <c r="BR53" s="25"/>
      <c r="BS53" s="25"/>
      <c r="BT53" s="44"/>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44"/>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44"/>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O53" s="1"/>
      <c r="EP53" s="1"/>
      <c r="EQ53" s="1"/>
      <c r="ER53" s="1"/>
      <c r="ES53" s="1"/>
      <c r="ET53" s="1"/>
      <c r="EU53" s="1"/>
      <c r="EV53" s="1"/>
      <c r="EW53" s="1"/>
      <c r="EX53" s="1"/>
      <c r="EY53" s="1"/>
      <c r="EZ53" s="1"/>
      <c r="FA53" s="1"/>
      <c r="FB53" s="1"/>
      <c r="FC53" s="1"/>
      <c r="FD53" s="1"/>
      <c r="FE53" s="1"/>
      <c r="FF53" s="1"/>
      <c r="FG53" s="1"/>
      <c r="FH53" s="1"/>
      <c r="FI53" s="1"/>
      <c r="FJ53" s="1"/>
      <c r="FK53" s="1"/>
      <c r="FM53" s="1"/>
      <c r="FN53" s="1"/>
      <c r="FO53" s="1"/>
      <c r="FP53" s="1"/>
      <c r="FQ53" s="1"/>
      <c r="FR53" s="1"/>
      <c r="FS53" s="1"/>
      <c r="FT53" s="1"/>
      <c r="FU53" s="1"/>
      <c r="FV53" s="1"/>
      <c r="FW53" s="1"/>
      <c r="FX53" s="1"/>
      <c r="FY53" s="1"/>
      <c r="FZ53" s="1"/>
      <c r="GA53" s="1"/>
      <c r="GB53" s="1"/>
      <c r="GC53" s="1"/>
      <c r="GD53" s="1"/>
      <c r="GE53" s="1"/>
      <c r="GF53" s="1"/>
      <c r="GG53" s="1"/>
      <c r="GH53" s="1"/>
      <c r="GI53" s="1"/>
      <c r="GK53" s="1"/>
      <c r="GL53" s="1"/>
      <c r="GM53" s="1"/>
      <c r="GN53" s="1"/>
      <c r="GO53" s="1"/>
      <c r="GP53" s="1"/>
      <c r="GQ53" s="1"/>
      <c r="GR53" s="1"/>
      <c r="GS53" s="1"/>
      <c r="GT53" s="1"/>
      <c r="GU53" s="1"/>
      <c r="GV53" s="1"/>
      <c r="GW53" s="1"/>
      <c r="GX53" s="1"/>
      <c r="GY53" s="1"/>
      <c r="GZ53" s="1"/>
      <c r="HA53" s="1"/>
      <c r="HB53" s="1"/>
      <c r="HC53" s="1"/>
      <c r="HD53" s="1"/>
      <c r="HE53" s="1"/>
      <c r="HF53" s="1"/>
      <c r="HG53" s="1"/>
    </row>
    <row r="54" ht="15" spans="1:215">
      <c r="A54" s="13"/>
      <c r="B54" s="24" t="s">
        <v>547</v>
      </c>
      <c r="C54" s="13">
        <v>2.05</v>
      </c>
      <c r="D54" s="13">
        <v>2</v>
      </c>
      <c r="E54" s="13">
        <v>1.95</v>
      </c>
      <c r="F54" s="13">
        <v>1.9</v>
      </c>
      <c r="G54" s="13">
        <v>1.85</v>
      </c>
      <c r="H54" s="13">
        <v>1.88</v>
      </c>
      <c r="I54" s="13">
        <v>2.25</v>
      </c>
      <c r="J54" s="13">
        <v>2.21</v>
      </c>
      <c r="K54" s="13">
        <v>2.02</v>
      </c>
      <c r="L54" s="13">
        <v>2.53</v>
      </c>
      <c r="M54" s="13">
        <v>2.34</v>
      </c>
      <c r="N54" s="13">
        <v>2.39</v>
      </c>
      <c r="O54" s="13">
        <v>2.33</v>
      </c>
      <c r="P54" s="13">
        <v>2.28</v>
      </c>
      <c r="Q54" s="13">
        <v>2.18</v>
      </c>
      <c r="R54" s="13">
        <v>2.02</v>
      </c>
      <c r="S54" s="13">
        <v>1.8</v>
      </c>
      <c r="T54" s="13">
        <v>1.84</v>
      </c>
      <c r="U54" s="13">
        <v>2.16</v>
      </c>
      <c r="V54" s="13">
        <v>2.1</v>
      </c>
      <c r="W54" s="13">
        <v>2.1</v>
      </c>
      <c r="Y54" s="13"/>
      <c r="Z54" s="24" t="s">
        <v>547</v>
      </c>
      <c r="AA54" s="13">
        <v>2.02</v>
      </c>
      <c r="AB54" s="13">
        <v>1.99</v>
      </c>
      <c r="AC54" s="13">
        <v>1.96</v>
      </c>
      <c r="AD54" s="13">
        <v>1.93</v>
      </c>
      <c r="AE54" s="13">
        <v>1.91</v>
      </c>
      <c r="AF54" s="13">
        <v>1.96</v>
      </c>
      <c r="AG54" s="13">
        <v>2.17</v>
      </c>
      <c r="AH54" s="13">
        <v>2.21</v>
      </c>
      <c r="AI54" s="13">
        <v>2.03</v>
      </c>
      <c r="AJ54" s="13">
        <v>2.3</v>
      </c>
      <c r="AK54" s="13">
        <v>2.27</v>
      </c>
      <c r="AL54" s="13">
        <v>2.3</v>
      </c>
      <c r="AM54" s="13">
        <v>2.23</v>
      </c>
      <c r="AN54" s="13">
        <v>2.18</v>
      </c>
      <c r="AO54" s="13">
        <v>2.07</v>
      </c>
      <c r="AP54" s="13">
        <v>1.91</v>
      </c>
      <c r="AQ54" s="13">
        <v>1.69</v>
      </c>
      <c r="AR54" s="13">
        <v>1.78</v>
      </c>
      <c r="AS54" s="13">
        <v>2.09</v>
      </c>
      <c r="AT54" s="13">
        <v>2.03</v>
      </c>
      <c r="AU54" s="13">
        <v>2.03</v>
      </c>
      <c r="AW54" s="33"/>
      <c r="AX54" s="42" t="s">
        <v>548</v>
      </c>
      <c r="AY54" s="33">
        <v>2.06</v>
      </c>
      <c r="AZ54" s="33">
        <v>2.05</v>
      </c>
      <c r="BA54" s="33">
        <v>2.03</v>
      </c>
      <c r="BB54" s="33">
        <v>2.02</v>
      </c>
      <c r="BC54" s="33">
        <v>2.01</v>
      </c>
      <c r="BD54" s="33">
        <v>2.08</v>
      </c>
      <c r="BE54" s="33">
        <v>2.18</v>
      </c>
      <c r="BF54" s="33">
        <v>2.45</v>
      </c>
      <c r="BG54" s="33">
        <v>2.28</v>
      </c>
      <c r="BH54" s="33">
        <v>2.17</v>
      </c>
      <c r="BI54" s="33">
        <v>2.38</v>
      </c>
      <c r="BJ54" s="33">
        <v>2.41</v>
      </c>
      <c r="BK54" s="33">
        <v>2.35</v>
      </c>
      <c r="BL54" s="33">
        <v>2.3</v>
      </c>
      <c r="BM54" s="33">
        <v>2.18</v>
      </c>
      <c r="BN54" s="33">
        <v>2.02</v>
      </c>
      <c r="BO54" s="33">
        <v>1.79</v>
      </c>
      <c r="BP54" s="33">
        <v>1.89</v>
      </c>
      <c r="BQ54" s="33">
        <v>2.22</v>
      </c>
      <c r="BR54" s="33">
        <v>2.16</v>
      </c>
      <c r="BS54" s="33">
        <v>2.16</v>
      </c>
      <c r="BT54" s="44"/>
      <c r="BU54" s="33"/>
      <c r="BV54" s="42" t="s">
        <v>548</v>
      </c>
      <c r="BW54" s="33">
        <v>2.01</v>
      </c>
      <c r="BX54" s="33">
        <v>1.97</v>
      </c>
      <c r="BY54" s="33">
        <v>1.94</v>
      </c>
      <c r="BZ54" s="33">
        <v>1.9</v>
      </c>
      <c r="CA54" s="33">
        <v>1.86</v>
      </c>
      <c r="CB54" s="33">
        <v>1.9</v>
      </c>
      <c r="CC54" s="33">
        <v>1.87</v>
      </c>
      <c r="CD54" s="33">
        <v>1.95</v>
      </c>
      <c r="CE54" s="33">
        <v>2.03</v>
      </c>
      <c r="CF54" s="33">
        <v>2.13</v>
      </c>
      <c r="CG54" s="33">
        <v>2.05</v>
      </c>
      <c r="CH54" s="33">
        <v>2.06</v>
      </c>
      <c r="CI54" s="33">
        <v>1.97</v>
      </c>
      <c r="CJ54" s="33">
        <v>1.91</v>
      </c>
      <c r="CK54" s="33">
        <v>1.79</v>
      </c>
      <c r="CL54" s="33">
        <v>1.63</v>
      </c>
      <c r="CM54" s="33">
        <v>1.43</v>
      </c>
      <c r="CN54" s="33">
        <v>1.49</v>
      </c>
      <c r="CO54" s="33">
        <v>1.73</v>
      </c>
      <c r="CP54" s="33">
        <v>1.65</v>
      </c>
      <c r="CQ54" s="33">
        <v>1.63</v>
      </c>
      <c r="CR54" s="44"/>
      <c r="CS54" s="33"/>
      <c r="CT54" s="42" t="s">
        <v>548</v>
      </c>
      <c r="CU54" s="33">
        <v>1.98</v>
      </c>
      <c r="CV54" s="33">
        <v>1.95</v>
      </c>
      <c r="CW54" s="33">
        <v>1.92</v>
      </c>
      <c r="CX54" s="33">
        <v>1.88</v>
      </c>
      <c r="CY54" s="33">
        <v>1.85</v>
      </c>
      <c r="CZ54" s="33">
        <v>1.89</v>
      </c>
      <c r="DA54" s="33">
        <v>1.92</v>
      </c>
      <c r="DB54" s="33">
        <v>1.99</v>
      </c>
      <c r="DC54" s="33">
        <v>2.02</v>
      </c>
      <c r="DD54" s="33">
        <v>2.14</v>
      </c>
      <c r="DE54" s="33">
        <v>2.08</v>
      </c>
      <c r="DF54" s="33">
        <v>2.1</v>
      </c>
      <c r="DG54" s="33">
        <v>2.02</v>
      </c>
      <c r="DH54" s="33">
        <v>1.96</v>
      </c>
      <c r="DI54" s="33">
        <v>1.85</v>
      </c>
      <c r="DJ54" s="33">
        <v>1.69</v>
      </c>
      <c r="DK54" s="33">
        <v>1.49</v>
      </c>
      <c r="DL54" s="33">
        <v>1.56</v>
      </c>
      <c r="DM54" s="33">
        <v>1.81</v>
      </c>
      <c r="DN54" s="33">
        <v>1.74</v>
      </c>
      <c r="DO54" s="33">
        <v>1.72</v>
      </c>
      <c r="DP54" s="44"/>
      <c r="DQ54" s="33"/>
      <c r="DR54" s="42" t="s">
        <v>548</v>
      </c>
      <c r="DS54" s="33">
        <v>1.99</v>
      </c>
      <c r="DT54" s="33">
        <v>1.95</v>
      </c>
      <c r="DU54" s="33">
        <v>1.9</v>
      </c>
      <c r="DV54" s="33">
        <v>1.86</v>
      </c>
      <c r="DW54" s="33">
        <v>1.81</v>
      </c>
      <c r="DX54" s="33">
        <v>1.84</v>
      </c>
      <c r="DY54" s="33">
        <v>1.79</v>
      </c>
      <c r="DZ54" s="33">
        <v>1.92</v>
      </c>
      <c r="EA54" s="33">
        <v>1.91</v>
      </c>
      <c r="EB54" s="33">
        <v>2.09</v>
      </c>
      <c r="EC54" s="33">
        <v>1.96</v>
      </c>
      <c r="ED54" s="33">
        <v>1.96</v>
      </c>
      <c r="EE54" s="33">
        <v>1.88</v>
      </c>
      <c r="EF54" s="33">
        <v>1.81</v>
      </c>
      <c r="EG54" s="33">
        <v>1.69</v>
      </c>
      <c r="EH54" s="33">
        <v>1.53</v>
      </c>
      <c r="EI54" s="33">
        <v>1.34</v>
      </c>
      <c r="EJ54" s="33">
        <v>1.39</v>
      </c>
      <c r="EK54" s="33">
        <v>1.6</v>
      </c>
      <c r="EL54" s="33">
        <v>1.53</v>
      </c>
      <c r="EM54" s="33">
        <v>1.5</v>
      </c>
      <c r="EO54" s="13"/>
      <c r="EP54" s="24" t="s">
        <v>547</v>
      </c>
      <c r="EQ54" s="13">
        <v>2.13</v>
      </c>
      <c r="ER54" s="13">
        <v>2.12</v>
      </c>
      <c r="ES54" s="13">
        <v>2.1</v>
      </c>
      <c r="ET54" s="13">
        <v>2.08</v>
      </c>
      <c r="EU54" s="13">
        <v>2.06</v>
      </c>
      <c r="EV54" s="13">
        <v>2.13</v>
      </c>
      <c r="EW54" s="13">
        <v>1.79</v>
      </c>
      <c r="EX54" s="13">
        <v>2.17</v>
      </c>
      <c r="EY54" s="13">
        <v>2.23</v>
      </c>
      <c r="EZ54" s="13">
        <v>2.31</v>
      </c>
      <c r="FA54" s="13">
        <v>2.22</v>
      </c>
      <c r="FB54" s="13">
        <v>2.24</v>
      </c>
      <c r="FC54" s="13">
        <v>2.15</v>
      </c>
      <c r="FD54" s="13">
        <v>2.08</v>
      </c>
      <c r="FE54" s="13">
        <v>1.95</v>
      </c>
      <c r="FF54" s="13">
        <v>1.78</v>
      </c>
      <c r="FG54" s="13">
        <v>1.57</v>
      </c>
      <c r="FH54" s="13">
        <v>1.63</v>
      </c>
      <c r="FI54" s="13">
        <v>1.89</v>
      </c>
      <c r="FJ54" s="13">
        <v>1.82</v>
      </c>
      <c r="FK54" s="13">
        <v>1.79</v>
      </c>
      <c r="FM54" s="13"/>
      <c r="FN54" s="24" t="s">
        <v>547</v>
      </c>
      <c r="FO54" s="13">
        <v>2.04</v>
      </c>
      <c r="FP54" s="13">
        <v>2.01</v>
      </c>
      <c r="FQ54" s="13">
        <v>1.97</v>
      </c>
      <c r="FR54" s="13">
        <v>1.94</v>
      </c>
      <c r="FS54" s="13">
        <v>1.91</v>
      </c>
      <c r="FT54" s="13">
        <v>1.96</v>
      </c>
      <c r="FU54" s="13">
        <v>1.95</v>
      </c>
      <c r="FV54" s="13">
        <v>1.97</v>
      </c>
      <c r="FW54" s="13">
        <v>2.04</v>
      </c>
      <c r="FX54" s="13">
        <v>2.14</v>
      </c>
      <c r="FY54" s="13">
        <v>2.08</v>
      </c>
      <c r="FZ54" s="13">
        <v>2.08</v>
      </c>
      <c r="GA54" s="13">
        <v>2</v>
      </c>
      <c r="GB54" s="13">
        <v>1.93</v>
      </c>
      <c r="GC54" s="13">
        <v>1.81</v>
      </c>
      <c r="GD54" s="13">
        <v>1.65</v>
      </c>
      <c r="GE54" s="13">
        <v>1.45</v>
      </c>
      <c r="GF54" s="13">
        <v>1.5</v>
      </c>
      <c r="GG54" s="13">
        <v>1.74</v>
      </c>
      <c r="GH54" s="13">
        <v>1.67</v>
      </c>
      <c r="GI54" s="13">
        <v>1.64</v>
      </c>
      <c r="GK54" s="13"/>
      <c r="GL54" s="24" t="s">
        <v>547</v>
      </c>
      <c r="GM54" s="13">
        <v>2.03</v>
      </c>
      <c r="GN54" s="13">
        <v>2.01</v>
      </c>
      <c r="GO54" s="13">
        <v>1.99</v>
      </c>
      <c r="GP54" s="13">
        <v>1.97</v>
      </c>
      <c r="GQ54" s="13">
        <v>1.94</v>
      </c>
      <c r="GR54" s="13">
        <v>2</v>
      </c>
      <c r="GS54" s="13">
        <v>2.25</v>
      </c>
      <c r="GT54" s="13">
        <v>2.33</v>
      </c>
      <c r="GU54" s="13">
        <v>2.2</v>
      </c>
      <c r="GV54" s="13">
        <v>2.36</v>
      </c>
      <c r="GW54" s="13">
        <v>2.35</v>
      </c>
      <c r="GX54" s="13">
        <v>2.41</v>
      </c>
      <c r="GY54" s="13">
        <v>2.35</v>
      </c>
      <c r="GZ54" s="13">
        <v>2.3</v>
      </c>
      <c r="HA54" s="13">
        <v>2.19</v>
      </c>
      <c r="HB54" s="13">
        <v>2.03</v>
      </c>
      <c r="HC54" s="13">
        <v>1.81</v>
      </c>
      <c r="HD54" s="13">
        <v>1.91</v>
      </c>
      <c r="HE54" s="13">
        <v>2.24</v>
      </c>
      <c r="HF54" s="13">
        <v>2.18</v>
      </c>
      <c r="HG54" s="13">
        <v>2.18</v>
      </c>
    </row>
    <row r="55" ht="15" spans="1:215">
      <c r="A55" s="7"/>
      <c r="B55" s="7"/>
      <c r="C55" s="1"/>
      <c r="D55" s="1"/>
      <c r="E55" s="1"/>
      <c r="F55" s="1"/>
      <c r="G55" s="1"/>
      <c r="H55" s="1"/>
      <c r="I55" s="1"/>
      <c r="J55" s="1"/>
      <c r="K55" s="1"/>
      <c r="L55" s="1"/>
      <c r="M55" s="1"/>
      <c r="N55" s="1"/>
      <c r="O55" s="1"/>
      <c r="P55" s="1"/>
      <c r="Q55" s="1"/>
      <c r="R55" s="1"/>
      <c r="S55" s="1"/>
      <c r="T55" s="1"/>
      <c r="U55" s="1"/>
      <c r="V55" s="1"/>
      <c r="W55" s="1"/>
      <c r="Y55" s="7"/>
      <c r="Z55" s="7"/>
      <c r="AA55" s="1"/>
      <c r="AB55" s="1"/>
      <c r="AC55" s="1"/>
      <c r="AD55" s="1"/>
      <c r="AE55" s="1"/>
      <c r="AF55" s="1"/>
      <c r="AG55" s="1"/>
      <c r="AH55" s="1"/>
      <c r="AI55" s="1"/>
      <c r="AJ55" s="1"/>
      <c r="AK55" s="1"/>
      <c r="AL55" s="1"/>
      <c r="AM55" s="1"/>
      <c r="AN55" s="1"/>
      <c r="AO55" s="1"/>
      <c r="AP55" s="1"/>
      <c r="AQ55" s="1"/>
      <c r="AR55" s="1"/>
      <c r="AS55" s="1"/>
      <c r="AT55" s="1"/>
      <c r="AU55" s="1"/>
      <c r="AW55" s="38"/>
      <c r="AX55" s="38"/>
      <c r="AY55" s="25"/>
      <c r="AZ55" s="25"/>
      <c r="BA55" s="25"/>
      <c r="BB55" s="25"/>
      <c r="BC55" s="25"/>
      <c r="BD55" s="25"/>
      <c r="BE55" s="25"/>
      <c r="BF55" s="25"/>
      <c r="BG55" s="25"/>
      <c r="BH55" s="25"/>
      <c r="BI55" s="25"/>
      <c r="BJ55" s="25"/>
      <c r="BK55" s="25"/>
      <c r="BL55" s="25"/>
      <c r="BM55" s="25"/>
      <c r="BN55" s="25"/>
      <c r="BO55" s="25"/>
      <c r="BP55" s="25"/>
      <c r="BQ55" s="25"/>
      <c r="BR55" s="25"/>
      <c r="BS55" s="25"/>
      <c r="BT55" s="44"/>
      <c r="BU55" s="38"/>
      <c r="BV55" s="38"/>
      <c r="BW55" s="25"/>
      <c r="BX55" s="25"/>
      <c r="BY55" s="25"/>
      <c r="BZ55" s="25"/>
      <c r="CA55" s="25"/>
      <c r="CB55" s="25"/>
      <c r="CC55" s="25"/>
      <c r="CD55" s="25"/>
      <c r="CE55" s="25"/>
      <c r="CF55" s="25"/>
      <c r="CG55" s="25"/>
      <c r="CH55" s="25"/>
      <c r="CI55" s="25"/>
      <c r="CJ55" s="25"/>
      <c r="CK55" s="25"/>
      <c r="CL55" s="25"/>
      <c r="CM55" s="25"/>
      <c r="CN55" s="25"/>
      <c r="CO55" s="25"/>
      <c r="CP55" s="25"/>
      <c r="CQ55" s="25"/>
      <c r="CR55" s="44"/>
      <c r="CS55" s="38"/>
      <c r="CT55" s="38"/>
      <c r="CU55" s="25"/>
      <c r="CV55" s="25"/>
      <c r="CW55" s="25"/>
      <c r="CX55" s="25"/>
      <c r="CY55" s="25"/>
      <c r="CZ55" s="25"/>
      <c r="DA55" s="25"/>
      <c r="DB55" s="25"/>
      <c r="DC55" s="25"/>
      <c r="DD55" s="25"/>
      <c r="DE55" s="25"/>
      <c r="DF55" s="25"/>
      <c r="DG55" s="25"/>
      <c r="DH55" s="25"/>
      <c r="DI55" s="25"/>
      <c r="DJ55" s="25"/>
      <c r="DK55" s="25"/>
      <c r="DL55" s="25"/>
      <c r="DM55" s="25"/>
      <c r="DN55" s="25"/>
      <c r="DO55" s="25"/>
      <c r="DP55" s="44"/>
      <c r="DQ55" s="38"/>
      <c r="DR55" s="38"/>
      <c r="DS55" s="25"/>
      <c r="DT55" s="25"/>
      <c r="DU55" s="25"/>
      <c r="DV55" s="25"/>
      <c r="DW55" s="25"/>
      <c r="DX55" s="25"/>
      <c r="DY55" s="25"/>
      <c r="DZ55" s="25"/>
      <c r="EA55" s="25"/>
      <c r="EB55" s="25"/>
      <c r="EC55" s="25"/>
      <c r="ED55" s="25"/>
      <c r="EE55" s="25"/>
      <c r="EF55" s="25"/>
      <c r="EG55" s="25"/>
      <c r="EH55" s="25"/>
      <c r="EI55" s="25"/>
      <c r="EJ55" s="25"/>
      <c r="EK55" s="25"/>
      <c r="EL55" s="25"/>
      <c r="EM55" s="25"/>
      <c r="EO55" s="7"/>
      <c r="EP55" s="7"/>
      <c r="EQ55" s="1"/>
      <c r="ER55" s="1"/>
      <c r="ES55" s="1"/>
      <c r="ET55" s="1"/>
      <c r="EU55" s="1"/>
      <c r="EV55" s="1"/>
      <c r="EW55" s="1"/>
      <c r="EX55" s="1"/>
      <c r="EY55" s="1"/>
      <c r="EZ55" s="1"/>
      <c r="FA55" s="1"/>
      <c r="FB55" s="1"/>
      <c r="FC55" s="1"/>
      <c r="FD55" s="1"/>
      <c r="FE55" s="1"/>
      <c r="FF55" s="1"/>
      <c r="FG55" s="1"/>
      <c r="FH55" s="1"/>
      <c r="FI55" s="1"/>
      <c r="FJ55" s="1"/>
      <c r="FK55" s="1"/>
      <c r="FM55" s="7"/>
      <c r="FN55" s="7"/>
      <c r="FO55" s="1"/>
      <c r="FP55" s="1"/>
      <c r="FQ55" s="1"/>
      <c r="FR55" s="1"/>
      <c r="FS55" s="1"/>
      <c r="FT55" s="1"/>
      <c r="FU55" s="1"/>
      <c r="FV55" s="1"/>
      <c r="FW55" s="1"/>
      <c r="FX55" s="1"/>
      <c r="FY55" s="1"/>
      <c r="FZ55" s="1"/>
      <c r="GA55" s="1"/>
      <c r="GB55" s="1"/>
      <c r="GC55" s="1"/>
      <c r="GD55" s="1"/>
      <c r="GE55" s="1"/>
      <c r="GF55" s="1"/>
      <c r="GG55" s="1"/>
      <c r="GH55" s="1"/>
      <c r="GI55" s="1"/>
      <c r="GK55" s="7"/>
      <c r="GL55" s="7"/>
      <c r="GM55" s="1"/>
      <c r="GN55" s="1"/>
      <c r="GO55" s="1"/>
      <c r="GP55" s="1"/>
      <c r="GQ55" s="1"/>
      <c r="GR55" s="1"/>
      <c r="GS55" s="1"/>
      <c r="GT55" s="1"/>
      <c r="GU55" s="1"/>
      <c r="GV55" s="1"/>
      <c r="GW55" s="1"/>
      <c r="GX55" s="1"/>
      <c r="GY55" s="1"/>
      <c r="GZ55" s="1"/>
      <c r="HA55" s="1"/>
      <c r="HB55" s="1"/>
      <c r="HC55" s="1"/>
      <c r="HD55" s="1"/>
      <c r="HE55" s="1"/>
      <c r="HF55" s="1"/>
      <c r="HG55" s="1"/>
    </row>
    <row r="56" ht="15" spans="1:215">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44"/>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44"/>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44"/>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O56" s="1"/>
      <c r="EP56" s="1"/>
      <c r="EQ56" s="1"/>
      <c r="ER56" s="1"/>
      <c r="ES56" s="1"/>
      <c r="ET56" s="1"/>
      <c r="EU56" s="1"/>
      <c r="EV56" s="1"/>
      <c r="EW56" s="1"/>
      <c r="EX56" s="1"/>
      <c r="EY56" s="1"/>
      <c r="EZ56" s="1"/>
      <c r="FA56" s="1"/>
      <c r="FB56" s="1"/>
      <c r="FC56" s="1"/>
      <c r="FD56" s="1"/>
      <c r="FE56" s="1"/>
      <c r="FF56" s="1"/>
      <c r="FG56" s="1"/>
      <c r="FH56" s="1"/>
      <c r="FI56" s="1"/>
      <c r="FJ56" s="1"/>
      <c r="FK56" s="1"/>
      <c r="FM56" s="1"/>
      <c r="FN56" s="1"/>
      <c r="FO56" s="1"/>
      <c r="FP56" s="1"/>
      <c r="FQ56" s="1"/>
      <c r="FR56" s="1"/>
      <c r="FS56" s="1"/>
      <c r="FT56" s="1"/>
      <c r="FU56" s="1"/>
      <c r="FV56" s="1"/>
      <c r="FW56" s="1"/>
      <c r="FX56" s="1"/>
      <c r="FY56" s="1"/>
      <c r="FZ56" s="1"/>
      <c r="GA56" s="1"/>
      <c r="GB56" s="1"/>
      <c r="GC56" s="1"/>
      <c r="GD56" s="1"/>
      <c r="GE56" s="1"/>
      <c r="GF56" s="1"/>
      <c r="GG56" s="1"/>
      <c r="GH56" s="1"/>
      <c r="GI56" s="1"/>
      <c r="GK56" s="1"/>
      <c r="GL56" s="1"/>
      <c r="GM56" s="1"/>
      <c r="GN56" s="1"/>
      <c r="GO56" s="1"/>
      <c r="GP56" s="1"/>
      <c r="GQ56" s="1"/>
      <c r="GR56" s="1"/>
      <c r="GS56" s="1"/>
      <c r="GT56" s="1"/>
      <c r="GU56" s="1"/>
      <c r="GV56" s="1"/>
      <c r="GW56" s="1"/>
      <c r="GX56" s="1"/>
      <c r="GY56" s="1"/>
      <c r="GZ56" s="1"/>
      <c r="HA56" s="1"/>
      <c r="HB56" s="1"/>
      <c r="HC56" s="1"/>
      <c r="HD56" s="1"/>
      <c r="HE56" s="1"/>
      <c r="HF56" s="1"/>
      <c r="HG56" s="1"/>
    </row>
    <row r="57" ht="16.5" spans="1:215">
      <c r="A57" s="13"/>
      <c r="B57" s="8" t="s">
        <v>558</v>
      </c>
      <c r="C57" s="13">
        <v>0.1</v>
      </c>
      <c r="D57" s="13">
        <v>0.1</v>
      </c>
      <c r="E57" s="13">
        <v>0.1</v>
      </c>
      <c r="F57" s="13">
        <v>0.1</v>
      </c>
      <c r="G57" s="13">
        <v>0.1</v>
      </c>
      <c r="H57" s="13">
        <v>0.1</v>
      </c>
      <c r="I57" s="13">
        <v>0.1</v>
      </c>
      <c r="J57" s="13">
        <v>0.1</v>
      </c>
      <c r="K57" s="13">
        <v>0.1</v>
      </c>
      <c r="L57" s="13">
        <v>0.1</v>
      </c>
      <c r="M57" s="13">
        <v>0.1</v>
      </c>
      <c r="N57" s="13">
        <v>0.1</v>
      </c>
      <c r="O57" s="13">
        <v>0.1</v>
      </c>
      <c r="P57" s="13">
        <v>0.1</v>
      </c>
      <c r="Q57" s="13">
        <v>0.1</v>
      </c>
      <c r="R57" s="13">
        <v>0.1</v>
      </c>
      <c r="S57" s="13">
        <v>0.1</v>
      </c>
      <c r="T57" s="13">
        <v>0.1</v>
      </c>
      <c r="U57" s="13">
        <v>0.1</v>
      </c>
      <c r="V57" s="13">
        <v>0.1</v>
      </c>
      <c r="W57" s="13">
        <v>0.1</v>
      </c>
      <c r="Y57" s="13"/>
      <c r="Z57" s="8" t="s">
        <v>558</v>
      </c>
      <c r="AA57" s="13">
        <v>0.9</v>
      </c>
      <c r="AB57" s="13">
        <v>0.9</v>
      </c>
      <c r="AC57" s="13">
        <v>0.9</v>
      </c>
      <c r="AD57" s="13">
        <v>0.9</v>
      </c>
      <c r="AE57" s="13">
        <v>0.8</v>
      </c>
      <c r="AF57" s="13">
        <v>0.9</v>
      </c>
      <c r="AG57" s="13">
        <v>0.8</v>
      </c>
      <c r="AH57" s="13">
        <v>0.8</v>
      </c>
      <c r="AI57" s="13">
        <v>0.7</v>
      </c>
      <c r="AJ57" s="13">
        <v>0.8</v>
      </c>
      <c r="AK57" s="13">
        <v>0.8</v>
      </c>
      <c r="AL57" s="13">
        <v>1</v>
      </c>
      <c r="AM57" s="13">
        <v>0.8</v>
      </c>
      <c r="AN57" s="13">
        <v>0.9</v>
      </c>
      <c r="AO57" s="13">
        <v>0.8</v>
      </c>
      <c r="AP57" s="13">
        <v>0.8</v>
      </c>
      <c r="AQ57" s="13">
        <v>0.7</v>
      </c>
      <c r="AR57" s="13">
        <v>0.8</v>
      </c>
      <c r="AS57" s="13">
        <v>0.8</v>
      </c>
      <c r="AT57" s="13">
        <v>0.8</v>
      </c>
      <c r="AU57" s="13">
        <v>0.7</v>
      </c>
      <c r="AW57" s="33"/>
      <c r="AX57" s="40" t="s">
        <v>558</v>
      </c>
      <c r="AY57" s="33">
        <v>1.2</v>
      </c>
      <c r="AZ57" s="33">
        <v>1.1</v>
      </c>
      <c r="BA57" s="33">
        <v>1.1</v>
      </c>
      <c r="BB57" s="33">
        <v>0.9</v>
      </c>
      <c r="BC57" s="33">
        <v>1</v>
      </c>
      <c r="BD57" s="33">
        <v>1</v>
      </c>
      <c r="BE57" s="33">
        <v>0.9</v>
      </c>
      <c r="BF57" s="33">
        <v>0.9</v>
      </c>
      <c r="BG57" s="33">
        <v>0.7</v>
      </c>
      <c r="BH57" s="33">
        <v>0.7</v>
      </c>
      <c r="BI57" s="33">
        <v>0.7</v>
      </c>
      <c r="BJ57" s="33">
        <v>1</v>
      </c>
      <c r="BK57" s="33">
        <v>0.7</v>
      </c>
      <c r="BL57" s="33">
        <v>0.6</v>
      </c>
      <c r="BM57" s="33">
        <v>0.6</v>
      </c>
      <c r="BN57" s="33">
        <v>0.6</v>
      </c>
      <c r="BO57" s="33">
        <v>0.6</v>
      </c>
      <c r="BP57" s="33">
        <v>0.5</v>
      </c>
      <c r="BQ57" s="33">
        <v>0.5</v>
      </c>
      <c r="BR57" s="33">
        <v>0.5</v>
      </c>
      <c r="BS57" s="33">
        <v>0.5</v>
      </c>
      <c r="BT57" s="44"/>
      <c r="BU57" s="33"/>
      <c r="BV57" s="40" t="s">
        <v>558</v>
      </c>
      <c r="BW57" s="33">
        <v>5.9</v>
      </c>
      <c r="BX57" s="33">
        <v>5.4</v>
      </c>
      <c r="BY57" s="33">
        <v>5.3</v>
      </c>
      <c r="BZ57" s="33">
        <v>5.8</v>
      </c>
      <c r="CA57" s="33">
        <v>5.8</v>
      </c>
      <c r="CB57" s="33">
        <v>6.1</v>
      </c>
      <c r="CC57" s="33">
        <v>6.2</v>
      </c>
      <c r="CD57" s="33">
        <v>6.3</v>
      </c>
      <c r="CE57" s="33">
        <v>7</v>
      </c>
      <c r="CF57" s="33">
        <v>6.4</v>
      </c>
      <c r="CG57" s="33">
        <v>6.2</v>
      </c>
      <c r="CH57" s="33">
        <v>6.7</v>
      </c>
      <c r="CI57" s="33">
        <v>6.7</v>
      </c>
      <c r="CJ57" s="33">
        <v>6.2</v>
      </c>
      <c r="CK57" s="33">
        <v>6</v>
      </c>
      <c r="CL57" s="33">
        <v>6.3</v>
      </c>
      <c r="CM57" s="33">
        <v>6.3</v>
      </c>
      <c r="CN57" s="33">
        <v>6.9</v>
      </c>
      <c r="CO57" s="33">
        <v>6.5</v>
      </c>
      <c r="CP57" s="33">
        <v>6.5</v>
      </c>
      <c r="CQ57" s="33">
        <v>5.8</v>
      </c>
      <c r="CR57" s="44"/>
      <c r="CS57" s="33"/>
      <c r="CT57" s="40" t="s">
        <v>558</v>
      </c>
      <c r="CU57" s="33">
        <v>10</v>
      </c>
      <c r="CV57" s="33">
        <v>9.2</v>
      </c>
      <c r="CW57" s="33">
        <v>9.2</v>
      </c>
      <c r="CX57" s="33">
        <v>9.6</v>
      </c>
      <c r="CY57" s="33">
        <v>10</v>
      </c>
      <c r="CZ57" s="33">
        <v>11.2</v>
      </c>
      <c r="DA57" s="33">
        <v>10.5</v>
      </c>
      <c r="DB57" s="33">
        <v>10.6</v>
      </c>
      <c r="DC57" s="33">
        <v>10.5</v>
      </c>
      <c r="DD57" s="33">
        <v>10.3</v>
      </c>
      <c r="DE57" s="33">
        <v>10.8</v>
      </c>
      <c r="DF57" s="33">
        <v>11.5</v>
      </c>
      <c r="DG57" s="33">
        <v>11.6</v>
      </c>
      <c r="DH57" s="33">
        <v>11.5</v>
      </c>
      <c r="DI57" s="33">
        <v>11</v>
      </c>
      <c r="DJ57" s="33">
        <v>10.5</v>
      </c>
      <c r="DK57" s="33">
        <v>9.7</v>
      </c>
      <c r="DL57" s="33">
        <v>10.3</v>
      </c>
      <c r="DM57" s="33">
        <v>11</v>
      </c>
      <c r="DN57" s="33">
        <v>10.9</v>
      </c>
      <c r="DO57" s="33">
        <v>9.9</v>
      </c>
      <c r="DP57" s="44"/>
      <c r="DQ57" s="33"/>
      <c r="DR57" s="40" t="s">
        <v>558</v>
      </c>
      <c r="DS57" s="33">
        <v>0.9</v>
      </c>
      <c r="DT57" s="33">
        <v>0.9</v>
      </c>
      <c r="DU57" s="33">
        <v>0.9</v>
      </c>
      <c r="DV57" s="33">
        <v>1</v>
      </c>
      <c r="DW57" s="33">
        <v>1.2</v>
      </c>
      <c r="DX57" s="33">
        <v>1.3</v>
      </c>
      <c r="DY57" s="33">
        <v>1.2</v>
      </c>
      <c r="DZ57" s="33">
        <v>1.2</v>
      </c>
      <c r="EA57" s="33">
        <v>1.3</v>
      </c>
      <c r="EB57" s="33">
        <v>1.3</v>
      </c>
      <c r="EC57" s="33">
        <v>1.3</v>
      </c>
      <c r="ED57" s="33">
        <v>1.4</v>
      </c>
      <c r="EE57" s="33">
        <v>1.6</v>
      </c>
      <c r="EF57" s="33">
        <v>1.4</v>
      </c>
      <c r="EG57" s="33">
        <v>1.4</v>
      </c>
      <c r="EH57" s="33">
        <v>1.2</v>
      </c>
      <c r="EI57" s="33">
        <v>1.4</v>
      </c>
      <c r="EJ57" s="33">
        <v>1.5</v>
      </c>
      <c r="EK57" s="33">
        <v>1.4</v>
      </c>
      <c r="EL57" s="33">
        <v>1.4</v>
      </c>
      <c r="EM57" s="33">
        <v>1.3</v>
      </c>
      <c r="EO57" s="13"/>
      <c r="EP57" s="8" t="s">
        <v>558</v>
      </c>
      <c r="EQ57" s="13">
        <v>1.1</v>
      </c>
      <c r="ER57" s="13">
        <v>1.1</v>
      </c>
      <c r="ES57" s="13">
        <v>1.4</v>
      </c>
      <c r="ET57" s="13">
        <v>1.6</v>
      </c>
      <c r="EU57" s="13">
        <v>1.7</v>
      </c>
      <c r="EV57" s="13">
        <v>1.8</v>
      </c>
      <c r="EW57" s="13">
        <v>1.8</v>
      </c>
      <c r="EX57" s="13">
        <v>2</v>
      </c>
      <c r="EY57" s="13">
        <v>1.9</v>
      </c>
      <c r="EZ57" s="13">
        <v>2.2</v>
      </c>
      <c r="FA57" s="13">
        <v>2.2</v>
      </c>
      <c r="FB57" s="13">
        <v>2.2</v>
      </c>
      <c r="FC57" s="13">
        <v>2.3</v>
      </c>
      <c r="FD57" s="13">
        <v>2.6</v>
      </c>
      <c r="FE57" s="13">
        <v>2.6</v>
      </c>
      <c r="FF57" s="13">
        <v>2.5</v>
      </c>
      <c r="FG57" s="13">
        <v>2.3</v>
      </c>
      <c r="FH57" s="13">
        <v>2.5</v>
      </c>
      <c r="FI57" s="13">
        <v>2.6</v>
      </c>
      <c r="FJ57" s="13">
        <v>2.5</v>
      </c>
      <c r="FK57" s="13">
        <v>2.4</v>
      </c>
      <c r="FM57" s="13"/>
      <c r="FN57" s="8" t="s">
        <v>558</v>
      </c>
      <c r="FO57" s="13">
        <v>5.5</v>
      </c>
      <c r="FP57" s="13">
        <v>5.5</v>
      </c>
      <c r="FQ57" s="13">
        <v>5.1</v>
      </c>
      <c r="FR57" s="13">
        <v>5.9</v>
      </c>
      <c r="FS57" s="13">
        <v>6.2</v>
      </c>
      <c r="FT57" s="13">
        <v>6.3</v>
      </c>
      <c r="FU57" s="13">
        <v>6.7</v>
      </c>
      <c r="FV57" s="13">
        <v>7.2</v>
      </c>
      <c r="FW57" s="13">
        <v>7.1</v>
      </c>
      <c r="FX57" s="13">
        <v>7.6</v>
      </c>
      <c r="FY57" s="13">
        <v>8.3</v>
      </c>
      <c r="FZ57" s="13">
        <v>8.2</v>
      </c>
      <c r="GA57" s="13">
        <v>8.4</v>
      </c>
      <c r="GB57" s="13">
        <v>9</v>
      </c>
      <c r="GC57" s="13">
        <v>9.8</v>
      </c>
      <c r="GD57" s="13">
        <v>8.4</v>
      </c>
      <c r="GE57" s="13">
        <v>7.2</v>
      </c>
      <c r="GF57" s="13">
        <v>7.4</v>
      </c>
      <c r="GG57" s="13">
        <v>8.1</v>
      </c>
      <c r="GH57" s="13">
        <v>8.3</v>
      </c>
      <c r="GI57" s="13">
        <v>8.1</v>
      </c>
      <c r="GK57" s="13"/>
      <c r="GL57" s="8" t="s">
        <v>558</v>
      </c>
      <c r="GM57" s="13">
        <v>2.8</v>
      </c>
      <c r="GN57" s="13">
        <v>2.4</v>
      </c>
      <c r="GO57" s="13">
        <v>2.3</v>
      </c>
      <c r="GP57" s="13">
        <v>2.5</v>
      </c>
      <c r="GQ57" s="13">
        <v>2.8</v>
      </c>
      <c r="GR57" s="13">
        <v>2.8</v>
      </c>
      <c r="GS57" s="13">
        <v>2.4</v>
      </c>
      <c r="GT57" s="13">
        <v>2.9</v>
      </c>
      <c r="GU57" s="13">
        <v>2.8</v>
      </c>
      <c r="GV57" s="13">
        <v>2.3</v>
      </c>
      <c r="GW57" s="13">
        <v>2.3</v>
      </c>
      <c r="GX57" s="13">
        <v>2.2</v>
      </c>
      <c r="GY57" s="13">
        <v>2.4</v>
      </c>
      <c r="GZ57" s="13">
        <v>2.6</v>
      </c>
      <c r="HA57" s="13">
        <v>2.6</v>
      </c>
      <c r="HB57" s="13">
        <v>2.5</v>
      </c>
      <c r="HC57" s="13">
        <v>2.6</v>
      </c>
      <c r="HD57" s="13">
        <v>2.8</v>
      </c>
      <c r="HE57" s="13">
        <v>3</v>
      </c>
      <c r="HF57" s="13">
        <v>3.2</v>
      </c>
      <c r="HG57" s="13">
        <v>3</v>
      </c>
    </row>
    <row r="58" ht="15" spans="1:215">
      <c r="A58" s="13"/>
      <c r="B58" s="13"/>
      <c r="C58" s="13"/>
      <c r="D58" s="13"/>
      <c r="E58" s="13"/>
      <c r="F58" s="13"/>
      <c r="G58" s="13"/>
      <c r="H58" s="13"/>
      <c r="I58" s="13"/>
      <c r="J58" s="13"/>
      <c r="K58" s="13"/>
      <c r="L58" s="13"/>
      <c r="M58" s="13"/>
      <c r="N58" s="13"/>
      <c r="O58" s="13"/>
      <c r="P58" s="13"/>
      <c r="Q58" s="13"/>
      <c r="R58" s="13"/>
      <c r="S58" s="13"/>
      <c r="T58" s="13"/>
      <c r="U58" s="13"/>
      <c r="V58" s="13"/>
      <c r="W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44"/>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44"/>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44"/>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row>
    <row r="59" ht="15" spans="1:215">
      <c r="A59" s="13"/>
      <c r="B59" s="24" t="s">
        <v>322</v>
      </c>
      <c r="C59" s="13">
        <v>71</v>
      </c>
      <c r="D59" s="13">
        <v>71</v>
      </c>
      <c r="E59" s="13">
        <v>71</v>
      </c>
      <c r="F59" s="13">
        <v>71.1</v>
      </c>
      <c r="G59" s="13">
        <v>71.1</v>
      </c>
      <c r="H59" s="13">
        <v>71.1</v>
      </c>
      <c r="I59" s="13">
        <v>71.1</v>
      </c>
      <c r="J59" s="13">
        <v>71.2</v>
      </c>
      <c r="K59" s="13">
        <v>71.2</v>
      </c>
      <c r="L59" s="13">
        <v>71.2</v>
      </c>
      <c r="M59" s="13">
        <v>71.2</v>
      </c>
      <c r="N59" s="13">
        <v>71.2</v>
      </c>
      <c r="O59" s="13">
        <v>71.2</v>
      </c>
      <c r="P59" s="13">
        <v>71.2</v>
      </c>
      <c r="Q59" s="13">
        <v>71.2</v>
      </c>
      <c r="R59" s="13">
        <v>71.2</v>
      </c>
      <c r="S59" s="13">
        <v>71.2</v>
      </c>
      <c r="T59" s="13">
        <v>71.2</v>
      </c>
      <c r="U59" s="13">
        <v>71.2</v>
      </c>
      <c r="V59" s="13">
        <v>71.2</v>
      </c>
      <c r="W59" s="13">
        <v>71.2</v>
      </c>
      <c r="Y59" s="13"/>
      <c r="Z59" s="24" t="s">
        <v>322</v>
      </c>
      <c r="AA59" s="13">
        <v>71</v>
      </c>
      <c r="AB59" s="13">
        <v>71</v>
      </c>
      <c r="AC59" s="13">
        <v>71</v>
      </c>
      <c r="AD59" s="13">
        <v>71.1</v>
      </c>
      <c r="AE59" s="13">
        <v>71.1</v>
      </c>
      <c r="AF59" s="13">
        <v>71.1</v>
      </c>
      <c r="AG59" s="13">
        <v>71.1</v>
      </c>
      <c r="AH59" s="13">
        <v>71.2</v>
      </c>
      <c r="AI59" s="13">
        <v>71.2</v>
      </c>
      <c r="AJ59" s="13">
        <v>71.2</v>
      </c>
      <c r="AK59" s="13">
        <v>71.2</v>
      </c>
      <c r="AL59" s="13">
        <v>71.2</v>
      </c>
      <c r="AM59" s="13">
        <v>71.2</v>
      </c>
      <c r="AN59" s="13">
        <v>71.2</v>
      </c>
      <c r="AO59" s="13">
        <v>71.2</v>
      </c>
      <c r="AP59" s="13">
        <v>71.2</v>
      </c>
      <c r="AQ59" s="13">
        <v>71.2</v>
      </c>
      <c r="AR59" s="13">
        <v>71.2</v>
      </c>
      <c r="AS59" s="13">
        <v>71.2</v>
      </c>
      <c r="AT59" s="13">
        <v>71.2</v>
      </c>
      <c r="AU59" s="13">
        <v>71.2</v>
      </c>
      <c r="AW59" s="33"/>
      <c r="AX59" s="42" t="s">
        <v>323</v>
      </c>
      <c r="AY59" s="33">
        <v>71</v>
      </c>
      <c r="AZ59" s="33">
        <v>71</v>
      </c>
      <c r="BA59" s="33">
        <v>71</v>
      </c>
      <c r="BB59" s="33">
        <v>71.1</v>
      </c>
      <c r="BC59" s="33">
        <v>71.1</v>
      </c>
      <c r="BD59" s="33">
        <v>71.1</v>
      </c>
      <c r="BE59" s="33">
        <v>71.1</v>
      </c>
      <c r="BF59" s="33">
        <v>71.2</v>
      </c>
      <c r="BG59" s="33">
        <v>71.2</v>
      </c>
      <c r="BH59" s="33">
        <v>71.2</v>
      </c>
      <c r="BI59" s="33">
        <v>71.2</v>
      </c>
      <c r="BJ59" s="33">
        <v>71.2</v>
      </c>
      <c r="BK59" s="33">
        <v>71.2</v>
      </c>
      <c r="BL59" s="33">
        <v>71.2</v>
      </c>
      <c r="BM59" s="33">
        <v>71.2</v>
      </c>
      <c r="BN59" s="33">
        <v>71.2</v>
      </c>
      <c r="BO59" s="33">
        <v>71.2</v>
      </c>
      <c r="BP59" s="33">
        <v>71.2</v>
      </c>
      <c r="BQ59" s="33">
        <v>71.2</v>
      </c>
      <c r="BR59" s="33">
        <v>71.2</v>
      </c>
      <c r="BS59" s="33">
        <v>71.2</v>
      </c>
      <c r="BT59" s="44"/>
      <c r="BU59" s="33"/>
      <c r="BV59" s="42" t="s">
        <v>323</v>
      </c>
      <c r="BW59" s="33">
        <v>71</v>
      </c>
      <c r="BX59" s="33">
        <v>71</v>
      </c>
      <c r="BY59" s="33">
        <v>71</v>
      </c>
      <c r="BZ59" s="33">
        <v>71.1</v>
      </c>
      <c r="CA59" s="33">
        <v>71.1</v>
      </c>
      <c r="CB59" s="33">
        <v>71.1</v>
      </c>
      <c r="CC59" s="33">
        <v>71.1</v>
      </c>
      <c r="CD59" s="33">
        <v>71.2</v>
      </c>
      <c r="CE59" s="33">
        <v>71.2</v>
      </c>
      <c r="CF59" s="33">
        <v>71.2</v>
      </c>
      <c r="CG59" s="33">
        <v>71.2</v>
      </c>
      <c r="CH59" s="33">
        <v>71.2</v>
      </c>
      <c r="CI59" s="33">
        <v>71.2</v>
      </c>
      <c r="CJ59" s="33">
        <v>71.2</v>
      </c>
      <c r="CK59" s="33">
        <v>71.2</v>
      </c>
      <c r="CL59" s="33">
        <v>71.2</v>
      </c>
      <c r="CM59" s="33">
        <v>71.2</v>
      </c>
      <c r="CN59" s="33">
        <v>71.2</v>
      </c>
      <c r="CO59" s="33">
        <v>71.2</v>
      </c>
      <c r="CP59" s="33">
        <v>71.2</v>
      </c>
      <c r="CQ59" s="33">
        <v>71.2</v>
      </c>
      <c r="CR59" s="44"/>
      <c r="CS59" s="33"/>
      <c r="CT59" s="42" t="s">
        <v>323</v>
      </c>
      <c r="CU59" s="33">
        <v>71</v>
      </c>
      <c r="CV59" s="33">
        <v>71</v>
      </c>
      <c r="CW59" s="33">
        <v>71</v>
      </c>
      <c r="CX59" s="33">
        <v>71.1</v>
      </c>
      <c r="CY59" s="33">
        <v>71.1</v>
      </c>
      <c r="CZ59" s="33">
        <v>71.1</v>
      </c>
      <c r="DA59" s="33">
        <v>71.1</v>
      </c>
      <c r="DB59" s="33">
        <v>71.2</v>
      </c>
      <c r="DC59" s="33">
        <v>71.2</v>
      </c>
      <c r="DD59" s="33">
        <v>71.2</v>
      </c>
      <c r="DE59" s="33">
        <v>71.2</v>
      </c>
      <c r="DF59" s="33">
        <v>71.2</v>
      </c>
      <c r="DG59" s="33">
        <v>71.2</v>
      </c>
      <c r="DH59" s="33">
        <v>71.2</v>
      </c>
      <c r="DI59" s="33">
        <v>71.2</v>
      </c>
      <c r="DJ59" s="33">
        <v>71.2</v>
      </c>
      <c r="DK59" s="33">
        <v>71.2</v>
      </c>
      <c r="DL59" s="33">
        <v>71.2</v>
      </c>
      <c r="DM59" s="33">
        <v>71.2</v>
      </c>
      <c r="DN59" s="33">
        <v>71.2</v>
      </c>
      <c r="DO59" s="33">
        <v>71.2</v>
      </c>
      <c r="DP59" s="44"/>
      <c r="DQ59" s="33"/>
      <c r="DR59" s="42" t="s">
        <v>323</v>
      </c>
      <c r="DS59" s="33">
        <v>71</v>
      </c>
      <c r="DT59" s="33">
        <v>71</v>
      </c>
      <c r="DU59" s="33">
        <v>71</v>
      </c>
      <c r="DV59" s="33">
        <v>71.1</v>
      </c>
      <c r="DW59" s="33">
        <v>71.1</v>
      </c>
      <c r="DX59" s="33">
        <v>71.1</v>
      </c>
      <c r="DY59" s="33">
        <v>71.1</v>
      </c>
      <c r="DZ59" s="33">
        <v>71.2</v>
      </c>
      <c r="EA59" s="33">
        <v>71.2</v>
      </c>
      <c r="EB59" s="33">
        <v>71.2</v>
      </c>
      <c r="EC59" s="33">
        <v>71.2</v>
      </c>
      <c r="ED59" s="33">
        <v>71.2</v>
      </c>
      <c r="EE59" s="33">
        <v>71.2</v>
      </c>
      <c r="EF59" s="33">
        <v>71.2</v>
      </c>
      <c r="EG59" s="33">
        <v>71.2</v>
      </c>
      <c r="EH59" s="33">
        <v>71.2</v>
      </c>
      <c r="EI59" s="33">
        <v>71.2</v>
      </c>
      <c r="EJ59" s="33">
        <v>71.2</v>
      </c>
      <c r="EK59" s="33">
        <v>71.2</v>
      </c>
      <c r="EL59" s="33">
        <v>71.2</v>
      </c>
      <c r="EM59" s="33">
        <v>71.2</v>
      </c>
      <c r="EO59" s="13"/>
      <c r="EP59" s="24" t="s">
        <v>322</v>
      </c>
      <c r="EQ59" s="13">
        <v>71</v>
      </c>
      <c r="ER59" s="13">
        <v>71</v>
      </c>
      <c r="ES59" s="13">
        <v>71</v>
      </c>
      <c r="ET59" s="13">
        <v>71.1</v>
      </c>
      <c r="EU59" s="13">
        <v>71.1</v>
      </c>
      <c r="EV59" s="13">
        <v>71.1</v>
      </c>
      <c r="EW59" s="13">
        <v>71.1</v>
      </c>
      <c r="EX59" s="13">
        <v>71.2</v>
      </c>
      <c r="EY59" s="13">
        <v>71.2</v>
      </c>
      <c r="EZ59" s="13">
        <v>71.2</v>
      </c>
      <c r="FA59" s="13">
        <v>71.2</v>
      </c>
      <c r="FB59" s="13">
        <v>71.2</v>
      </c>
      <c r="FC59" s="13">
        <v>71.2</v>
      </c>
      <c r="FD59" s="13">
        <v>71.2</v>
      </c>
      <c r="FE59" s="13">
        <v>71.2</v>
      </c>
      <c r="FF59" s="13">
        <v>71.2</v>
      </c>
      <c r="FG59" s="13">
        <v>71.2</v>
      </c>
      <c r="FH59" s="13">
        <v>71.2</v>
      </c>
      <c r="FI59" s="13">
        <v>71.2</v>
      </c>
      <c r="FJ59" s="13">
        <v>71.2</v>
      </c>
      <c r="FK59" s="13">
        <v>71.2</v>
      </c>
      <c r="FM59" s="13"/>
      <c r="FN59" s="24" t="s">
        <v>322</v>
      </c>
      <c r="FO59" s="13">
        <v>71</v>
      </c>
      <c r="FP59" s="13">
        <v>71</v>
      </c>
      <c r="FQ59" s="13">
        <v>71</v>
      </c>
      <c r="FR59" s="13">
        <v>71.1</v>
      </c>
      <c r="FS59" s="13">
        <v>71.1</v>
      </c>
      <c r="FT59" s="13">
        <v>71.1</v>
      </c>
      <c r="FU59" s="13">
        <v>71.1</v>
      </c>
      <c r="FV59" s="13">
        <v>71.2</v>
      </c>
      <c r="FW59" s="13">
        <v>71.2</v>
      </c>
      <c r="FX59" s="13">
        <v>71.2</v>
      </c>
      <c r="FY59" s="13">
        <v>71.2</v>
      </c>
      <c r="FZ59" s="13">
        <v>71.2</v>
      </c>
      <c r="GA59" s="13">
        <v>71.2</v>
      </c>
      <c r="GB59" s="13">
        <v>71.2</v>
      </c>
      <c r="GC59" s="13">
        <v>71.2</v>
      </c>
      <c r="GD59" s="13">
        <v>71.2</v>
      </c>
      <c r="GE59" s="13">
        <v>71.2</v>
      </c>
      <c r="GF59" s="13">
        <v>71.2</v>
      </c>
      <c r="GG59" s="13">
        <v>71.2</v>
      </c>
      <c r="GH59" s="13">
        <v>71.2</v>
      </c>
      <c r="GI59" s="13">
        <v>71.2</v>
      </c>
      <c r="GK59" s="13"/>
      <c r="GL59" s="24" t="s">
        <v>322</v>
      </c>
      <c r="GM59" s="13">
        <v>71</v>
      </c>
      <c r="GN59" s="13">
        <v>71</v>
      </c>
      <c r="GO59" s="13">
        <v>71</v>
      </c>
      <c r="GP59" s="13">
        <v>71.1</v>
      </c>
      <c r="GQ59" s="13">
        <v>71.1</v>
      </c>
      <c r="GR59" s="13">
        <v>71.1</v>
      </c>
      <c r="GS59" s="13">
        <v>71.1</v>
      </c>
      <c r="GT59" s="13">
        <v>71.2</v>
      </c>
      <c r="GU59" s="13">
        <v>71.2</v>
      </c>
      <c r="GV59" s="13">
        <v>71.2</v>
      </c>
      <c r="GW59" s="13">
        <v>71.2</v>
      </c>
      <c r="GX59" s="13">
        <v>71.2</v>
      </c>
      <c r="GY59" s="13">
        <v>71.2</v>
      </c>
      <c r="GZ59" s="13">
        <v>71.2</v>
      </c>
      <c r="HA59" s="13">
        <v>71.2</v>
      </c>
      <c r="HB59" s="13">
        <v>71.2</v>
      </c>
      <c r="HC59" s="13">
        <v>71.2</v>
      </c>
      <c r="HD59" s="13">
        <v>71.2</v>
      </c>
      <c r="HE59" s="13">
        <v>71.2</v>
      </c>
      <c r="HF59" s="13">
        <v>71.2</v>
      </c>
      <c r="HG59" s="13">
        <v>71.2</v>
      </c>
    </row>
    <row r="60" ht="15" spans="1:215">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44"/>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44"/>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44"/>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O60" s="1"/>
      <c r="EP60" s="1"/>
      <c r="EQ60" s="1"/>
      <c r="ER60" s="1"/>
      <c r="ES60" s="1"/>
      <c r="ET60" s="1"/>
      <c r="EU60" s="1"/>
      <c r="EV60" s="1"/>
      <c r="EW60" s="1"/>
      <c r="EX60" s="1"/>
      <c r="EY60" s="1"/>
      <c r="EZ60" s="1"/>
      <c r="FA60" s="1"/>
      <c r="FB60" s="1"/>
      <c r="FC60" s="1"/>
      <c r="FD60" s="1"/>
      <c r="FE60" s="1"/>
      <c r="FF60" s="1"/>
      <c r="FG60" s="1"/>
      <c r="FH60" s="1"/>
      <c r="FI60" s="1"/>
      <c r="FJ60" s="1"/>
      <c r="FK60" s="1"/>
      <c r="FM60" s="1"/>
      <c r="FN60" s="1"/>
      <c r="FO60" s="1"/>
      <c r="FP60" s="1"/>
      <c r="FQ60" s="1"/>
      <c r="FR60" s="1"/>
      <c r="FS60" s="1"/>
      <c r="FT60" s="1"/>
      <c r="FU60" s="1"/>
      <c r="FV60" s="1"/>
      <c r="FW60" s="1"/>
      <c r="FX60" s="1"/>
      <c r="FY60" s="1"/>
      <c r="FZ60" s="1"/>
      <c r="GA60" s="1"/>
      <c r="GB60" s="1"/>
      <c r="GC60" s="1"/>
      <c r="GD60" s="1"/>
      <c r="GE60" s="1"/>
      <c r="GF60" s="1"/>
      <c r="GG60" s="1"/>
      <c r="GH60" s="1"/>
      <c r="GI60" s="1"/>
      <c r="GK60" s="1"/>
      <c r="GL60" s="1"/>
      <c r="GM60" s="1"/>
      <c r="GN60" s="1"/>
      <c r="GO60" s="1"/>
      <c r="GP60" s="1"/>
      <c r="GQ60" s="1"/>
      <c r="GR60" s="1"/>
      <c r="GS60" s="1"/>
      <c r="GT60" s="1"/>
      <c r="GU60" s="1"/>
      <c r="GV60" s="1"/>
      <c r="GW60" s="1"/>
      <c r="GX60" s="1"/>
      <c r="GY60" s="1"/>
      <c r="GZ60" s="1"/>
      <c r="HA60" s="1"/>
      <c r="HB60" s="1"/>
      <c r="HC60" s="1"/>
      <c r="HD60" s="1"/>
      <c r="HE60" s="1"/>
      <c r="HF60" s="1"/>
      <c r="HG60" s="1"/>
    </row>
    <row r="61" ht="15" spans="1:215">
      <c r="A61" s="18" t="s">
        <v>559</v>
      </c>
      <c r="B61" s="18"/>
      <c r="C61" s="1"/>
      <c r="D61" s="1"/>
      <c r="E61" s="1"/>
      <c r="F61" s="1"/>
      <c r="G61" s="1"/>
      <c r="H61" s="1"/>
      <c r="I61" s="1"/>
      <c r="J61" s="1"/>
      <c r="K61" s="1"/>
      <c r="L61" s="1"/>
      <c r="M61" s="1"/>
      <c r="N61" s="1"/>
      <c r="O61" s="1"/>
      <c r="P61" s="1"/>
      <c r="Q61" s="1"/>
      <c r="R61" s="1"/>
      <c r="S61" s="1"/>
      <c r="T61" s="1"/>
      <c r="U61" s="1"/>
      <c r="V61" s="1"/>
      <c r="W61" s="1"/>
      <c r="Y61" s="18" t="s">
        <v>559</v>
      </c>
      <c r="Z61" s="18"/>
      <c r="AA61" s="1"/>
      <c r="AB61" s="1"/>
      <c r="AC61" s="1"/>
      <c r="AD61" s="1"/>
      <c r="AE61" s="1"/>
      <c r="AF61" s="1"/>
      <c r="AG61" s="1"/>
      <c r="AH61" s="1"/>
      <c r="AI61" s="1"/>
      <c r="AJ61" s="1"/>
      <c r="AK61" s="1"/>
      <c r="AL61" s="1"/>
      <c r="AM61" s="1"/>
      <c r="AN61" s="1"/>
      <c r="AO61" s="1"/>
      <c r="AP61" s="1"/>
      <c r="AQ61" s="1"/>
      <c r="AR61" s="1"/>
      <c r="AS61" s="1"/>
      <c r="AT61" s="1"/>
      <c r="AU61" s="1"/>
      <c r="AW61" s="43" t="s">
        <v>560</v>
      </c>
      <c r="AX61" s="43"/>
      <c r="AY61" s="25"/>
      <c r="AZ61" s="25"/>
      <c r="BA61" s="25"/>
      <c r="BB61" s="25"/>
      <c r="BC61" s="25"/>
      <c r="BD61" s="25"/>
      <c r="BE61" s="25"/>
      <c r="BF61" s="25"/>
      <c r="BG61" s="25"/>
      <c r="BH61" s="25"/>
      <c r="BI61" s="25"/>
      <c r="BJ61" s="25"/>
      <c r="BK61" s="25"/>
      <c r="BL61" s="25"/>
      <c r="BM61" s="25"/>
      <c r="BN61" s="25"/>
      <c r="BO61" s="25"/>
      <c r="BP61" s="25"/>
      <c r="BQ61" s="25"/>
      <c r="BR61" s="25"/>
      <c r="BS61" s="25"/>
      <c r="BT61" s="44"/>
      <c r="BU61" s="43" t="s">
        <v>560</v>
      </c>
      <c r="BV61" s="43"/>
      <c r="BW61" s="25"/>
      <c r="BX61" s="25"/>
      <c r="BY61" s="25"/>
      <c r="BZ61" s="25"/>
      <c r="CA61" s="25"/>
      <c r="CB61" s="25"/>
      <c r="CC61" s="25"/>
      <c r="CD61" s="25"/>
      <c r="CE61" s="25"/>
      <c r="CF61" s="25"/>
      <c r="CG61" s="25"/>
      <c r="CH61" s="25"/>
      <c r="CI61" s="25"/>
      <c r="CJ61" s="25"/>
      <c r="CK61" s="25"/>
      <c r="CL61" s="25"/>
      <c r="CM61" s="25"/>
      <c r="CN61" s="25"/>
      <c r="CO61" s="25"/>
      <c r="CP61" s="25"/>
      <c r="CQ61" s="25"/>
      <c r="CR61" s="44"/>
      <c r="CS61" s="43" t="s">
        <v>560</v>
      </c>
      <c r="CT61" s="43"/>
      <c r="CU61" s="25"/>
      <c r="CV61" s="25"/>
      <c r="CW61" s="25"/>
      <c r="CX61" s="25"/>
      <c r="CY61" s="25"/>
      <c r="CZ61" s="25"/>
      <c r="DA61" s="25"/>
      <c r="DB61" s="25"/>
      <c r="DC61" s="25"/>
      <c r="DD61" s="25"/>
      <c r="DE61" s="25"/>
      <c r="DF61" s="25"/>
      <c r="DG61" s="25"/>
      <c r="DH61" s="25"/>
      <c r="DI61" s="25"/>
      <c r="DJ61" s="25"/>
      <c r="DK61" s="25"/>
      <c r="DL61" s="25"/>
      <c r="DM61" s="25"/>
      <c r="DN61" s="25"/>
      <c r="DO61" s="25"/>
      <c r="DP61" s="44"/>
      <c r="DQ61" s="43" t="s">
        <v>560</v>
      </c>
      <c r="DR61" s="43"/>
      <c r="DS61" s="25"/>
      <c r="DT61" s="25"/>
      <c r="DU61" s="25"/>
      <c r="DV61" s="25"/>
      <c r="DW61" s="25"/>
      <c r="DX61" s="25"/>
      <c r="DY61" s="25"/>
      <c r="DZ61" s="25"/>
      <c r="EA61" s="25"/>
      <c r="EB61" s="25"/>
      <c r="EC61" s="25"/>
      <c r="ED61" s="25"/>
      <c r="EE61" s="25"/>
      <c r="EF61" s="25"/>
      <c r="EG61" s="25"/>
      <c r="EH61" s="25"/>
      <c r="EI61" s="25"/>
      <c r="EJ61" s="25"/>
      <c r="EK61" s="25"/>
      <c r="EL61" s="25"/>
      <c r="EM61" s="25"/>
      <c r="EO61" s="18" t="s">
        <v>559</v>
      </c>
      <c r="EP61" s="18"/>
      <c r="EQ61" s="1"/>
      <c r="ER61" s="1"/>
      <c r="ES61" s="1"/>
      <c r="ET61" s="1"/>
      <c r="EU61" s="1"/>
      <c r="EV61" s="1"/>
      <c r="EW61" s="1"/>
      <c r="EX61" s="1"/>
      <c r="EY61" s="1"/>
      <c r="EZ61" s="1"/>
      <c r="FA61" s="1"/>
      <c r="FB61" s="1"/>
      <c r="FC61" s="1"/>
      <c r="FD61" s="1"/>
      <c r="FE61" s="1"/>
      <c r="FF61" s="1"/>
      <c r="FG61" s="1"/>
      <c r="FH61" s="1"/>
      <c r="FI61" s="1"/>
      <c r="FJ61" s="1"/>
      <c r="FK61" s="1"/>
      <c r="FM61" s="18" t="s">
        <v>559</v>
      </c>
      <c r="FN61" s="18"/>
      <c r="FO61" s="1"/>
      <c r="FP61" s="1"/>
      <c r="FQ61" s="1"/>
      <c r="FR61" s="1"/>
      <c r="FS61" s="1"/>
      <c r="FT61" s="1"/>
      <c r="FU61" s="1"/>
      <c r="FV61" s="1"/>
      <c r="FW61" s="1"/>
      <c r="FX61" s="1"/>
      <c r="FY61" s="1"/>
      <c r="FZ61" s="1"/>
      <c r="GA61" s="1"/>
      <c r="GB61" s="1"/>
      <c r="GC61" s="1"/>
      <c r="GD61" s="1"/>
      <c r="GE61" s="1"/>
      <c r="GF61" s="1"/>
      <c r="GG61" s="1"/>
      <c r="GH61" s="1"/>
      <c r="GI61" s="1"/>
      <c r="GK61" s="18" t="s">
        <v>559</v>
      </c>
      <c r="GL61" s="18"/>
      <c r="GM61" s="1"/>
      <c r="GN61" s="1"/>
      <c r="GO61" s="1"/>
      <c r="GP61" s="1"/>
      <c r="GQ61" s="1"/>
      <c r="GR61" s="1"/>
      <c r="GS61" s="1"/>
      <c r="GT61" s="1"/>
      <c r="GU61" s="1"/>
      <c r="GV61" s="1"/>
      <c r="GW61" s="1"/>
      <c r="GX61" s="1"/>
      <c r="GY61" s="1"/>
      <c r="GZ61" s="1"/>
      <c r="HA61" s="1"/>
      <c r="HB61" s="1"/>
      <c r="HC61" s="1"/>
      <c r="HD61" s="1"/>
      <c r="HE61" s="1"/>
      <c r="HF61" s="1"/>
      <c r="HG61" s="1"/>
    </row>
    <row r="62" ht="15" spans="1:215">
      <c r="A62" s="18"/>
      <c r="B62" s="18"/>
      <c r="C62" s="1"/>
      <c r="D62" s="1"/>
      <c r="E62" s="1"/>
      <c r="F62" s="1"/>
      <c r="G62" s="1"/>
      <c r="H62" s="1"/>
      <c r="I62" s="1"/>
      <c r="J62" s="1"/>
      <c r="K62" s="1"/>
      <c r="L62" s="1"/>
      <c r="M62" s="1"/>
      <c r="N62" s="1"/>
      <c r="O62" s="1"/>
      <c r="P62" s="1"/>
      <c r="Q62" s="1"/>
      <c r="R62" s="1"/>
      <c r="S62" s="1"/>
      <c r="T62" s="1"/>
      <c r="U62" s="1"/>
      <c r="V62" s="1"/>
      <c r="W62" s="1"/>
      <c r="Y62" s="18"/>
      <c r="Z62" s="18"/>
      <c r="AA62" s="1"/>
      <c r="AB62" s="1"/>
      <c r="AC62" s="1"/>
      <c r="AD62" s="1"/>
      <c r="AE62" s="1"/>
      <c r="AF62" s="1"/>
      <c r="AG62" s="1"/>
      <c r="AH62" s="1"/>
      <c r="AI62" s="1"/>
      <c r="AJ62" s="1"/>
      <c r="AK62" s="1"/>
      <c r="AL62" s="1"/>
      <c r="AM62" s="1"/>
      <c r="AN62" s="1"/>
      <c r="AO62" s="1"/>
      <c r="AP62" s="1"/>
      <c r="AQ62" s="1"/>
      <c r="AR62" s="1"/>
      <c r="AS62" s="1"/>
      <c r="AT62" s="1"/>
      <c r="AU62" s="1"/>
      <c r="AW62" s="43"/>
      <c r="AX62" s="43"/>
      <c r="AY62" s="25"/>
      <c r="AZ62" s="25"/>
      <c r="BA62" s="25"/>
      <c r="BB62" s="25"/>
      <c r="BC62" s="25"/>
      <c r="BD62" s="25"/>
      <c r="BE62" s="25"/>
      <c r="BF62" s="25"/>
      <c r="BG62" s="25"/>
      <c r="BH62" s="25"/>
      <c r="BI62" s="25"/>
      <c r="BJ62" s="25"/>
      <c r="BK62" s="25"/>
      <c r="BL62" s="25"/>
      <c r="BM62" s="25"/>
      <c r="BN62" s="25"/>
      <c r="BO62" s="25"/>
      <c r="BP62" s="25"/>
      <c r="BQ62" s="25"/>
      <c r="BR62" s="25"/>
      <c r="BS62" s="25"/>
      <c r="BT62" s="44"/>
      <c r="BU62" s="43"/>
      <c r="BV62" s="43"/>
      <c r="BW62" s="25"/>
      <c r="BX62" s="25"/>
      <c r="BY62" s="25"/>
      <c r="BZ62" s="25"/>
      <c r="CA62" s="25"/>
      <c r="CB62" s="25"/>
      <c r="CC62" s="25"/>
      <c r="CD62" s="25"/>
      <c r="CE62" s="25"/>
      <c r="CF62" s="25"/>
      <c r="CG62" s="25"/>
      <c r="CH62" s="25"/>
      <c r="CI62" s="25"/>
      <c r="CJ62" s="25"/>
      <c r="CK62" s="25"/>
      <c r="CL62" s="25"/>
      <c r="CM62" s="25"/>
      <c r="CN62" s="25"/>
      <c r="CO62" s="25"/>
      <c r="CP62" s="25"/>
      <c r="CQ62" s="25"/>
      <c r="CR62" s="44"/>
      <c r="CS62" s="43"/>
      <c r="CT62" s="43"/>
      <c r="CU62" s="25"/>
      <c r="CV62" s="25"/>
      <c r="CW62" s="25"/>
      <c r="CX62" s="25"/>
      <c r="CY62" s="25"/>
      <c r="CZ62" s="25"/>
      <c r="DA62" s="25"/>
      <c r="DB62" s="25"/>
      <c r="DC62" s="25"/>
      <c r="DD62" s="25"/>
      <c r="DE62" s="25"/>
      <c r="DF62" s="25"/>
      <c r="DG62" s="25"/>
      <c r="DH62" s="25"/>
      <c r="DI62" s="25"/>
      <c r="DJ62" s="25"/>
      <c r="DK62" s="25"/>
      <c r="DL62" s="25"/>
      <c r="DM62" s="25"/>
      <c r="DN62" s="25"/>
      <c r="DO62" s="25"/>
      <c r="DP62" s="44"/>
      <c r="DQ62" s="43"/>
      <c r="DR62" s="43"/>
      <c r="DS62" s="25"/>
      <c r="DT62" s="25"/>
      <c r="DU62" s="25"/>
      <c r="DV62" s="25"/>
      <c r="DW62" s="25"/>
      <c r="DX62" s="25"/>
      <c r="DY62" s="25"/>
      <c r="DZ62" s="25"/>
      <c r="EA62" s="25"/>
      <c r="EB62" s="25"/>
      <c r="EC62" s="25"/>
      <c r="ED62" s="25"/>
      <c r="EE62" s="25"/>
      <c r="EF62" s="25"/>
      <c r="EG62" s="25"/>
      <c r="EH62" s="25"/>
      <c r="EI62" s="25"/>
      <c r="EJ62" s="25"/>
      <c r="EK62" s="25"/>
      <c r="EL62" s="25"/>
      <c r="EM62" s="25"/>
      <c r="EO62" s="18"/>
      <c r="EP62" s="18"/>
      <c r="EQ62" s="1"/>
      <c r="ER62" s="1"/>
      <c r="ES62" s="1"/>
      <c r="ET62" s="1"/>
      <c r="EU62" s="1"/>
      <c r="EV62" s="1"/>
      <c r="EW62" s="1"/>
      <c r="EX62" s="1"/>
      <c r="EY62" s="1"/>
      <c r="EZ62" s="1"/>
      <c r="FA62" s="1"/>
      <c r="FB62" s="1"/>
      <c r="FC62" s="1"/>
      <c r="FD62" s="1"/>
      <c r="FE62" s="1"/>
      <c r="FF62" s="1"/>
      <c r="FG62" s="1"/>
      <c r="FH62" s="1"/>
      <c r="FI62" s="1"/>
      <c r="FJ62" s="1"/>
      <c r="FK62" s="1"/>
      <c r="FM62" s="18"/>
      <c r="FN62" s="18"/>
      <c r="FO62" s="1"/>
      <c r="FP62" s="1"/>
      <c r="FQ62" s="1"/>
      <c r="FR62" s="1"/>
      <c r="FS62" s="1"/>
      <c r="FT62" s="1"/>
      <c r="FU62" s="1"/>
      <c r="FV62" s="1"/>
      <c r="FW62" s="1"/>
      <c r="FX62" s="1"/>
      <c r="FY62" s="1"/>
      <c r="FZ62" s="1"/>
      <c r="GA62" s="1"/>
      <c r="GB62" s="1"/>
      <c r="GC62" s="1"/>
      <c r="GD62" s="1"/>
      <c r="GE62" s="1"/>
      <c r="GF62" s="1"/>
      <c r="GG62" s="1"/>
      <c r="GH62" s="1"/>
      <c r="GI62" s="1"/>
      <c r="GK62" s="18"/>
      <c r="GL62" s="18"/>
      <c r="GM62" s="1"/>
      <c r="GN62" s="1"/>
      <c r="GO62" s="1"/>
      <c r="GP62" s="1"/>
      <c r="GQ62" s="1"/>
      <c r="GR62" s="1"/>
      <c r="GS62" s="1"/>
      <c r="GT62" s="1"/>
      <c r="GU62" s="1"/>
      <c r="GV62" s="1"/>
      <c r="GW62" s="1"/>
      <c r="GX62" s="1"/>
      <c r="GY62" s="1"/>
      <c r="GZ62" s="1"/>
      <c r="HA62" s="1"/>
      <c r="HB62" s="1"/>
      <c r="HC62" s="1"/>
      <c r="HD62" s="1"/>
      <c r="HE62" s="1"/>
      <c r="HF62" s="1"/>
      <c r="HG62" s="1"/>
    </row>
    <row r="63" ht="15" spans="1:215">
      <c r="A63" s="18"/>
      <c r="B63" s="18"/>
      <c r="C63" s="1"/>
      <c r="D63" s="1"/>
      <c r="E63" s="1"/>
      <c r="F63" s="1"/>
      <c r="G63" s="1"/>
      <c r="H63" s="1"/>
      <c r="I63" s="1"/>
      <c r="J63" s="1"/>
      <c r="K63" s="1"/>
      <c r="L63" s="1"/>
      <c r="M63" s="1"/>
      <c r="N63" s="1"/>
      <c r="O63" s="1"/>
      <c r="P63" s="1"/>
      <c r="Q63" s="1"/>
      <c r="R63" s="1"/>
      <c r="S63" s="1"/>
      <c r="T63" s="1"/>
      <c r="U63" s="1"/>
      <c r="V63" s="1"/>
      <c r="W63" s="1"/>
      <c r="Y63" s="18"/>
      <c r="Z63" s="18"/>
      <c r="AA63" s="1"/>
      <c r="AB63" s="1"/>
      <c r="AC63" s="1"/>
      <c r="AD63" s="1"/>
      <c r="AE63" s="1"/>
      <c r="AF63" s="1"/>
      <c r="AG63" s="1"/>
      <c r="AH63" s="1"/>
      <c r="AI63" s="1"/>
      <c r="AJ63" s="1"/>
      <c r="AK63" s="1"/>
      <c r="AL63" s="1"/>
      <c r="AM63" s="1"/>
      <c r="AN63" s="1"/>
      <c r="AO63" s="1"/>
      <c r="AP63" s="1"/>
      <c r="AQ63" s="1"/>
      <c r="AR63" s="1"/>
      <c r="AS63" s="1"/>
      <c r="AT63" s="1"/>
      <c r="AU63" s="1"/>
      <c r="AW63" s="43"/>
      <c r="AX63" s="43"/>
      <c r="AY63" s="25"/>
      <c r="AZ63" s="25"/>
      <c r="BA63" s="25"/>
      <c r="BB63" s="25"/>
      <c r="BC63" s="25"/>
      <c r="BD63" s="25"/>
      <c r="BE63" s="25"/>
      <c r="BF63" s="25"/>
      <c r="BG63" s="25"/>
      <c r="BH63" s="25"/>
      <c r="BI63" s="25"/>
      <c r="BJ63" s="25"/>
      <c r="BK63" s="25"/>
      <c r="BL63" s="25"/>
      <c r="BM63" s="25"/>
      <c r="BN63" s="25"/>
      <c r="BO63" s="25"/>
      <c r="BP63" s="25"/>
      <c r="BQ63" s="25"/>
      <c r="BR63" s="25"/>
      <c r="BS63" s="25"/>
      <c r="BT63" s="44"/>
      <c r="BU63" s="43"/>
      <c r="BV63" s="43"/>
      <c r="BW63" s="25"/>
      <c r="BX63" s="25"/>
      <c r="BY63" s="25"/>
      <c r="BZ63" s="25"/>
      <c r="CA63" s="25"/>
      <c r="CB63" s="25"/>
      <c r="CC63" s="25"/>
      <c r="CD63" s="25"/>
      <c r="CE63" s="25"/>
      <c r="CF63" s="25"/>
      <c r="CG63" s="25"/>
      <c r="CH63" s="25"/>
      <c r="CI63" s="25"/>
      <c r="CJ63" s="25"/>
      <c r="CK63" s="25"/>
      <c r="CL63" s="25"/>
      <c r="CM63" s="25"/>
      <c r="CN63" s="25"/>
      <c r="CO63" s="25"/>
      <c r="CP63" s="25"/>
      <c r="CQ63" s="25"/>
      <c r="CR63" s="44"/>
      <c r="CS63" s="43"/>
      <c r="CT63" s="43"/>
      <c r="CU63" s="25"/>
      <c r="CV63" s="25"/>
      <c r="CW63" s="25"/>
      <c r="CX63" s="25"/>
      <c r="CY63" s="25"/>
      <c r="CZ63" s="25"/>
      <c r="DA63" s="25"/>
      <c r="DB63" s="25"/>
      <c r="DC63" s="25"/>
      <c r="DD63" s="25"/>
      <c r="DE63" s="25"/>
      <c r="DF63" s="25"/>
      <c r="DG63" s="25"/>
      <c r="DH63" s="25"/>
      <c r="DI63" s="25"/>
      <c r="DJ63" s="25"/>
      <c r="DK63" s="25"/>
      <c r="DL63" s="25"/>
      <c r="DM63" s="25"/>
      <c r="DN63" s="25"/>
      <c r="DO63" s="25"/>
      <c r="DP63" s="44"/>
      <c r="DQ63" s="43"/>
      <c r="DR63" s="43"/>
      <c r="DS63" s="25"/>
      <c r="DT63" s="25"/>
      <c r="DU63" s="25"/>
      <c r="DV63" s="25"/>
      <c r="DW63" s="25"/>
      <c r="DX63" s="25"/>
      <c r="DY63" s="25"/>
      <c r="DZ63" s="25"/>
      <c r="EA63" s="25"/>
      <c r="EB63" s="25"/>
      <c r="EC63" s="25"/>
      <c r="ED63" s="25"/>
      <c r="EE63" s="25"/>
      <c r="EF63" s="25"/>
      <c r="EG63" s="25"/>
      <c r="EH63" s="25"/>
      <c r="EI63" s="25"/>
      <c r="EJ63" s="25"/>
      <c r="EK63" s="25"/>
      <c r="EL63" s="25"/>
      <c r="EM63" s="25"/>
      <c r="EO63" s="18"/>
      <c r="EP63" s="18"/>
      <c r="EQ63" s="1"/>
      <c r="ER63" s="1"/>
      <c r="ES63" s="1"/>
      <c r="ET63" s="1"/>
      <c r="EU63" s="1"/>
      <c r="EV63" s="1"/>
      <c r="EW63" s="1"/>
      <c r="EX63" s="1"/>
      <c r="EY63" s="1"/>
      <c r="EZ63" s="1"/>
      <c r="FA63" s="1"/>
      <c r="FB63" s="1"/>
      <c r="FC63" s="1"/>
      <c r="FD63" s="1"/>
      <c r="FE63" s="1"/>
      <c r="FF63" s="1"/>
      <c r="FG63" s="1"/>
      <c r="FH63" s="1"/>
      <c r="FI63" s="1"/>
      <c r="FJ63" s="1"/>
      <c r="FK63" s="1"/>
      <c r="FM63" s="18"/>
      <c r="FN63" s="18"/>
      <c r="FO63" s="1"/>
      <c r="FP63" s="1"/>
      <c r="FQ63" s="1"/>
      <c r="FR63" s="1"/>
      <c r="FS63" s="1"/>
      <c r="FT63" s="1"/>
      <c r="FU63" s="1"/>
      <c r="FV63" s="1"/>
      <c r="FW63" s="1"/>
      <c r="FX63" s="1"/>
      <c r="FY63" s="1"/>
      <c r="FZ63" s="1"/>
      <c r="GA63" s="1"/>
      <c r="GB63" s="1"/>
      <c r="GC63" s="1"/>
      <c r="GD63" s="1"/>
      <c r="GE63" s="1"/>
      <c r="GF63" s="1"/>
      <c r="GG63" s="1"/>
      <c r="GH63" s="1"/>
      <c r="GI63" s="1"/>
      <c r="GK63" s="18"/>
      <c r="GL63" s="18"/>
      <c r="GM63" s="1"/>
      <c r="GN63" s="1"/>
      <c r="GO63" s="1"/>
      <c r="GP63" s="1"/>
      <c r="GQ63" s="1"/>
      <c r="GR63" s="1"/>
      <c r="GS63" s="1"/>
      <c r="GT63" s="1"/>
      <c r="GU63" s="1"/>
      <c r="GV63" s="1"/>
      <c r="GW63" s="1"/>
      <c r="GX63" s="1"/>
      <c r="GY63" s="1"/>
      <c r="GZ63" s="1"/>
      <c r="HA63" s="1"/>
      <c r="HB63" s="1"/>
      <c r="HC63" s="1"/>
      <c r="HD63" s="1"/>
      <c r="HE63" s="1"/>
      <c r="HF63" s="1"/>
      <c r="HG63" s="1"/>
    </row>
  </sheetData>
  <mergeCells count="279">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19:B19"/>
    <mergeCell ref="Y19:Z19"/>
    <mergeCell ref="AW19:AX19"/>
    <mergeCell ref="BU19:BV19"/>
    <mergeCell ref="CS19:CT19"/>
    <mergeCell ref="DQ19:DR19"/>
    <mergeCell ref="EO19:EP19"/>
    <mergeCell ref="FM19:FN19"/>
    <mergeCell ref="GK19:GL19"/>
    <mergeCell ref="A25:B25"/>
    <mergeCell ref="Y25:Z25"/>
    <mergeCell ref="AW25:AX25"/>
    <mergeCell ref="BU25:BV25"/>
    <mergeCell ref="CS25:CT25"/>
    <mergeCell ref="DQ25:DR25"/>
    <mergeCell ref="EO25:EP25"/>
    <mergeCell ref="FM25:FN25"/>
    <mergeCell ref="GK25:GL25"/>
    <mergeCell ref="A28:B28"/>
    <mergeCell ref="Y28:Z28"/>
    <mergeCell ref="AW28:AX28"/>
    <mergeCell ref="BU28:BV28"/>
    <mergeCell ref="CS28:CT28"/>
    <mergeCell ref="DQ28:DR28"/>
    <mergeCell ref="EO28:EP28"/>
    <mergeCell ref="FM28:FN28"/>
    <mergeCell ref="GK28:GL28"/>
    <mergeCell ref="A30:B30"/>
    <mergeCell ref="Y30:Z30"/>
    <mergeCell ref="AW30:AX30"/>
    <mergeCell ref="BU30:BV30"/>
    <mergeCell ref="CS30:CT30"/>
    <mergeCell ref="DQ30:DR30"/>
    <mergeCell ref="EO30:EP30"/>
    <mergeCell ref="FM30:FN30"/>
    <mergeCell ref="GK30:GL30"/>
    <mergeCell ref="A31:B31"/>
    <mergeCell ref="Y31:Z31"/>
    <mergeCell ref="AW31:AX31"/>
    <mergeCell ref="BU31:BV31"/>
    <mergeCell ref="CS31:CT31"/>
    <mergeCell ref="DQ31:DR31"/>
    <mergeCell ref="EO31:EP31"/>
    <mergeCell ref="FM31:FN31"/>
    <mergeCell ref="GK31:GL31"/>
    <mergeCell ref="A38:B38"/>
    <mergeCell ref="Y38:Z38"/>
    <mergeCell ref="AW38:AX38"/>
    <mergeCell ref="BU38:BV38"/>
    <mergeCell ref="CS38:CT38"/>
    <mergeCell ref="DQ38:DR38"/>
    <mergeCell ref="EO38:EP38"/>
    <mergeCell ref="FM38:FN38"/>
    <mergeCell ref="GK38:GL38"/>
    <mergeCell ref="A44:B44"/>
    <mergeCell ref="Y44:Z44"/>
    <mergeCell ref="AW44:AX44"/>
    <mergeCell ref="BU44:BV44"/>
    <mergeCell ref="CS44:CT44"/>
    <mergeCell ref="DQ44:DR44"/>
    <mergeCell ref="EO44:EP44"/>
    <mergeCell ref="FM44:FN44"/>
    <mergeCell ref="GK44:GL44"/>
    <mergeCell ref="A46:B46"/>
    <mergeCell ref="Y46:Z46"/>
    <mergeCell ref="AW46:AX46"/>
    <mergeCell ref="BU46:BV46"/>
    <mergeCell ref="CS46:CT46"/>
    <mergeCell ref="DQ46:DR46"/>
    <mergeCell ref="EO46:EP46"/>
    <mergeCell ref="FM46:FN46"/>
    <mergeCell ref="GK46:GL46"/>
    <mergeCell ref="A47:B47"/>
    <mergeCell ref="Y47:Z47"/>
    <mergeCell ref="AW47:AX47"/>
    <mergeCell ref="BU47:BV47"/>
    <mergeCell ref="CS47:CT47"/>
    <mergeCell ref="DQ47:DR47"/>
    <mergeCell ref="EO47:EP47"/>
    <mergeCell ref="FM47:FN47"/>
    <mergeCell ref="GK47:GL47"/>
    <mergeCell ref="A48:B48"/>
    <mergeCell ref="Y48:Z48"/>
    <mergeCell ref="AW48:AX48"/>
    <mergeCell ref="BU48:BV48"/>
    <mergeCell ref="CS48:CT48"/>
    <mergeCell ref="DQ48:DR48"/>
    <mergeCell ref="EO48:EP48"/>
    <mergeCell ref="FM48:FN48"/>
    <mergeCell ref="GK48:GL48"/>
    <mergeCell ref="A50:B50"/>
    <mergeCell ref="Y50:Z50"/>
    <mergeCell ref="AW50:AX50"/>
    <mergeCell ref="BU50:BV50"/>
    <mergeCell ref="CS50:CT50"/>
    <mergeCell ref="DQ50:DR50"/>
    <mergeCell ref="EO50:EP50"/>
    <mergeCell ref="FM50:FN50"/>
    <mergeCell ref="GK50:GL50"/>
    <mergeCell ref="A53:B53"/>
    <mergeCell ref="Y53:Z53"/>
    <mergeCell ref="AW53:AX53"/>
    <mergeCell ref="BU53:BV53"/>
    <mergeCell ref="CS53:CT53"/>
    <mergeCell ref="DQ53:DR53"/>
    <mergeCell ref="EO53:EP53"/>
    <mergeCell ref="FM53:FN53"/>
    <mergeCell ref="GK53:GL53"/>
    <mergeCell ref="A55:B55"/>
    <mergeCell ref="Y55:Z55"/>
    <mergeCell ref="AW55:AX55"/>
    <mergeCell ref="BU55:BV55"/>
    <mergeCell ref="CS55:CT55"/>
    <mergeCell ref="DQ55:DR55"/>
    <mergeCell ref="EO55:EP55"/>
    <mergeCell ref="FM55:FN55"/>
    <mergeCell ref="GK55:GL55"/>
    <mergeCell ref="A56:B56"/>
    <mergeCell ref="Y56:Z56"/>
    <mergeCell ref="AW56:AX56"/>
    <mergeCell ref="BU56:BV56"/>
    <mergeCell ref="CS56:CT56"/>
    <mergeCell ref="DQ56:DR56"/>
    <mergeCell ref="EO56:EP56"/>
    <mergeCell ref="FM56:FN56"/>
    <mergeCell ref="GK56:GL56"/>
    <mergeCell ref="A58:B58"/>
    <mergeCell ref="Y58:Z58"/>
    <mergeCell ref="AW58:AX58"/>
    <mergeCell ref="BU58:BV58"/>
    <mergeCell ref="CS58:CT58"/>
    <mergeCell ref="DQ58:DR58"/>
    <mergeCell ref="EO58:EP58"/>
    <mergeCell ref="FM58:FN58"/>
    <mergeCell ref="GK58:GL58"/>
    <mergeCell ref="A60:B60"/>
    <mergeCell ref="Y60:Z60"/>
    <mergeCell ref="AW60:AX60"/>
    <mergeCell ref="BU60:BV60"/>
    <mergeCell ref="CS60:CT60"/>
    <mergeCell ref="DQ60:DR60"/>
    <mergeCell ref="EO60:EP60"/>
    <mergeCell ref="FM60:FN60"/>
    <mergeCell ref="GK60:GL60"/>
    <mergeCell ref="A61:B61"/>
    <mergeCell ref="Y61:Z61"/>
    <mergeCell ref="AW61:AX61"/>
    <mergeCell ref="BU61:BV61"/>
    <mergeCell ref="CS61:CT61"/>
    <mergeCell ref="DQ61:DR61"/>
    <mergeCell ref="EO61:EP61"/>
    <mergeCell ref="FM61:FN61"/>
    <mergeCell ref="GK61:GL61"/>
    <mergeCell ref="A62:B62"/>
    <mergeCell ref="Y62:Z62"/>
    <mergeCell ref="AW62:AX62"/>
    <mergeCell ref="BU62:BV62"/>
    <mergeCell ref="CS62:CT62"/>
    <mergeCell ref="DQ62:DR62"/>
    <mergeCell ref="EO62:EP62"/>
    <mergeCell ref="FM62:FN62"/>
    <mergeCell ref="GK62:GL62"/>
    <mergeCell ref="A63:B63"/>
    <mergeCell ref="Y63:Z63"/>
    <mergeCell ref="AW63:AX63"/>
    <mergeCell ref="BU63:BV63"/>
    <mergeCell ref="CS63:CT63"/>
    <mergeCell ref="DQ63:DR63"/>
    <mergeCell ref="EO63:EP63"/>
    <mergeCell ref="FM63:FN63"/>
    <mergeCell ref="GK63:GL63"/>
  </mergeCell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4"/>
  <sheetViews>
    <sheetView workbookViewId="0">
      <selection activeCell="IG17" sqref="IG17"/>
    </sheetView>
  </sheetViews>
  <sheetFormatPr defaultColWidth="9" defaultRowHeight="12.7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ht="1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c r="HI5" s="2" t="s">
        <v>179</v>
      </c>
      <c r="HJ5" s="2"/>
      <c r="HK5" s="3"/>
      <c r="HL5" s="3"/>
      <c r="HM5" s="3"/>
      <c r="HN5" s="3"/>
      <c r="HO5" s="3"/>
      <c r="HP5" s="3"/>
      <c r="HQ5" s="3"/>
      <c r="HR5" s="3"/>
      <c r="HS5" s="1"/>
      <c r="HT5" s="3"/>
      <c r="HU5" s="3"/>
      <c r="HV5" s="3"/>
      <c r="HW5" s="3"/>
      <c r="HX5" s="1"/>
      <c r="HY5" s="3"/>
      <c r="HZ5" s="1"/>
      <c r="IA5" s="1"/>
      <c r="IB5" s="3"/>
      <c r="IC5" s="1"/>
      <c r="ID5" s="1"/>
      <c r="IE5" s="3" t="s">
        <v>180</v>
      </c>
    </row>
    <row r="6" ht="1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75" spans="1:239">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4" t="s">
        <v>183</v>
      </c>
      <c r="AX7" s="4"/>
      <c r="AY7" s="3"/>
      <c r="AZ7" s="3"/>
      <c r="BA7" s="3"/>
      <c r="BB7" s="3"/>
      <c r="BC7" s="3"/>
      <c r="BD7" s="3"/>
      <c r="BE7" s="3"/>
      <c r="BF7" s="3"/>
      <c r="BG7" s="3"/>
      <c r="BH7" s="3"/>
      <c r="BI7" s="3"/>
      <c r="BJ7" s="3"/>
      <c r="BK7" s="3"/>
      <c r="BL7" s="3"/>
      <c r="BM7" s="3"/>
      <c r="BN7" s="3"/>
      <c r="BO7" s="3"/>
      <c r="BP7" s="3"/>
      <c r="BQ7" s="3"/>
      <c r="BR7" s="3"/>
      <c r="BS7" s="3"/>
      <c r="BU7" s="4" t="s">
        <v>184</v>
      </c>
      <c r="BV7" s="4"/>
      <c r="BW7" s="3"/>
      <c r="BX7" s="3"/>
      <c r="BY7" s="3"/>
      <c r="BZ7" s="3"/>
      <c r="CA7" s="3"/>
      <c r="CB7" s="3"/>
      <c r="CC7" s="3"/>
      <c r="CD7" s="3"/>
      <c r="CE7" s="3"/>
      <c r="CF7" s="3"/>
      <c r="CG7" s="3"/>
      <c r="CH7" s="3"/>
      <c r="CI7" s="3"/>
      <c r="CJ7" s="3"/>
      <c r="CK7" s="3"/>
      <c r="CL7" s="3"/>
      <c r="CM7" s="3"/>
      <c r="CN7" s="3"/>
      <c r="CO7" s="3"/>
      <c r="CP7" s="3"/>
      <c r="CQ7" s="3"/>
      <c r="CS7" s="4" t="s">
        <v>185</v>
      </c>
      <c r="CT7" s="4"/>
      <c r="CU7" s="3"/>
      <c r="CV7" s="3"/>
      <c r="CW7" s="3"/>
      <c r="CX7" s="3"/>
      <c r="CY7" s="3"/>
      <c r="CZ7" s="3"/>
      <c r="DA7" s="3"/>
      <c r="DB7" s="3"/>
      <c r="DC7" s="3"/>
      <c r="DD7" s="3"/>
      <c r="DE7" s="3"/>
      <c r="DF7" s="3"/>
      <c r="DG7" s="3"/>
      <c r="DH7" s="3"/>
      <c r="DI7" s="3"/>
      <c r="DJ7" s="3"/>
      <c r="DK7" s="3"/>
      <c r="DL7" s="3"/>
      <c r="DM7" s="3"/>
      <c r="DN7" s="3"/>
      <c r="DO7" s="3"/>
      <c r="DQ7" s="4" t="s">
        <v>186</v>
      </c>
      <c r="DR7" s="4"/>
      <c r="DS7" s="3"/>
      <c r="DT7" s="3"/>
      <c r="DU7" s="3"/>
      <c r="DV7" s="3"/>
      <c r="DW7" s="3"/>
      <c r="DX7" s="3"/>
      <c r="DY7" s="3"/>
      <c r="DZ7" s="3"/>
      <c r="EA7" s="3"/>
      <c r="EB7" s="3"/>
      <c r="EC7" s="3"/>
      <c r="ED7" s="3"/>
      <c r="EE7" s="3"/>
      <c r="EF7" s="3"/>
      <c r="EG7" s="3"/>
      <c r="EH7" s="3"/>
      <c r="EI7" s="3"/>
      <c r="EJ7" s="3"/>
      <c r="EK7" s="3"/>
      <c r="EL7" s="3"/>
      <c r="EM7" s="3"/>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c r="HI7" s="4" t="s">
        <v>190</v>
      </c>
      <c r="HJ7" s="4"/>
      <c r="HK7" s="3"/>
      <c r="HL7" s="3"/>
      <c r="HM7" s="3"/>
      <c r="HN7" s="3"/>
      <c r="HO7" s="3"/>
      <c r="HP7" s="3"/>
      <c r="HQ7" s="3"/>
      <c r="HR7" s="3"/>
      <c r="HS7" s="3"/>
      <c r="HT7" s="3"/>
      <c r="HU7" s="3"/>
      <c r="HV7" s="3"/>
      <c r="HW7" s="3"/>
      <c r="HX7" s="3"/>
      <c r="HY7" s="3"/>
      <c r="HZ7" s="3"/>
      <c r="IA7" s="3"/>
      <c r="IB7" s="3"/>
      <c r="IC7" s="3"/>
      <c r="ID7" s="3"/>
      <c r="IE7" s="3"/>
    </row>
    <row r="8" ht="15.75" spans="1:239">
      <c r="A8" s="4" t="s">
        <v>521</v>
      </c>
      <c r="B8" s="4"/>
      <c r="C8" s="5"/>
      <c r="D8" s="5"/>
      <c r="E8" s="5"/>
      <c r="F8" s="5"/>
      <c r="G8" s="5"/>
      <c r="H8" s="5"/>
      <c r="I8" s="5"/>
      <c r="J8" s="5"/>
      <c r="K8" s="5"/>
      <c r="L8" s="5"/>
      <c r="M8" s="5"/>
      <c r="N8" s="5"/>
      <c r="O8" s="5"/>
      <c r="P8" s="5"/>
      <c r="Q8" s="5"/>
      <c r="R8" s="5"/>
      <c r="S8" s="5"/>
      <c r="T8" s="5"/>
      <c r="U8" s="5"/>
      <c r="V8" s="5"/>
      <c r="W8" s="5"/>
      <c r="Y8" s="4" t="s">
        <v>521</v>
      </c>
      <c r="Z8" s="4"/>
      <c r="AA8" s="5"/>
      <c r="AB8" s="5"/>
      <c r="AC8" s="5"/>
      <c r="AD8" s="5"/>
      <c r="AE8" s="5"/>
      <c r="AF8" s="5"/>
      <c r="AG8" s="5"/>
      <c r="AH8" s="5"/>
      <c r="AI8" s="5"/>
      <c r="AJ8" s="5"/>
      <c r="AK8" s="5"/>
      <c r="AL8" s="5"/>
      <c r="AM8" s="5"/>
      <c r="AN8" s="5"/>
      <c r="AO8" s="5"/>
      <c r="AP8" s="5"/>
      <c r="AQ8" s="5"/>
      <c r="AR8" s="5"/>
      <c r="AS8" s="5"/>
      <c r="AT8" s="5"/>
      <c r="AU8" s="5"/>
      <c r="AW8" s="4" t="s">
        <v>521</v>
      </c>
      <c r="AX8" s="4"/>
      <c r="AY8" s="5"/>
      <c r="AZ8" s="5"/>
      <c r="BA8" s="5"/>
      <c r="BB8" s="5"/>
      <c r="BC8" s="5"/>
      <c r="BD8" s="5"/>
      <c r="BE8" s="5"/>
      <c r="BF8" s="5"/>
      <c r="BG8" s="5"/>
      <c r="BH8" s="5"/>
      <c r="BI8" s="5"/>
      <c r="BJ8" s="5"/>
      <c r="BK8" s="5"/>
      <c r="BL8" s="5"/>
      <c r="BM8" s="5"/>
      <c r="BN8" s="5"/>
      <c r="BO8" s="5"/>
      <c r="BP8" s="5"/>
      <c r="BQ8" s="5"/>
      <c r="BR8" s="5"/>
      <c r="BS8" s="5"/>
      <c r="BU8" s="4" t="s">
        <v>521</v>
      </c>
      <c r="BV8" s="4"/>
      <c r="BW8" s="5"/>
      <c r="BX8" s="5"/>
      <c r="BY8" s="5"/>
      <c r="BZ8" s="5"/>
      <c r="CA8" s="5"/>
      <c r="CB8" s="5"/>
      <c r="CC8" s="5"/>
      <c r="CD8" s="5"/>
      <c r="CE8" s="5"/>
      <c r="CF8" s="5"/>
      <c r="CG8" s="5"/>
      <c r="CH8" s="5"/>
      <c r="CI8" s="5"/>
      <c r="CJ8" s="5"/>
      <c r="CK8" s="5"/>
      <c r="CL8" s="5"/>
      <c r="CM8" s="5"/>
      <c r="CN8" s="5"/>
      <c r="CO8" s="5"/>
      <c r="CP8" s="5"/>
      <c r="CQ8" s="5"/>
      <c r="CS8" s="4" t="s">
        <v>521</v>
      </c>
      <c r="CT8" s="4"/>
      <c r="CU8" s="5"/>
      <c r="CV8" s="5"/>
      <c r="CW8" s="5"/>
      <c r="CX8" s="5"/>
      <c r="CY8" s="5"/>
      <c r="CZ8" s="5"/>
      <c r="DA8" s="5"/>
      <c r="DB8" s="5"/>
      <c r="DC8" s="5"/>
      <c r="DD8" s="5"/>
      <c r="DE8" s="5"/>
      <c r="DF8" s="5"/>
      <c r="DG8" s="5"/>
      <c r="DH8" s="5"/>
      <c r="DI8" s="5"/>
      <c r="DJ8" s="5"/>
      <c r="DK8" s="5"/>
      <c r="DL8" s="5"/>
      <c r="DM8" s="5"/>
      <c r="DN8" s="5"/>
      <c r="DO8" s="5"/>
      <c r="DQ8" s="4" t="s">
        <v>521</v>
      </c>
      <c r="DR8" s="4"/>
      <c r="DS8" s="5"/>
      <c r="DT8" s="5"/>
      <c r="DU8" s="5"/>
      <c r="DV8" s="5"/>
      <c r="DW8" s="5"/>
      <c r="DX8" s="5"/>
      <c r="DY8" s="5"/>
      <c r="DZ8" s="5"/>
      <c r="EA8" s="5"/>
      <c r="EB8" s="5"/>
      <c r="EC8" s="5"/>
      <c r="ED8" s="5"/>
      <c r="EE8" s="5"/>
      <c r="EF8" s="5"/>
      <c r="EG8" s="5"/>
      <c r="EH8" s="5"/>
      <c r="EI8" s="5"/>
      <c r="EJ8" s="5"/>
      <c r="EK8" s="5"/>
      <c r="EL8" s="5"/>
      <c r="EM8" s="5"/>
      <c r="EO8" s="4" t="s">
        <v>521</v>
      </c>
      <c r="EP8" s="4"/>
      <c r="EQ8" s="5"/>
      <c r="ER8" s="5"/>
      <c r="ES8" s="5"/>
      <c r="ET8" s="5"/>
      <c r="EU8" s="5"/>
      <c r="EV8" s="5"/>
      <c r="EW8" s="5"/>
      <c r="EX8" s="5"/>
      <c r="EY8" s="5"/>
      <c r="EZ8" s="5"/>
      <c r="FA8" s="5"/>
      <c r="FB8" s="5"/>
      <c r="FC8" s="5"/>
      <c r="FD8" s="5"/>
      <c r="FE8" s="5"/>
      <c r="FF8" s="5"/>
      <c r="FG8" s="5"/>
      <c r="FH8" s="5"/>
      <c r="FI8" s="5"/>
      <c r="FJ8" s="5"/>
      <c r="FK8" s="5"/>
      <c r="FM8" s="4" t="s">
        <v>521</v>
      </c>
      <c r="FN8" s="4"/>
      <c r="FO8" s="5"/>
      <c r="FP8" s="5"/>
      <c r="FQ8" s="5"/>
      <c r="FR8" s="5"/>
      <c r="FS8" s="5"/>
      <c r="FT8" s="5"/>
      <c r="FU8" s="5"/>
      <c r="FV8" s="5"/>
      <c r="FW8" s="5"/>
      <c r="FX8" s="5"/>
      <c r="FY8" s="5"/>
      <c r="FZ8" s="5"/>
      <c r="GA8" s="5"/>
      <c r="GB8" s="5"/>
      <c r="GC8" s="5"/>
      <c r="GD8" s="5"/>
      <c r="GE8" s="5"/>
      <c r="GF8" s="5"/>
      <c r="GG8" s="5"/>
      <c r="GH8" s="5"/>
      <c r="GI8" s="5"/>
      <c r="GK8" s="4" t="s">
        <v>521</v>
      </c>
      <c r="GL8" s="4"/>
      <c r="GM8" s="5"/>
      <c r="GN8" s="5"/>
      <c r="GO8" s="5"/>
      <c r="GP8" s="5"/>
      <c r="GQ8" s="5"/>
      <c r="GR8" s="5"/>
      <c r="GS8" s="5"/>
      <c r="GT8" s="5"/>
      <c r="GU8" s="5"/>
      <c r="GV8" s="5"/>
      <c r="GW8" s="5"/>
      <c r="GX8" s="5"/>
      <c r="GY8" s="5"/>
      <c r="GZ8" s="5"/>
      <c r="HA8" s="5"/>
      <c r="HB8" s="5"/>
      <c r="HC8" s="5"/>
      <c r="HD8" s="5"/>
      <c r="HE8" s="5"/>
      <c r="HF8" s="5"/>
      <c r="HG8" s="5"/>
      <c r="HI8" s="4" t="s">
        <v>521</v>
      </c>
      <c r="HJ8" s="4"/>
      <c r="HK8" s="5"/>
      <c r="HL8" s="5"/>
      <c r="HM8" s="5"/>
      <c r="HN8" s="5"/>
      <c r="HO8" s="5"/>
      <c r="HP8" s="5"/>
      <c r="HQ8" s="5"/>
      <c r="HR8" s="5"/>
      <c r="HS8" s="5"/>
      <c r="HT8" s="5"/>
      <c r="HU8" s="5"/>
      <c r="HV8" s="5"/>
      <c r="HW8" s="5"/>
      <c r="HX8" s="5"/>
      <c r="HY8" s="5"/>
      <c r="HZ8" s="5"/>
      <c r="IA8" s="5"/>
      <c r="IB8" s="5"/>
      <c r="IC8" s="5"/>
      <c r="ID8" s="5"/>
      <c r="IE8" s="5"/>
    </row>
    <row r="9" ht="1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25" spans="1:239">
      <c r="A13" s="13"/>
      <c r="B13" s="13" t="s">
        <v>523</v>
      </c>
      <c r="C13" s="13">
        <v>0</v>
      </c>
      <c r="D13" s="13">
        <v>0</v>
      </c>
      <c r="E13" s="13">
        <v>0</v>
      </c>
      <c r="F13" s="13">
        <v>0</v>
      </c>
      <c r="G13" s="13">
        <v>0</v>
      </c>
      <c r="H13" s="13">
        <v>0</v>
      </c>
      <c r="I13" s="13">
        <v>0</v>
      </c>
      <c r="J13" s="13">
        <v>0</v>
      </c>
      <c r="K13" s="13">
        <v>0.1</v>
      </c>
      <c r="L13" s="13">
        <v>0.1</v>
      </c>
      <c r="M13" s="13">
        <v>0.1</v>
      </c>
      <c r="N13" s="13">
        <v>0.1</v>
      </c>
      <c r="O13" s="13">
        <v>0.1</v>
      </c>
      <c r="P13" s="13">
        <v>0.1</v>
      </c>
      <c r="Q13" s="13">
        <v>0.1</v>
      </c>
      <c r="R13" s="13">
        <v>0.1</v>
      </c>
      <c r="S13" s="13">
        <v>0.1</v>
      </c>
      <c r="T13" s="13">
        <v>0.1</v>
      </c>
      <c r="U13" s="13">
        <v>0.1</v>
      </c>
      <c r="V13" s="13">
        <v>0.1</v>
      </c>
      <c r="W13" s="13">
        <v>0.1</v>
      </c>
      <c r="Y13" s="13"/>
      <c r="Z13" s="13" t="s">
        <v>523</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W13" s="13"/>
      <c r="AX13" s="13" t="s">
        <v>523</v>
      </c>
      <c r="AY13" s="13">
        <v>0.1</v>
      </c>
      <c r="AZ13" s="13">
        <v>0.1</v>
      </c>
      <c r="BA13" s="13">
        <v>0.1</v>
      </c>
      <c r="BB13" s="13">
        <v>0.1</v>
      </c>
      <c r="BC13" s="13">
        <v>0.1</v>
      </c>
      <c r="BD13" s="13">
        <v>0.1</v>
      </c>
      <c r="BE13" s="13">
        <v>0.1</v>
      </c>
      <c r="BF13" s="13">
        <v>0.1</v>
      </c>
      <c r="BG13" s="13">
        <v>0.1</v>
      </c>
      <c r="BH13" s="13">
        <v>0.1</v>
      </c>
      <c r="BI13" s="13">
        <v>0.2</v>
      </c>
      <c r="BJ13" s="13">
        <v>0.2</v>
      </c>
      <c r="BK13" s="13">
        <v>0.2</v>
      </c>
      <c r="BL13" s="13">
        <v>0.2</v>
      </c>
      <c r="BM13" s="13">
        <v>0.2</v>
      </c>
      <c r="BN13" s="13">
        <v>0.2</v>
      </c>
      <c r="BO13" s="13">
        <v>0.2</v>
      </c>
      <c r="BP13" s="13">
        <v>0.2</v>
      </c>
      <c r="BQ13" s="13">
        <v>0.2</v>
      </c>
      <c r="BR13" s="13">
        <v>0.2</v>
      </c>
      <c r="BS13" s="13">
        <v>0.2</v>
      </c>
      <c r="BU13" s="13"/>
      <c r="BV13" s="13" t="s">
        <v>523</v>
      </c>
      <c r="BW13" s="13">
        <v>0.1</v>
      </c>
      <c r="BX13" s="13">
        <v>0.1</v>
      </c>
      <c r="BY13" s="13">
        <v>0.1</v>
      </c>
      <c r="BZ13" s="13">
        <v>0.1</v>
      </c>
      <c r="CA13" s="13">
        <v>0.1</v>
      </c>
      <c r="CB13" s="13">
        <v>0.1</v>
      </c>
      <c r="CC13" s="13">
        <v>0.1</v>
      </c>
      <c r="CD13" s="13">
        <v>0.1</v>
      </c>
      <c r="CE13" s="13">
        <v>0.1</v>
      </c>
      <c r="CF13" s="13">
        <v>0.1</v>
      </c>
      <c r="CG13" s="13">
        <v>0.2</v>
      </c>
      <c r="CH13" s="13">
        <v>0.2</v>
      </c>
      <c r="CI13" s="13">
        <v>0.2</v>
      </c>
      <c r="CJ13" s="13">
        <v>0.2</v>
      </c>
      <c r="CK13" s="13">
        <v>0.1</v>
      </c>
      <c r="CL13" s="13">
        <v>0.2</v>
      </c>
      <c r="CM13" s="13">
        <v>0.2</v>
      </c>
      <c r="CN13" s="13">
        <v>0.2</v>
      </c>
      <c r="CO13" s="13">
        <v>0.2</v>
      </c>
      <c r="CP13" s="13">
        <v>0.2</v>
      </c>
      <c r="CQ13" s="13">
        <v>0.1</v>
      </c>
      <c r="CS13" s="13"/>
      <c r="CT13" s="13" t="s">
        <v>523</v>
      </c>
      <c r="CU13" s="13">
        <v>0.8</v>
      </c>
      <c r="CV13" s="13">
        <v>0.9</v>
      </c>
      <c r="CW13" s="13">
        <v>0.9</v>
      </c>
      <c r="CX13" s="13">
        <v>1</v>
      </c>
      <c r="CY13" s="13">
        <v>1.1</v>
      </c>
      <c r="CZ13" s="13">
        <v>1.1</v>
      </c>
      <c r="DA13" s="13">
        <v>1.1</v>
      </c>
      <c r="DB13" s="13">
        <v>1.2</v>
      </c>
      <c r="DC13" s="13">
        <v>1.1</v>
      </c>
      <c r="DD13" s="13">
        <v>1.5</v>
      </c>
      <c r="DE13" s="13">
        <v>1.4</v>
      </c>
      <c r="DF13" s="13">
        <v>1.5</v>
      </c>
      <c r="DG13" s="13">
        <v>1.5</v>
      </c>
      <c r="DH13" s="13">
        <v>1.5</v>
      </c>
      <c r="DI13" s="13">
        <v>1.4</v>
      </c>
      <c r="DJ13" s="13">
        <v>1.5</v>
      </c>
      <c r="DK13" s="13">
        <v>1.5</v>
      </c>
      <c r="DL13" s="13">
        <v>1.6</v>
      </c>
      <c r="DM13" s="13">
        <v>1.6</v>
      </c>
      <c r="DN13" s="13">
        <v>1.6</v>
      </c>
      <c r="DO13" s="13">
        <v>1.4</v>
      </c>
      <c r="DQ13" s="13"/>
      <c r="DR13" s="13" t="s">
        <v>523</v>
      </c>
      <c r="DS13" s="13">
        <v>0.7</v>
      </c>
      <c r="DT13" s="13">
        <v>0.8</v>
      </c>
      <c r="DU13" s="13">
        <v>0.9</v>
      </c>
      <c r="DV13" s="13">
        <v>1</v>
      </c>
      <c r="DW13" s="13">
        <v>1.1</v>
      </c>
      <c r="DX13" s="13">
        <v>1.1</v>
      </c>
      <c r="DY13" s="13">
        <v>1.1</v>
      </c>
      <c r="DZ13" s="13">
        <v>1.2</v>
      </c>
      <c r="EA13" s="13">
        <v>1.3</v>
      </c>
      <c r="EB13" s="13">
        <v>1.9</v>
      </c>
      <c r="EC13" s="13">
        <v>2</v>
      </c>
      <c r="ED13" s="13">
        <v>2.1</v>
      </c>
      <c r="EE13" s="13">
        <v>2</v>
      </c>
      <c r="EF13" s="13">
        <v>2.1</v>
      </c>
      <c r="EG13" s="13">
        <v>2</v>
      </c>
      <c r="EH13" s="13">
        <v>2</v>
      </c>
      <c r="EI13" s="13">
        <v>2</v>
      </c>
      <c r="EJ13" s="13">
        <v>1.9</v>
      </c>
      <c r="EK13" s="13">
        <v>1.9</v>
      </c>
      <c r="EL13" s="13">
        <v>1.9</v>
      </c>
      <c r="EM13" s="13">
        <v>1.6</v>
      </c>
      <c r="EO13" s="13"/>
      <c r="EP13" s="13" t="s">
        <v>523</v>
      </c>
      <c r="EQ13" s="13">
        <v>0</v>
      </c>
      <c r="ER13" s="13">
        <v>0</v>
      </c>
      <c r="ES13" s="13">
        <v>0</v>
      </c>
      <c r="ET13" s="13">
        <v>0.1</v>
      </c>
      <c r="EU13" s="13">
        <v>0.1</v>
      </c>
      <c r="EV13" s="13">
        <v>0.1</v>
      </c>
      <c r="EW13" s="13">
        <v>0.1</v>
      </c>
      <c r="EX13" s="13">
        <v>0.1</v>
      </c>
      <c r="EY13" s="13">
        <v>0.1</v>
      </c>
      <c r="EZ13" s="13">
        <v>0.1</v>
      </c>
      <c r="FA13" s="13">
        <v>0.1</v>
      </c>
      <c r="FB13" s="13">
        <v>0.1</v>
      </c>
      <c r="FC13" s="13">
        <v>0.2</v>
      </c>
      <c r="FD13" s="13">
        <v>0.2</v>
      </c>
      <c r="FE13" s="13">
        <v>0.2</v>
      </c>
      <c r="FF13" s="13">
        <v>0.2</v>
      </c>
      <c r="FG13" s="13">
        <v>0.2</v>
      </c>
      <c r="FH13" s="13">
        <v>0.2</v>
      </c>
      <c r="FI13" s="13">
        <v>0.2</v>
      </c>
      <c r="FJ13" s="13">
        <v>0.2</v>
      </c>
      <c r="FK13" s="13">
        <v>0.2</v>
      </c>
      <c r="FM13" s="13"/>
      <c r="FN13" s="13" t="s">
        <v>523</v>
      </c>
      <c r="FO13" s="13">
        <v>0</v>
      </c>
      <c r="FP13" s="13">
        <v>0</v>
      </c>
      <c r="FQ13" s="13">
        <v>0</v>
      </c>
      <c r="FR13" s="13">
        <v>0</v>
      </c>
      <c r="FS13" s="13">
        <v>0</v>
      </c>
      <c r="FT13" s="13">
        <v>0</v>
      </c>
      <c r="FU13" s="13">
        <v>0</v>
      </c>
      <c r="FV13" s="13">
        <v>0.1</v>
      </c>
      <c r="FW13" s="13">
        <v>0.1</v>
      </c>
      <c r="FX13" s="13">
        <v>0.1</v>
      </c>
      <c r="FY13" s="13">
        <v>0.1</v>
      </c>
      <c r="FZ13" s="13">
        <v>0.1</v>
      </c>
      <c r="GA13" s="13">
        <v>0.1</v>
      </c>
      <c r="GB13" s="13">
        <v>0.1</v>
      </c>
      <c r="GC13" s="13">
        <v>0.1</v>
      </c>
      <c r="GD13" s="13">
        <v>0.1</v>
      </c>
      <c r="GE13" s="13">
        <v>0.1</v>
      </c>
      <c r="GF13" s="13">
        <v>0.1</v>
      </c>
      <c r="GG13" s="13">
        <v>0.1</v>
      </c>
      <c r="GH13" s="13">
        <v>0.1</v>
      </c>
      <c r="GI13" s="13">
        <v>0.1</v>
      </c>
      <c r="GK13" s="13"/>
      <c r="GL13" s="13" t="s">
        <v>523</v>
      </c>
      <c r="GM13" s="13">
        <v>0.3</v>
      </c>
      <c r="GN13" s="13">
        <v>0.4</v>
      </c>
      <c r="GO13" s="13">
        <v>0.4</v>
      </c>
      <c r="GP13" s="13">
        <v>0.4</v>
      </c>
      <c r="GQ13" s="13">
        <v>0.5</v>
      </c>
      <c r="GR13" s="13">
        <v>0.5</v>
      </c>
      <c r="GS13" s="13">
        <v>0.5</v>
      </c>
      <c r="GT13" s="13">
        <v>0.5</v>
      </c>
      <c r="GU13" s="13">
        <v>0.6</v>
      </c>
      <c r="GV13" s="13">
        <v>0.7</v>
      </c>
      <c r="GW13" s="13">
        <v>0.7</v>
      </c>
      <c r="GX13" s="13">
        <v>0.7</v>
      </c>
      <c r="GY13" s="13">
        <v>0.8</v>
      </c>
      <c r="GZ13" s="13">
        <v>0.8</v>
      </c>
      <c r="HA13" s="13">
        <v>0.9</v>
      </c>
      <c r="HB13" s="13">
        <v>0.8</v>
      </c>
      <c r="HC13" s="13">
        <v>0.9</v>
      </c>
      <c r="HD13" s="13">
        <v>0.8</v>
      </c>
      <c r="HE13" s="13">
        <v>0.8</v>
      </c>
      <c r="HF13" s="13">
        <v>0.9</v>
      </c>
      <c r="HG13" s="13">
        <v>0.8</v>
      </c>
      <c r="HI13" s="13"/>
      <c r="HJ13" s="13" t="s">
        <v>523</v>
      </c>
      <c r="HK13" s="13">
        <v>0.4</v>
      </c>
      <c r="HL13" s="13">
        <v>0.2</v>
      </c>
      <c r="HM13" s="13">
        <v>0.3</v>
      </c>
      <c r="HN13" s="13">
        <v>0.3</v>
      </c>
      <c r="HO13" s="13">
        <v>0.3</v>
      </c>
      <c r="HP13" s="13">
        <v>0.3</v>
      </c>
      <c r="HQ13" s="13">
        <v>0.3</v>
      </c>
      <c r="HR13" s="13">
        <v>0.3</v>
      </c>
      <c r="HS13" s="13">
        <v>0.3</v>
      </c>
      <c r="HT13" s="13">
        <v>0.4</v>
      </c>
      <c r="HU13" s="13">
        <v>0.5</v>
      </c>
      <c r="HV13" s="13">
        <v>0.4</v>
      </c>
      <c r="HW13" s="13">
        <v>0.5</v>
      </c>
      <c r="HX13" s="13">
        <v>0.5</v>
      </c>
      <c r="HY13" s="13">
        <v>0.5</v>
      </c>
      <c r="HZ13" s="13">
        <v>0.5</v>
      </c>
      <c r="IA13" s="13">
        <v>0.5</v>
      </c>
      <c r="IB13" s="13">
        <v>0.6</v>
      </c>
      <c r="IC13" s="13">
        <v>0.6</v>
      </c>
      <c r="ID13" s="13">
        <v>0.6</v>
      </c>
      <c r="IE13" s="13">
        <v>0.5</v>
      </c>
    </row>
    <row r="14" ht="15" spans="1:239">
      <c r="A14" s="1"/>
      <c r="B14" s="1"/>
      <c r="C14" s="1"/>
      <c r="D14" s="1"/>
      <c r="E14" s="1"/>
      <c r="F14" s="1"/>
      <c r="G14" s="1"/>
      <c r="H14" s="1"/>
      <c r="I14" s="1"/>
      <c r="J14" s="1"/>
      <c r="K14" s="1"/>
      <c r="L14" s="1"/>
      <c r="M14" s="1"/>
      <c r="N14" s="1"/>
      <c r="O14" s="1"/>
      <c r="P14" s="1"/>
      <c r="Q14" s="1"/>
      <c r="R14" s="1"/>
      <c r="S14" s="1"/>
      <c r="T14" s="1"/>
      <c r="U14" s="1"/>
      <c r="V14" s="1"/>
      <c r="W14" s="1"/>
      <c r="Y14" s="1"/>
      <c r="Z14" s="1"/>
      <c r="AA14" s="1"/>
      <c r="AB14" s="1"/>
      <c r="AC14" s="1"/>
      <c r="AD14" s="1"/>
      <c r="AE14" s="1"/>
      <c r="AF14" s="1"/>
      <c r="AG14" s="1"/>
      <c r="AH14" s="1"/>
      <c r="AI14" s="1"/>
      <c r="AJ14" s="1"/>
      <c r="AK14" s="1"/>
      <c r="AL14" s="1"/>
      <c r="AM14" s="1"/>
      <c r="AN14" s="1"/>
      <c r="AO14" s="1"/>
      <c r="AP14" s="1"/>
      <c r="AQ14" s="1"/>
      <c r="AR14" s="1"/>
      <c r="AS14" s="1"/>
      <c r="AT14" s="1"/>
      <c r="AU14" s="1"/>
      <c r="AW14" s="1"/>
      <c r="AX14" s="1"/>
      <c r="AY14" s="1"/>
      <c r="AZ14" s="1"/>
      <c r="BA14" s="1"/>
      <c r="BB14" s="1"/>
      <c r="BC14" s="1"/>
      <c r="BD14" s="1"/>
      <c r="BE14" s="1"/>
      <c r="BF14" s="1"/>
      <c r="BG14" s="1"/>
      <c r="BH14" s="1"/>
      <c r="BI14" s="1"/>
      <c r="BJ14" s="1"/>
      <c r="BK14" s="1"/>
      <c r="BL14" s="1"/>
      <c r="BM14" s="1"/>
      <c r="BN14" s="1"/>
      <c r="BO14" s="1"/>
      <c r="BP14" s="1"/>
      <c r="BQ14" s="1"/>
      <c r="BR14" s="1"/>
      <c r="BS14" s="1"/>
      <c r="BU14" s="1"/>
      <c r="BV14" s="1"/>
      <c r="BW14" s="1"/>
      <c r="BX14" s="1"/>
      <c r="BY14" s="1"/>
      <c r="BZ14" s="1"/>
      <c r="CA14" s="1"/>
      <c r="CB14" s="1"/>
      <c r="CC14" s="1"/>
      <c r="CD14" s="1"/>
      <c r="CE14" s="1"/>
      <c r="CF14" s="1"/>
      <c r="CG14" s="1"/>
      <c r="CH14" s="1"/>
      <c r="CI14" s="1"/>
      <c r="CJ14" s="1"/>
      <c r="CK14" s="1"/>
      <c r="CL14" s="1"/>
      <c r="CM14" s="1"/>
      <c r="CN14" s="1"/>
      <c r="CO14" s="1"/>
      <c r="CP14" s="1"/>
      <c r="CQ14" s="1"/>
      <c r="CS14" s="1"/>
      <c r="CT14" s="1"/>
      <c r="CU14" s="1"/>
      <c r="CV14" s="1"/>
      <c r="CW14" s="1"/>
      <c r="CX14" s="1"/>
      <c r="CY14" s="1"/>
      <c r="CZ14" s="1"/>
      <c r="DA14" s="1"/>
      <c r="DB14" s="1"/>
      <c r="DC14" s="1"/>
      <c r="DD14" s="1"/>
      <c r="DE14" s="1"/>
      <c r="DF14" s="1"/>
      <c r="DG14" s="1"/>
      <c r="DH14" s="1"/>
      <c r="DI14" s="1"/>
      <c r="DJ14" s="1"/>
      <c r="DK14" s="1"/>
      <c r="DL14" s="1"/>
      <c r="DM14" s="1"/>
      <c r="DN14" s="1"/>
      <c r="DO14" s="1"/>
      <c r="DQ14" s="1"/>
      <c r="DR14" s="1"/>
      <c r="DS14" s="1"/>
      <c r="DT14" s="1"/>
      <c r="DU14" s="1"/>
      <c r="DV14" s="1"/>
      <c r="DW14" s="1"/>
      <c r="DX14" s="1"/>
      <c r="DY14" s="1"/>
      <c r="DZ14" s="1"/>
      <c r="EA14" s="1"/>
      <c r="EB14" s="1"/>
      <c r="EC14" s="1"/>
      <c r="ED14" s="1"/>
      <c r="EE14" s="1"/>
      <c r="EF14" s="1"/>
      <c r="EG14" s="1"/>
      <c r="EH14" s="1"/>
      <c r="EI14" s="1"/>
      <c r="EJ14" s="1"/>
      <c r="EK14" s="1"/>
      <c r="EL14" s="1"/>
      <c r="EM14" s="1"/>
      <c r="EO14" s="1"/>
      <c r="EP14" s="1"/>
      <c r="EQ14" s="1"/>
      <c r="ER14" s="1"/>
      <c r="ES14" s="1"/>
      <c r="ET14" s="1"/>
      <c r="EU14" s="1"/>
      <c r="EV14" s="1"/>
      <c r="EW14" s="1"/>
      <c r="EX14" s="1"/>
      <c r="EY14" s="1"/>
      <c r="EZ14" s="1"/>
      <c r="FA14" s="1"/>
      <c r="FB14" s="1"/>
      <c r="FC14" s="1"/>
      <c r="FD14" s="1"/>
      <c r="FE14" s="1"/>
      <c r="FF14" s="1"/>
      <c r="FG14" s="1"/>
      <c r="FH14" s="1"/>
      <c r="FI14" s="1"/>
      <c r="FJ14" s="1"/>
      <c r="FK14" s="1"/>
      <c r="FM14" s="1"/>
      <c r="FN14" s="1"/>
      <c r="FO14" s="1"/>
      <c r="FP14" s="1"/>
      <c r="FQ14" s="1"/>
      <c r="FR14" s="1"/>
      <c r="FS14" s="1"/>
      <c r="FT14" s="1"/>
      <c r="FU14" s="1"/>
      <c r="FV14" s="1"/>
      <c r="FW14" s="1"/>
      <c r="FX14" s="1"/>
      <c r="FY14" s="1"/>
      <c r="FZ14" s="1"/>
      <c r="GA14" s="1"/>
      <c r="GB14" s="1"/>
      <c r="GC14" s="1"/>
      <c r="GD14" s="1"/>
      <c r="GE14" s="1"/>
      <c r="GF14" s="1"/>
      <c r="GG14" s="1"/>
      <c r="GH14" s="1"/>
      <c r="GI14" s="1"/>
      <c r="GK14" s="1"/>
      <c r="GL14" s="1"/>
      <c r="GM14" s="1"/>
      <c r="GN14" s="1"/>
      <c r="GO14" s="1"/>
      <c r="GP14" s="1"/>
      <c r="GQ14" s="1"/>
      <c r="GR14" s="1"/>
      <c r="GS14" s="1"/>
      <c r="GT14" s="1"/>
      <c r="GU14" s="1"/>
      <c r="GV14" s="1"/>
      <c r="GW14" s="1"/>
      <c r="GX14" s="1"/>
      <c r="GY14" s="1"/>
      <c r="GZ14" s="1"/>
      <c r="HA14" s="1"/>
      <c r="HB14" s="1"/>
      <c r="HC14" s="1"/>
      <c r="HD14" s="1"/>
      <c r="HE14" s="1"/>
      <c r="HF14" s="1"/>
      <c r="HG14" s="1"/>
      <c r="HI14" s="1"/>
      <c r="HJ14" s="1"/>
      <c r="HK14" s="1"/>
      <c r="HL14" s="1"/>
      <c r="HM14" s="1"/>
      <c r="HN14" s="1"/>
      <c r="HO14" s="1"/>
      <c r="HP14" s="1"/>
      <c r="HQ14" s="1"/>
      <c r="HR14" s="1"/>
      <c r="HS14" s="1"/>
      <c r="HT14" s="1"/>
      <c r="HU14" s="1"/>
      <c r="HV14" s="1"/>
      <c r="HW14" s="1"/>
      <c r="HX14" s="1"/>
      <c r="HY14" s="1"/>
      <c r="HZ14" s="1"/>
      <c r="IA14" s="1"/>
      <c r="IB14" s="1"/>
      <c r="IC14" s="1"/>
      <c r="ID14" s="1"/>
      <c r="IE14" s="1"/>
    </row>
    <row r="15" ht="15" spans="1:239">
      <c r="A15" s="1"/>
      <c r="B15" s="14" t="s">
        <v>313</v>
      </c>
      <c r="C15" s="1"/>
      <c r="D15" s="1"/>
      <c r="E15" s="1"/>
      <c r="F15" s="1"/>
      <c r="G15" s="1"/>
      <c r="H15" s="1"/>
      <c r="I15" s="1"/>
      <c r="J15" s="1"/>
      <c r="K15" s="1"/>
      <c r="L15" s="1"/>
      <c r="M15" s="1"/>
      <c r="N15" s="1"/>
      <c r="O15" s="1"/>
      <c r="P15" s="1"/>
      <c r="Q15" s="1"/>
      <c r="R15" s="1"/>
      <c r="S15" s="1"/>
      <c r="T15" s="1"/>
      <c r="U15" s="1"/>
      <c r="V15" s="1"/>
      <c r="W15" s="1"/>
      <c r="Y15" s="1"/>
      <c r="Z15" s="14" t="s">
        <v>313</v>
      </c>
      <c r="AA15" s="1"/>
      <c r="AB15" s="1"/>
      <c r="AC15" s="1"/>
      <c r="AD15" s="1"/>
      <c r="AE15" s="1"/>
      <c r="AF15" s="1"/>
      <c r="AG15" s="1"/>
      <c r="AH15" s="1"/>
      <c r="AI15" s="1"/>
      <c r="AJ15" s="1"/>
      <c r="AK15" s="1"/>
      <c r="AL15" s="1"/>
      <c r="AM15" s="1"/>
      <c r="AN15" s="1"/>
      <c r="AO15" s="1"/>
      <c r="AP15" s="1"/>
      <c r="AQ15" s="1"/>
      <c r="AR15" s="1"/>
      <c r="AS15" s="1"/>
      <c r="AT15" s="1"/>
      <c r="AU15" s="1"/>
      <c r="AW15" s="1"/>
      <c r="AX15" s="14" t="s">
        <v>313</v>
      </c>
      <c r="AY15" s="1"/>
      <c r="AZ15" s="1"/>
      <c r="BA15" s="1"/>
      <c r="BB15" s="1"/>
      <c r="BC15" s="1"/>
      <c r="BD15" s="1"/>
      <c r="BE15" s="1"/>
      <c r="BF15" s="1"/>
      <c r="BG15" s="1"/>
      <c r="BH15" s="1"/>
      <c r="BI15" s="1"/>
      <c r="BJ15" s="1"/>
      <c r="BK15" s="1"/>
      <c r="BL15" s="1"/>
      <c r="BM15" s="1"/>
      <c r="BN15" s="1"/>
      <c r="BO15" s="1"/>
      <c r="BP15" s="1"/>
      <c r="BQ15" s="1"/>
      <c r="BR15" s="1"/>
      <c r="BS15" s="1"/>
      <c r="BU15" s="1"/>
      <c r="BV15" s="14" t="s">
        <v>313</v>
      </c>
      <c r="BW15" s="1"/>
      <c r="BX15" s="1"/>
      <c r="BY15" s="1"/>
      <c r="BZ15" s="1"/>
      <c r="CA15" s="1"/>
      <c r="CB15" s="1"/>
      <c r="CC15" s="1"/>
      <c r="CD15" s="1"/>
      <c r="CE15" s="1"/>
      <c r="CF15" s="1"/>
      <c r="CG15" s="1"/>
      <c r="CH15" s="1"/>
      <c r="CI15" s="1"/>
      <c r="CJ15" s="1"/>
      <c r="CK15" s="1"/>
      <c r="CL15" s="1"/>
      <c r="CM15" s="1"/>
      <c r="CN15" s="1"/>
      <c r="CO15" s="1"/>
      <c r="CP15" s="1"/>
      <c r="CQ15" s="1"/>
      <c r="CS15" s="1"/>
      <c r="CT15" s="14" t="s">
        <v>313</v>
      </c>
      <c r="CU15" s="1"/>
      <c r="CV15" s="1"/>
      <c r="CW15" s="1"/>
      <c r="CX15" s="1"/>
      <c r="CY15" s="1"/>
      <c r="CZ15" s="1"/>
      <c r="DA15" s="1"/>
      <c r="DB15" s="1"/>
      <c r="DC15" s="1"/>
      <c r="DD15" s="1"/>
      <c r="DE15" s="1"/>
      <c r="DF15" s="1"/>
      <c r="DG15" s="1"/>
      <c r="DH15" s="1"/>
      <c r="DI15" s="1"/>
      <c r="DJ15" s="1"/>
      <c r="DK15" s="1"/>
      <c r="DL15" s="1"/>
      <c r="DM15" s="1"/>
      <c r="DN15" s="1"/>
      <c r="DO15" s="1"/>
      <c r="DQ15" s="1"/>
      <c r="DR15" s="14" t="s">
        <v>313</v>
      </c>
      <c r="DS15" s="1"/>
      <c r="DT15" s="1"/>
      <c r="DU15" s="1"/>
      <c r="DV15" s="1"/>
      <c r="DW15" s="1"/>
      <c r="DX15" s="1"/>
      <c r="DY15" s="1"/>
      <c r="DZ15" s="1"/>
      <c r="EA15" s="1"/>
      <c r="EB15" s="1"/>
      <c r="EC15" s="1"/>
      <c r="ED15" s="1"/>
      <c r="EE15" s="1"/>
      <c r="EF15" s="1"/>
      <c r="EG15" s="1"/>
      <c r="EH15" s="1"/>
      <c r="EI15" s="1"/>
      <c r="EJ15" s="1"/>
      <c r="EK15" s="1"/>
      <c r="EL15" s="1"/>
      <c r="EM15" s="1"/>
      <c r="EO15" s="1"/>
      <c r="EP15" s="14" t="s">
        <v>313</v>
      </c>
      <c r="EQ15" s="1"/>
      <c r="ER15" s="1"/>
      <c r="ES15" s="1"/>
      <c r="ET15" s="1"/>
      <c r="EU15" s="1"/>
      <c r="EV15" s="1"/>
      <c r="EW15" s="1"/>
      <c r="EX15" s="1"/>
      <c r="EY15" s="1"/>
      <c r="EZ15" s="1"/>
      <c r="FA15" s="1"/>
      <c r="FB15" s="1"/>
      <c r="FC15" s="1"/>
      <c r="FD15" s="1"/>
      <c r="FE15" s="1"/>
      <c r="FF15" s="1"/>
      <c r="FG15" s="1"/>
      <c r="FH15" s="1"/>
      <c r="FI15" s="1"/>
      <c r="FJ15" s="1"/>
      <c r="FK15" s="1"/>
      <c r="FM15" s="1"/>
      <c r="FN15" s="14" t="s">
        <v>313</v>
      </c>
      <c r="FO15" s="1"/>
      <c r="FP15" s="1"/>
      <c r="FQ15" s="1"/>
      <c r="FR15" s="1"/>
      <c r="FS15" s="1"/>
      <c r="FT15" s="1"/>
      <c r="FU15" s="1"/>
      <c r="FV15" s="1"/>
      <c r="FW15" s="1"/>
      <c r="FX15" s="1"/>
      <c r="FY15" s="1"/>
      <c r="FZ15" s="1"/>
      <c r="GA15" s="1"/>
      <c r="GB15" s="1"/>
      <c r="GC15" s="1"/>
      <c r="GD15" s="1"/>
      <c r="GE15" s="1"/>
      <c r="GF15" s="1"/>
      <c r="GG15" s="1"/>
      <c r="GH15" s="1"/>
      <c r="GI15" s="1"/>
      <c r="GK15" s="1"/>
      <c r="GL15" s="14" t="s">
        <v>313</v>
      </c>
      <c r="GM15" s="1"/>
      <c r="GN15" s="1"/>
      <c r="GO15" s="1"/>
      <c r="GP15" s="1"/>
      <c r="GQ15" s="1"/>
      <c r="GR15" s="1"/>
      <c r="GS15" s="1"/>
      <c r="GT15" s="1"/>
      <c r="GU15" s="1"/>
      <c r="GV15" s="1"/>
      <c r="GW15" s="1"/>
      <c r="GX15" s="1"/>
      <c r="GY15" s="1"/>
      <c r="GZ15" s="1"/>
      <c r="HA15" s="1"/>
      <c r="HB15" s="1"/>
      <c r="HC15" s="1"/>
      <c r="HD15" s="1"/>
      <c r="HE15" s="1"/>
      <c r="HF15" s="1"/>
      <c r="HG15" s="1"/>
      <c r="HI15" s="1"/>
      <c r="HJ15" s="14" t="s">
        <v>313</v>
      </c>
      <c r="HK15" s="1"/>
      <c r="HL15" s="1"/>
      <c r="HM15" s="1"/>
      <c r="HN15" s="1"/>
      <c r="HO15" s="1"/>
      <c r="HP15" s="1"/>
      <c r="HQ15" s="1"/>
      <c r="HR15" s="1"/>
      <c r="HS15" s="1"/>
      <c r="HT15" s="1"/>
      <c r="HU15" s="1"/>
      <c r="HV15" s="1"/>
      <c r="HW15" s="1"/>
      <c r="HX15" s="1"/>
      <c r="HY15" s="1"/>
      <c r="HZ15" s="1"/>
      <c r="IA15" s="1"/>
      <c r="IB15" s="1"/>
      <c r="IC15" s="1"/>
      <c r="ID15" s="1"/>
      <c r="IE15" s="1"/>
    </row>
    <row r="16" ht="15" spans="1:239">
      <c r="A16" s="1"/>
      <c r="B16" s="15" t="s">
        <v>315</v>
      </c>
      <c r="C16" s="1">
        <v>16</v>
      </c>
      <c r="D16" s="1">
        <v>18</v>
      </c>
      <c r="E16" s="1">
        <v>21</v>
      </c>
      <c r="F16" s="1">
        <v>23</v>
      </c>
      <c r="G16" s="1">
        <v>22</v>
      </c>
      <c r="H16" s="1">
        <v>27</v>
      </c>
      <c r="I16" s="1">
        <v>30</v>
      </c>
      <c r="J16" s="1">
        <v>43</v>
      </c>
      <c r="K16" s="1">
        <v>55</v>
      </c>
      <c r="L16" s="1">
        <v>51</v>
      </c>
      <c r="M16" s="1">
        <v>56</v>
      </c>
      <c r="N16" s="1">
        <v>70</v>
      </c>
      <c r="O16" s="1">
        <v>77</v>
      </c>
      <c r="P16" s="1">
        <v>67</v>
      </c>
      <c r="Q16" s="1">
        <v>76</v>
      </c>
      <c r="R16" s="1">
        <v>79</v>
      </c>
      <c r="S16" s="1">
        <v>82</v>
      </c>
      <c r="T16" s="1">
        <v>84</v>
      </c>
      <c r="U16" s="1">
        <v>78</v>
      </c>
      <c r="V16" s="1">
        <v>74</v>
      </c>
      <c r="W16" s="1">
        <v>76</v>
      </c>
      <c r="Y16" s="1"/>
      <c r="Z16" s="15" t="s">
        <v>315</v>
      </c>
      <c r="AA16" s="1">
        <v>6</v>
      </c>
      <c r="AB16" s="1">
        <v>6</v>
      </c>
      <c r="AC16" s="1">
        <v>8</v>
      </c>
      <c r="AD16" s="1">
        <v>9</v>
      </c>
      <c r="AE16" s="1">
        <v>11</v>
      </c>
      <c r="AF16" s="1">
        <v>12</v>
      </c>
      <c r="AG16" s="1">
        <v>14</v>
      </c>
      <c r="AH16" s="1">
        <v>16</v>
      </c>
      <c r="AI16" s="1">
        <v>17</v>
      </c>
      <c r="AJ16" s="1">
        <v>17</v>
      </c>
      <c r="AK16" s="1">
        <v>18</v>
      </c>
      <c r="AL16" s="1">
        <v>20</v>
      </c>
      <c r="AM16" s="1">
        <v>19</v>
      </c>
      <c r="AN16" s="1">
        <v>15</v>
      </c>
      <c r="AO16" s="1">
        <v>14</v>
      </c>
      <c r="AP16" s="1">
        <v>13</v>
      </c>
      <c r="AQ16" s="1">
        <v>15</v>
      </c>
      <c r="AR16" s="1">
        <v>15</v>
      </c>
      <c r="AS16" s="1">
        <v>17</v>
      </c>
      <c r="AT16" s="1">
        <v>16</v>
      </c>
      <c r="AU16" s="1">
        <v>15</v>
      </c>
      <c r="AW16" s="1"/>
      <c r="AX16" s="15" t="s">
        <v>315</v>
      </c>
      <c r="AY16" s="1">
        <v>57</v>
      </c>
      <c r="AZ16" s="1">
        <v>48</v>
      </c>
      <c r="BA16" s="1">
        <v>56</v>
      </c>
      <c r="BB16" s="1">
        <v>49</v>
      </c>
      <c r="BC16" s="1">
        <v>62</v>
      </c>
      <c r="BD16" s="1">
        <v>74</v>
      </c>
      <c r="BE16" s="1">
        <v>87</v>
      </c>
      <c r="BF16" s="1">
        <v>90</v>
      </c>
      <c r="BG16" s="1">
        <v>111</v>
      </c>
      <c r="BH16" s="1">
        <v>81</v>
      </c>
      <c r="BI16" s="1">
        <v>92</v>
      </c>
      <c r="BJ16" s="1">
        <v>105</v>
      </c>
      <c r="BK16" s="1">
        <v>115</v>
      </c>
      <c r="BL16" s="1">
        <v>94</v>
      </c>
      <c r="BM16" s="1">
        <v>86</v>
      </c>
      <c r="BN16" s="1">
        <v>101</v>
      </c>
      <c r="BO16" s="1">
        <v>114</v>
      </c>
      <c r="BP16" s="1">
        <v>116</v>
      </c>
      <c r="BQ16" s="1">
        <v>118</v>
      </c>
      <c r="BR16" s="1">
        <v>126</v>
      </c>
      <c r="BS16" s="1">
        <v>103</v>
      </c>
      <c r="BU16" s="1"/>
      <c r="BV16" s="15" t="s">
        <v>315</v>
      </c>
      <c r="BW16" s="1">
        <v>45</v>
      </c>
      <c r="BX16" s="1">
        <v>54</v>
      </c>
      <c r="BY16" s="1">
        <v>67</v>
      </c>
      <c r="BZ16" s="1">
        <v>72</v>
      </c>
      <c r="CA16" s="1">
        <v>81</v>
      </c>
      <c r="CB16" s="1">
        <v>86</v>
      </c>
      <c r="CC16" s="1">
        <v>98</v>
      </c>
      <c r="CD16" s="1">
        <v>101</v>
      </c>
      <c r="CE16" s="1">
        <v>108</v>
      </c>
      <c r="CF16" s="1">
        <v>83</v>
      </c>
      <c r="CG16" s="1">
        <v>94</v>
      </c>
      <c r="CH16" s="1">
        <v>105</v>
      </c>
      <c r="CI16" s="1">
        <v>117</v>
      </c>
      <c r="CJ16" s="1">
        <v>90</v>
      </c>
      <c r="CK16" s="1">
        <v>80</v>
      </c>
      <c r="CL16" s="1">
        <v>102</v>
      </c>
      <c r="CM16" s="1">
        <v>119</v>
      </c>
      <c r="CN16" s="1">
        <v>106</v>
      </c>
      <c r="CO16" s="1">
        <v>103</v>
      </c>
      <c r="CP16" s="1">
        <v>104</v>
      </c>
      <c r="CQ16" s="1">
        <v>95</v>
      </c>
      <c r="CS16" s="1"/>
      <c r="CT16" s="15" t="s">
        <v>315</v>
      </c>
      <c r="CU16" s="1">
        <v>517</v>
      </c>
      <c r="CV16" s="1">
        <v>632</v>
      </c>
      <c r="CW16" s="1">
        <v>730</v>
      </c>
      <c r="CX16" s="1">
        <v>807</v>
      </c>
      <c r="CY16" s="1">
        <v>866</v>
      </c>
      <c r="CZ16" s="1">
        <v>932</v>
      </c>
      <c r="DA16" s="1">
        <v>961</v>
      </c>
      <c r="DB16" s="1">
        <v>1033</v>
      </c>
      <c r="DC16" s="1">
        <v>974</v>
      </c>
      <c r="DD16" s="1">
        <v>841</v>
      </c>
      <c r="DE16" s="1">
        <v>816</v>
      </c>
      <c r="DF16" s="1">
        <v>852</v>
      </c>
      <c r="DG16" s="1">
        <v>865</v>
      </c>
      <c r="DH16" s="1">
        <v>860</v>
      </c>
      <c r="DI16" s="1">
        <v>819</v>
      </c>
      <c r="DJ16" s="1">
        <v>837</v>
      </c>
      <c r="DK16" s="1">
        <v>919</v>
      </c>
      <c r="DL16" s="1">
        <v>972</v>
      </c>
      <c r="DM16" s="1">
        <v>993</v>
      </c>
      <c r="DN16" s="1">
        <v>1022</v>
      </c>
      <c r="DO16" s="1">
        <v>898</v>
      </c>
      <c r="DQ16" s="1"/>
      <c r="DR16" s="15" t="s">
        <v>315</v>
      </c>
      <c r="DS16" s="1">
        <v>472</v>
      </c>
      <c r="DT16" s="1">
        <v>586</v>
      </c>
      <c r="DU16" s="1">
        <v>727</v>
      </c>
      <c r="DV16" s="1">
        <v>765</v>
      </c>
      <c r="DW16" s="1">
        <v>825</v>
      </c>
      <c r="DX16" s="1">
        <v>902</v>
      </c>
      <c r="DY16" s="1">
        <v>966</v>
      </c>
      <c r="DZ16" s="1">
        <v>1054</v>
      </c>
      <c r="EA16" s="1">
        <v>1129</v>
      </c>
      <c r="EB16" s="1">
        <v>1069</v>
      </c>
      <c r="EC16" s="1">
        <v>1143</v>
      </c>
      <c r="ED16" s="1">
        <v>1172</v>
      </c>
      <c r="EE16" s="1">
        <v>1155</v>
      </c>
      <c r="EF16" s="1">
        <v>1218</v>
      </c>
      <c r="EG16" s="1">
        <v>1166</v>
      </c>
      <c r="EH16" s="1">
        <v>1168</v>
      </c>
      <c r="EI16" s="1">
        <v>1232</v>
      </c>
      <c r="EJ16" s="1">
        <v>1187</v>
      </c>
      <c r="EK16" s="1">
        <v>1161</v>
      </c>
      <c r="EL16" s="1">
        <v>1189</v>
      </c>
      <c r="EM16" s="1">
        <v>1056</v>
      </c>
      <c r="EO16" s="1"/>
      <c r="EP16" s="15" t="s">
        <v>315</v>
      </c>
      <c r="EQ16" s="1">
        <v>15</v>
      </c>
      <c r="ER16" s="1">
        <v>25</v>
      </c>
      <c r="ES16" s="1">
        <v>38</v>
      </c>
      <c r="ET16" s="1">
        <v>42</v>
      </c>
      <c r="EU16" s="1">
        <v>45</v>
      </c>
      <c r="EV16" s="1">
        <v>49</v>
      </c>
      <c r="EW16" s="1">
        <v>60</v>
      </c>
      <c r="EX16" s="1">
        <v>54</v>
      </c>
      <c r="EY16" s="1">
        <v>56</v>
      </c>
      <c r="EZ16" s="1">
        <v>51</v>
      </c>
      <c r="FA16" s="1">
        <v>59</v>
      </c>
      <c r="FB16" s="1">
        <v>65</v>
      </c>
      <c r="FC16" s="1">
        <v>88</v>
      </c>
      <c r="FD16" s="1">
        <v>94</v>
      </c>
      <c r="FE16" s="1">
        <v>100</v>
      </c>
      <c r="FF16" s="1">
        <v>101</v>
      </c>
      <c r="FG16" s="1">
        <v>117</v>
      </c>
      <c r="FH16" s="1">
        <v>122</v>
      </c>
      <c r="FI16" s="1">
        <v>138</v>
      </c>
      <c r="FJ16" s="1">
        <v>144</v>
      </c>
      <c r="FK16" s="1">
        <v>140</v>
      </c>
      <c r="FM16" s="1"/>
      <c r="FN16" s="15" t="s">
        <v>315</v>
      </c>
      <c r="FO16" s="1">
        <v>31</v>
      </c>
      <c r="FP16" s="1">
        <v>22</v>
      </c>
      <c r="FQ16" s="1">
        <v>27</v>
      </c>
      <c r="FR16" s="1">
        <v>33</v>
      </c>
      <c r="FS16" s="1">
        <v>34</v>
      </c>
      <c r="FT16" s="1">
        <v>33</v>
      </c>
      <c r="FU16" s="1">
        <v>39</v>
      </c>
      <c r="FV16" s="1">
        <v>47</v>
      </c>
      <c r="FW16" s="1">
        <v>57</v>
      </c>
      <c r="FX16" s="1">
        <v>53</v>
      </c>
      <c r="FY16" s="1">
        <v>69</v>
      </c>
      <c r="FZ16" s="1">
        <v>71</v>
      </c>
      <c r="GA16" s="1">
        <v>77</v>
      </c>
      <c r="GB16" s="1">
        <v>74</v>
      </c>
      <c r="GC16" s="1">
        <v>63</v>
      </c>
      <c r="GD16" s="1">
        <v>59</v>
      </c>
      <c r="GE16" s="1">
        <v>59</v>
      </c>
      <c r="GF16" s="1">
        <v>58</v>
      </c>
      <c r="GG16" s="1">
        <v>52</v>
      </c>
      <c r="GH16" s="1">
        <v>49</v>
      </c>
      <c r="GI16" s="1">
        <v>42</v>
      </c>
      <c r="GK16" s="1"/>
      <c r="GL16" s="15" t="s">
        <v>315</v>
      </c>
      <c r="GM16" s="1">
        <v>203</v>
      </c>
      <c r="GN16" s="1">
        <v>278</v>
      </c>
      <c r="GO16" s="1">
        <v>324</v>
      </c>
      <c r="GP16" s="1">
        <v>339</v>
      </c>
      <c r="GQ16" s="1">
        <v>356</v>
      </c>
      <c r="GR16" s="1">
        <v>390</v>
      </c>
      <c r="GS16" s="1">
        <v>421</v>
      </c>
      <c r="GT16" s="1">
        <v>474</v>
      </c>
      <c r="GU16" s="1">
        <v>482</v>
      </c>
      <c r="GV16" s="1">
        <v>415</v>
      </c>
      <c r="GW16" s="1">
        <v>423</v>
      </c>
      <c r="GX16" s="1">
        <v>385</v>
      </c>
      <c r="GY16" s="1">
        <v>431</v>
      </c>
      <c r="GZ16" s="1">
        <v>464</v>
      </c>
      <c r="HA16" s="1">
        <v>486</v>
      </c>
      <c r="HB16" s="1">
        <v>479</v>
      </c>
      <c r="HC16" s="1">
        <v>530</v>
      </c>
      <c r="HD16" s="1">
        <v>529</v>
      </c>
      <c r="HE16" s="1">
        <v>530</v>
      </c>
      <c r="HF16" s="1">
        <v>580</v>
      </c>
      <c r="HG16" s="1">
        <v>497</v>
      </c>
      <c r="HI16" s="1"/>
      <c r="HJ16" s="15" t="s">
        <v>315</v>
      </c>
      <c r="HK16" s="1">
        <v>288</v>
      </c>
      <c r="HL16" s="1">
        <v>185</v>
      </c>
      <c r="HM16" s="1">
        <v>204</v>
      </c>
      <c r="HN16" s="1">
        <v>216</v>
      </c>
      <c r="HO16" s="1">
        <v>254</v>
      </c>
      <c r="HP16" s="1">
        <v>272</v>
      </c>
      <c r="HQ16" s="1">
        <v>269</v>
      </c>
      <c r="HR16" s="1">
        <v>287</v>
      </c>
      <c r="HS16" s="1">
        <v>284</v>
      </c>
      <c r="HT16" s="1">
        <v>252</v>
      </c>
      <c r="HU16" s="1">
        <v>266</v>
      </c>
      <c r="HV16" s="1">
        <v>248</v>
      </c>
      <c r="HW16" s="1">
        <v>266</v>
      </c>
      <c r="HX16" s="1">
        <v>274</v>
      </c>
      <c r="HY16" s="1">
        <v>280</v>
      </c>
      <c r="HZ16" s="1">
        <v>306</v>
      </c>
      <c r="IA16" s="1">
        <v>320</v>
      </c>
      <c r="IB16" s="1">
        <v>346</v>
      </c>
      <c r="IC16" s="1">
        <v>366</v>
      </c>
      <c r="ID16" s="1">
        <v>356</v>
      </c>
      <c r="IE16" s="1">
        <v>343</v>
      </c>
    </row>
    <row r="17" ht="15" spans="1:239">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c r="FM17" s="1"/>
      <c r="FN17" s="1"/>
      <c r="FO17" s="1"/>
      <c r="FP17" s="1"/>
      <c r="FQ17" s="1"/>
      <c r="FR17" s="1"/>
      <c r="FS17" s="1"/>
      <c r="FT17" s="1"/>
      <c r="FU17" s="1"/>
      <c r="FV17" s="1"/>
      <c r="FW17" s="1"/>
      <c r="FX17" s="1"/>
      <c r="FY17" s="1"/>
      <c r="FZ17" s="1"/>
      <c r="GA17" s="1"/>
      <c r="GB17" s="1"/>
      <c r="GC17" s="1"/>
      <c r="GD17" s="1"/>
      <c r="GE17" s="1"/>
      <c r="GF17" s="1"/>
      <c r="GG17" s="1"/>
      <c r="GH17" s="1"/>
      <c r="GI17" s="1"/>
      <c r="GK17" s="1"/>
      <c r="GL17" s="1"/>
      <c r="GM17" s="1"/>
      <c r="GN17" s="1"/>
      <c r="GO17" s="1"/>
      <c r="GP17" s="1"/>
      <c r="GQ17" s="1"/>
      <c r="GR17" s="1"/>
      <c r="GS17" s="1"/>
      <c r="GT17" s="1"/>
      <c r="GU17" s="1"/>
      <c r="GV17" s="1"/>
      <c r="GW17" s="1"/>
      <c r="GX17" s="1"/>
      <c r="GY17" s="1"/>
      <c r="GZ17" s="1"/>
      <c r="HA17" s="1"/>
      <c r="HB17" s="1"/>
      <c r="HC17" s="1"/>
      <c r="HD17" s="1"/>
      <c r="HE17" s="1"/>
      <c r="HF17" s="1"/>
      <c r="HG17" s="1"/>
      <c r="HI17" s="1"/>
      <c r="HJ17" s="1"/>
      <c r="HK17" s="1"/>
      <c r="HL17" s="1"/>
      <c r="HM17" s="1"/>
      <c r="HN17" s="1"/>
      <c r="HO17" s="1"/>
      <c r="HP17" s="1"/>
      <c r="HQ17" s="1"/>
      <c r="HR17" s="1"/>
      <c r="HS17" s="1"/>
      <c r="HT17" s="1"/>
      <c r="HU17" s="1"/>
      <c r="HV17" s="1"/>
      <c r="HW17" s="1"/>
      <c r="HX17" s="1"/>
      <c r="HY17" s="1"/>
      <c r="HZ17" s="1"/>
      <c r="IA17" s="1"/>
      <c r="IB17" s="1"/>
      <c r="IC17" s="1"/>
      <c r="ID17" s="1"/>
      <c r="IE17" s="1"/>
    </row>
    <row r="18" spans="1:239">
      <c r="A18" s="13"/>
      <c r="B18" s="14" t="s">
        <v>317</v>
      </c>
      <c r="C18" s="13">
        <v>1.5</v>
      </c>
      <c r="D18" s="13">
        <v>1.35</v>
      </c>
      <c r="E18" s="13">
        <v>1.3</v>
      </c>
      <c r="F18" s="13">
        <v>1.3</v>
      </c>
      <c r="G18" s="13">
        <v>1.3</v>
      </c>
      <c r="H18" s="13">
        <v>1.19</v>
      </c>
      <c r="I18" s="13">
        <v>1.18</v>
      </c>
      <c r="J18" s="13">
        <v>1.16</v>
      </c>
      <c r="K18" s="13">
        <v>1.16</v>
      </c>
      <c r="L18" s="13">
        <v>1.75</v>
      </c>
      <c r="M18" s="13">
        <v>1.75</v>
      </c>
      <c r="N18" s="13">
        <v>1.75</v>
      </c>
      <c r="O18" s="13">
        <v>1.75</v>
      </c>
      <c r="P18" s="13">
        <v>1.75</v>
      </c>
      <c r="Q18" s="13">
        <v>1.75</v>
      </c>
      <c r="R18" s="13">
        <v>1.75</v>
      </c>
      <c r="S18" s="13">
        <v>1.65</v>
      </c>
      <c r="T18" s="13">
        <v>1.6</v>
      </c>
      <c r="U18" s="13">
        <v>1.6</v>
      </c>
      <c r="V18" s="13">
        <v>1.6</v>
      </c>
      <c r="W18" s="13">
        <v>1.54</v>
      </c>
      <c r="Y18" s="13"/>
      <c r="Z18" s="14" t="s">
        <v>317</v>
      </c>
      <c r="AA18" s="13">
        <v>1.5</v>
      </c>
      <c r="AB18" s="13">
        <v>1.35</v>
      </c>
      <c r="AC18" s="13">
        <v>1.3</v>
      </c>
      <c r="AD18" s="13">
        <v>1.3</v>
      </c>
      <c r="AE18" s="13">
        <v>1.3</v>
      </c>
      <c r="AF18" s="13">
        <v>1.19</v>
      </c>
      <c r="AG18" s="13">
        <v>1.18</v>
      </c>
      <c r="AH18" s="13">
        <v>1.16</v>
      </c>
      <c r="AI18" s="13">
        <v>1.16</v>
      </c>
      <c r="AJ18" s="13">
        <v>1.75</v>
      </c>
      <c r="AK18" s="13">
        <v>1.75</v>
      </c>
      <c r="AL18" s="13">
        <v>1.75</v>
      </c>
      <c r="AM18" s="13">
        <v>1.75</v>
      </c>
      <c r="AN18" s="13">
        <v>1.75</v>
      </c>
      <c r="AO18" s="13">
        <v>1.75</v>
      </c>
      <c r="AP18" s="13">
        <v>1.75</v>
      </c>
      <c r="AQ18" s="13">
        <v>1.65</v>
      </c>
      <c r="AR18" s="13">
        <v>1.6</v>
      </c>
      <c r="AS18" s="13">
        <v>1.6</v>
      </c>
      <c r="AT18" s="13">
        <v>1.6</v>
      </c>
      <c r="AU18" s="13">
        <v>1.54</v>
      </c>
      <c r="AW18" s="13"/>
      <c r="AX18" s="14" t="s">
        <v>317</v>
      </c>
      <c r="AY18" s="13">
        <v>1.5</v>
      </c>
      <c r="AZ18" s="13">
        <v>1.35</v>
      </c>
      <c r="BA18" s="13">
        <v>1.3</v>
      </c>
      <c r="BB18" s="13">
        <v>1.3</v>
      </c>
      <c r="BC18" s="13">
        <v>1.3</v>
      </c>
      <c r="BD18" s="13">
        <v>1.19</v>
      </c>
      <c r="BE18" s="13">
        <v>1.18</v>
      </c>
      <c r="BF18" s="13">
        <v>1.16</v>
      </c>
      <c r="BG18" s="13">
        <v>1.16</v>
      </c>
      <c r="BH18" s="13">
        <v>1.75</v>
      </c>
      <c r="BI18" s="13">
        <v>1.75</v>
      </c>
      <c r="BJ18" s="13">
        <v>1.75</v>
      </c>
      <c r="BK18" s="13">
        <v>1.75</v>
      </c>
      <c r="BL18" s="13">
        <v>1.75</v>
      </c>
      <c r="BM18" s="13">
        <v>1.75</v>
      </c>
      <c r="BN18" s="13">
        <v>1.75</v>
      </c>
      <c r="BO18" s="13">
        <v>1.65</v>
      </c>
      <c r="BP18" s="13">
        <v>1.6</v>
      </c>
      <c r="BQ18" s="13">
        <v>1.6</v>
      </c>
      <c r="BR18" s="13">
        <v>1.6</v>
      </c>
      <c r="BS18" s="13">
        <v>1.54</v>
      </c>
      <c r="BU18" s="13"/>
      <c r="BV18" s="14" t="s">
        <v>317</v>
      </c>
      <c r="BW18" s="13">
        <v>1.5</v>
      </c>
      <c r="BX18" s="13">
        <v>1.35</v>
      </c>
      <c r="BY18" s="13">
        <v>1.3</v>
      </c>
      <c r="BZ18" s="13">
        <v>1.3</v>
      </c>
      <c r="CA18" s="13">
        <v>1.3</v>
      </c>
      <c r="CB18" s="13">
        <v>1.19</v>
      </c>
      <c r="CC18" s="13">
        <v>1.18</v>
      </c>
      <c r="CD18" s="13">
        <v>1.16</v>
      </c>
      <c r="CE18" s="13">
        <v>1.16</v>
      </c>
      <c r="CF18" s="13">
        <v>1.75</v>
      </c>
      <c r="CG18" s="13">
        <v>1.75</v>
      </c>
      <c r="CH18" s="13">
        <v>1.75</v>
      </c>
      <c r="CI18" s="13">
        <v>1.75</v>
      </c>
      <c r="CJ18" s="13">
        <v>1.75</v>
      </c>
      <c r="CK18" s="13">
        <v>1.75</v>
      </c>
      <c r="CL18" s="13">
        <v>1.75</v>
      </c>
      <c r="CM18" s="13">
        <v>1.65</v>
      </c>
      <c r="CN18" s="13">
        <v>1.6</v>
      </c>
      <c r="CO18" s="13">
        <v>1.6</v>
      </c>
      <c r="CP18" s="13">
        <v>1.6</v>
      </c>
      <c r="CQ18" s="13">
        <v>1.54</v>
      </c>
      <c r="CS18" s="13"/>
      <c r="CT18" s="14" t="s">
        <v>317</v>
      </c>
      <c r="CU18" s="13">
        <v>1.5</v>
      </c>
      <c r="CV18" s="13">
        <v>1.35</v>
      </c>
      <c r="CW18" s="13">
        <v>1.3</v>
      </c>
      <c r="CX18" s="13">
        <v>1.3</v>
      </c>
      <c r="CY18" s="13">
        <v>1.3</v>
      </c>
      <c r="CZ18" s="13">
        <v>1.19</v>
      </c>
      <c r="DA18" s="13">
        <v>1.18</v>
      </c>
      <c r="DB18" s="13">
        <v>1.16</v>
      </c>
      <c r="DC18" s="13">
        <v>1.16</v>
      </c>
      <c r="DD18" s="13">
        <v>1.75</v>
      </c>
      <c r="DE18" s="13">
        <v>1.75</v>
      </c>
      <c r="DF18" s="13">
        <v>1.75</v>
      </c>
      <c r="DG18" s="13">
        <v>1.75</v>
      </c>
      <c r="DH18" s="13">
        <v>1.75</v>
      </c>
      <c r="DI18" s="13">
        <v>1.75</v>
      </c>
      <c r="DJ18" s="13">
        <v>1.75</v>
      </c>
      <c r="DK18" s="13">
        <v>1.65</v>
      </c>
      <c r="DL18" s="13">
        <v>1.6</v>
      </c>
      <c r="DM18" s="13">
        <v>1.6</v>
      </c>
      <c r="DN18" s="13">
        <v>1.6</v>
      </c>
      <c r="DO18" s="13">
        <v>1.54</v>
      </c>
      <c r="DQ18" s="13"/>
      <c r="DR18" s="14" t="s">
        <v>317</v>
      </c>
      <c r="DS18" s="13">
        <v>1.5</v>
      </c>
      <c r="DT18" s="13">
        <v>1.35</v>
      </c>
      <c r="DU18" s="13">
        <v>1.3</v>
      </c>
      <c r="DV18" s="13">
        <v>1.3</v>
      </c>
      <c r="DW18" s="13">
        <v>1.3</v>
      </c>
      <c r="DX18" s="13">
        <v>1.19</v>
      </c>
      <c r="DY18" s="13">
        <v>1.18</v>
      </c>
      <c r="DZ18" s="13">
        <v>1.16</v>
      </c>
      <c r="EA18" s="13">
        <v>1.16</v>
      </c>
      <c r="EB18" s="13">
        <v>1.75</v>
      </c>
      <c r="EC18" s="13">
        <v>1.75</v>
      </c>
      <c r="ED18" s="13">
        <v>1.75</v>
      </c>
      <c r="EE18" s="13">
        <v>1.75</v>
      </c>
      <c r="EF18" s="13">
        <v>1.75</v>
      </c>
      <c r="EG18" s="13">
        <v>1.75</v>
      </c>
      <c r="EH18" s="13">
        <v>1.75</v>
      </c>
      <c r="EI18" s="13">
        <v>1.65</v>
      </c>
      <c r="EJ18" s="13">
        <v>1.6</v>
      </c>
      <c r="EK18" s="13">
        <v>1.6</v>
      </c>
      <c r="EL18" s="13">
        <v>1.6</v>
      </c>
      <c r="EM18" s="13">
        <v>1.54</v>
      </c>
      <c r="EO18" s="13"/>
      <c r="EP18" s="14" t="s">
        <v>317</v>
      </c>
      <c r="EQ18" s="13">
        <v>1.5</v>
      </c>
      <c r="ER18" s="13">
        <v>1.35</v>
      </c>
      <c r="ES18" s="13">
        <v>1.3</v>
      </c>
      <c r="ET18" s="13">
        <v>1.3</v>
      </c>
      <c r="EU18" s="13">
        <v>1.3</v>
      </c>
      <c r="EV18" s="13">
        <v>1.19</v>
      </c>
      <c r="EW18" s="13">
        <v>1.18</v>
      </c>
      <c r="EX18" s="13">
        <v>1.16</v>
      </c>
      <c r="EY18" s="13">
        <v>1.16</v>
      </c>
      <c r="EZ18" s="13">
        <v>1.75</v>
      </c>
      <c r="FA18" s="13">
        <v>1.75</v>
      </c>
      <c r="FB18" s="13">
        <v>1.75</v>
      </c>
      <c r="FC18" s="13">
        <v>1.75</v>
      </c>
      <c r="FD18" s="13">
        <v>1.75</v>
      </c>
      <c r="FE18" s="13">
        <v>1.75</v>
      </c>
      <c r="FF18" s="13">
        <v>1.75</v>
      </c>
      <c r="FG18" s="13">
        <v>1.65</v>
      </c>
      <c r="FH18" s="13">
        <v>1.6</v>
      </c>
      <c r="FI18" s="13">
        <v>1.6</v>
      </c>
      <c r="FJ18" s="13">
        <v>1.6</v>
      </c>
      <c r="FK18" s="13">
        <v>1.54</v>
      </c>
      <c r="FM18" s="13"/>
      <c r="FN18" s="14" t="s">
        <v>317</v>
      </c>
      <c r="FO18" s="13">
        <v>1.5</v>
      </c>
      <c r="FP18" s="13">
        <v>1.35</v>
      </c>
      <c r="FQ18" s="13">
        <v>1.3</v>
      </c>
      <c r="FR18" s="13">
        <v>1.3</v>
      </c>
      <c r="FS18" s="13">
        <v>1.3</v>
      </c>
      <c r="FT18" s="13">
        <v>1.19</v>
      </c>
      <c r="FU18" s="13">
        <v>1.18</v>
      </c>
      <c r="FV18" s="13">
        <v>1.16</v>
      </c>
      <c r="FW18" s="13">
        <v>1.16</v>
      </c>
      <c r="FX18" s="13">
        <v>1.75</v>
      </c>
      <c r="FY18" s="13">
        <v>1.75</v>
      </c>
      <c r="FZ18" s="13">
        <v>1.75</v>
      </c>
      <c r="GA18" s="13">
        <v>1.75</v>
      </c>
      <c r="GB18" s="13">
        <v>1.75</v>
      </c>
      <c r="GC18" s="13">
        <v>1.75</v>
      </c>
      <c r="GD18" s="13">
        <v>1.75</v>
      </c>
      <c r="GE18" s="13">
        <v>1.65</v>
      </c>
      <c r="GF18" s="13">
        <v>1.6</v>
      </c>
      <c r="GG18" s="13">
        <v>1.6</v>
      </c>
      <c r="GH18" s="13">
        <v>1.6</v>
      </c>
      <c r="GI18" s="13">
        <v>1.54</v>
      </c>
      <c r="GK18" s="13"/>
      <c r="GL18" s="14" t="s">
        <v>317</v>
      </c>
      <c r="GM18" s="13">
        <v>1.5</v>
      </c>
      <c r="GN18" s="13">
        <v>1.35</v>
      </c>
      <c r="GO18" s="13">
        <v>1.3</v>
      </c>
      <c r="GP18" s="13">
        <v>1.3</v>
      </c>
      <c r="GQ18" s="13">
        <v>1.3</v>
      </c>
      <c r="GR18" s="13">
        <v>1.19</v>
      </c>
      <c r="GS18" s="13">
        <v>1.18</v>
      </c>
      <c r="GT18" s="13">
        <v>1.16</v>
      </c>
      <c r="GU18" s="13">
        <v>1.16</v>
      </c>
      <c r="GV18" s="13">
        <v>1.75</v>
      </c>
      <c r="GW18" s="13">
        <v>1.75</v>
      </c>
      <c r="GX18" s="13">
        <v>1.75</v>
      </c>
      <c r="GY18" s="13">
        <v>1.75</v>
      </c>
      <c r="GZ18" s="13">
        <v>1.75</v>
      </c>
      <c r="HA18" s="13">
        <v>1.75</v>
      </c>
      <c r="HB18" s="13">
        <v>1.75</v>
      </c>
      <c r="HC18" s="13">
        <v>1.65</v>
      </c>
      <c r="HD18" s="13">
        <v>1.6</v>
      </c>
      <c r="HE18" s="13">
        <v>1.6</v>
      </c>
      <c r="HF18" s="13">
        <v>1.6</v>
      </c>
      <c r="HG18" s="13">
        <v>1.54</v>
      </c>
      <c r="HI18" s="13"/>
      <c r="HJ18" s="14" t="s">
        <v>317</v>
      </c>
      <c r="HK18" s="13">
        <v>1.5</v>
      </c>
      <c r="HL18" s="13">
        <v>1.35</v>
      </c>
      <c r="HM18" s="13">
        <v>1.3</v>
      </c>
      <c r="HN18" s="13">
        <v>1.3</v>
      </c>
      <c r="HO18" s="13">
        <v>1.3</v>
      </c>
      <c r="HP18" s="13">
        <v>1.19</v>
      </c>
      <c r="HQ18" s="13">
        <v>1.18</v>
      </c>
      <c r="HR18" s="13">
        <v>1.16</v>
      </c>
      <c r="HS18" s="13">
        <v>1.16</v>
      </c>
      <c r="HT18" s="13">
        <v>1.75</v>
      </c>
      <c r="HU18" s="13">
        <v>1.75</v>
      </c>
      <c r="HV18" s="13">
        <v>1.75</v>
      </c>
      <c r="HW18" s="13">
        <v>1.75</v>
      </c>
      <c r="HX18" s="13">
        <v>1.75</v>
      </c>
      <c r="HY18" s="13">
        <v>1.75</v>
      </c>
      <c r="HZ18" s="13">
        <v>1.75</v>
      </c>
      <c r="IA18" s="13">
        <v>1.65</v>
      </c>
      <c r="IB18" s="13">
        <v>1.6</v>
      </c>
      <c r="IC18" s="13">
        <v>1.6</v>
      </c>
      <c r="ID18" s="13">
        <v>1.6</v>
      </c>
      <c r="IE18" s="13">
        <v>1.54</v>
      </c>
    </row>
    <row r="19" ht="15" spans="1:239">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1"/>
      <c r="AX19" s="1"/>
      <c r="AY19" s="1"/>
      <c r="AZ19" s="1"/>
      <c r="BA19" s="1"/>
      <c r="BB19" s="1"/>
      <c r="BC19" s="1"/>
      <c r="BD19" s="1"/>
      <c r="BE19" s="1"/>
      <c r="BF19" s="1"/>
      <c r="BG19" s="1"/>
      <c r="BH19" s="1"/>
      <c r="BI19" s="1"/>
      <c r="BJ19" s="1"/>
      <c r="BK19" s="1"/>
      <c r="BL19" s="1"/>
      <c r="BM19" s="1"/>
      <c r="BN19" s="1"/>
      <c r="BO19" s="1"/>
      <c r="BP19" s="1"/>
      <c r="BQ19" s="1"/>
      <c r="BR19" s="1"/>
      <c r="BS19" s="1"/>
      <c r="BU19" s="1"/>
      <c r="BV19" s="1"/>
      <c r="BW19" s="1"/>
      <c r="BX19" s="1"/>
      <c r="BY19" s="1"/>
      <c r="BZ19" s="1"/>
      <c r="CA19" s="1"/>
      <c r="CB19" s="1"/>
      <c r="CC19" s="1"/>
      <c r="CD19" s="1"/>
      <c r="CE19" s="1"/>
      <c r="CF19" s="1"/>
      <c r="CG19" s="1"/>
      <c r="CH19" s="1"/>
      <c r="CI19" s="1"/>
      <c r="CJ19" s="1"/>
      <c r="CK19" s="1"/>
      <c r="CL19" s="1"/>
      <c r="CM19" s="1"/>
      <c r="CN19" s="1"/>
      <c r="CO19" s="1"/>
      <c r="CP19" s="1"/>
      <c r="CQ19" s="1"/>
      <c r="CS19" s="1"/>
      <c r="CT19" s="1"/>
      <c r="CU19" s="1"/>
      <c r="CV19" s="1"/>
      <c r="CW19" s="1"/>
      <c r="CX19" s="1"/>
      <c r="CY19" s="1"/>
      <c r="CZ19" s="1"/>
      <c r="DA19" s="1"/>
      <c r="DB19" s="1"/>
      <c r="DC19" s="1"/>
      <c r="DD19" s="1"/>
      <c r="DE19" s="1"/>
      <c r="DF19" s="1"/>
      <c r="DG19" s="1"/>
      <c r="DH19" s="1"/>
      <c r="DI19" s="1"/>
      <c r="DJ19" s="1"/>
      <c r="DK19" s="1"/>
      <c r="DL19" s="1"/>
      <c r="DM19" s="1"/>
      <c r="DN19" s="1"/>
      <c r="DO19" s="1"/>
      <c r="DQ19" s="1"/>
      <c r="DR19" s="1"/>
      <c r="DS19" s="1"/>
      <c r="DT19" s="1"/>
      <c r="DU19" s="1"/>
      <c r="DV19" s="1"/>
      <c r="DW19" s="1"/>
      <c r="DX19" s="1"/>
      <c r="DY19" s="1"/>
      <c r="DZ19" s="1"/>
      <c r="EA19" s="1"/>
      <c r="EB19" s="1"/>
      <c r="EC19" s="1"/>
      <c r="ED19" s="1"/>
      <c r="EE19" s="1"/>
      <c r="EF19" s="1"/>
      <c r="EG19" s="1"/>
      <c r="EH19" s="1"/>
      <c r="EI19" s="1"/>
      <c r="EJ19" s="1"/>
      <c r="EK19" s="1"/>
      <c r="EL19" s="1"/>
      <c r="EM19" s="1"/>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c r="HI19" s="1"/>
      <c r="HJ19" s="1"/>
      <c r="HK19" s="1"/>
      <c r="HL19" s="1"/>
      <c r="HM19" s="1"/>
      <c r="HN19" s="1"/>
      <c r="HO19" s="1"/>
      <c r="HP19" s="1"/>
      <c r="HQ19" s="1"/>
      <c r="HR19" s="1"/>
      <c r="HS19" s="1"/>
      <c r="HT19" s="1"/>
      <c r="HU19" s="1"/>
      <c r="HV19" s="1"/>
      <c r="HW19" s="1"/>
      <c r="HX19" s="1"/>
      <c r="HY19" s="1"/>
      <c r="HZ19" s="1"/>
      <c r="IA19" s="1"/>
      <c r="IB19" s="1"/>
      <c r="IC19" s="1"/>
      <c r="ID19" s="1"/>
      <c r="IE19" s="1"/>
    </row>
    <row r="20" ht="15" spans="1:239">
      <c r="A20" s="1"/>
      <c r="B20" s="1"/>
      <c r="C20" s="1"/>
      <c r="D20" s="1"/>
      <c r="E20" s="1"/>
      <c r="F20" s="1"/>
      <c r="G20" s="1"/>
      <c r="H20" s="1"/>
      <c r="I20" s="1"/>
      <c r="J20" s="1"/>
      <c r="K20" s="1"/>
      <c r="L20" s="1"/>
      <c r="M20" s="1"/>
      <c r="N20" s="1"/>
      <c r="O20" s="1"/>
      <c r="P20" s="1"/>
      <c r="Q20" s="1"/>
      <c r="R20" s="1"/>
      <c r="S20" s="1"/>
      <c r="T20" s="1"/>
      <c r="U20" s="1"/>
      <c r="V20" s="1"/>
      <c r="W20" s="1"/>
      <c r="Y20" s="1"/>
      <c r="Z20" s="1"/>
      <c r="AA20" s="1"/>
      <c r="AB20" s="1"/>
      <c r="AC20" s="1"/>
      <c r="AD20" s="1"/>
      <c r="AE20" s="1"/>
      <c r="AF20" s="1"/>
      <c r="AG20" s="1"/>
      <c r="AH20" s="1"/>
      <c r="AI20" s="1"/>
      <c r="AJ20" s="1"/>
      <c r="AK20" s="1"/>
      <c r="AL20" s="1"/>
      <c r="AM20" s="1"/>
      <c r="AN20" s="1"/>
      <c r="AO20" s="1"/>
      <c r="AP20" s="1"/>
      <c r="AQ20" s="1"/>
      <c r="AR20" s="1"/>
      <c r="AS20" s="1"/>
      <c r="AT20" s="1"/>
      <c r="AU20" s="1"/>
      <c r="AW20" s="1"/>
      <c r="AX20" s="1"/>
      <c r="AY20" s="1"/>
      <c r="AZ20" s="1"/>
      <c r="BA20" s="1"/>
      <c r="BB20" s="1"/>
      <c r="BC20" s="1"/>
      <c r="BD20" s="1"/>
      <c r="BE20" s="1"/>
      <c r="BF20" s="1"/>
      <c r="BG20" s="1"/>
      <c r="BH20" s="1"/>
      <c r="BI20" s="1"/>
      <c r="BJ20" s="1"/>
      <c r="BK20" s="1"/>
      <c r="BL20" s="1"/>
      <c r="BM20" s="1"/>
      <c r="BN20" s="1"/>
      <c r="BO20" s="1"/>
      <c r="BP20" s="1"/>
      <c r="BQ20" s="1"/>
      <c r="BR20" s="1"/>
      <c r="BS20" s="1"/>
      <c r="BU20" s="1"/>
      <c r="BV20" s="1"/>
      <c r="BW20" s="1"/>
      <c r="BX20" s="1"/>
      <c r="BY20" s="1"/>
      <c r="BZ20" s="1"/>
      <c r="CA20" s="1"/>
      <c r="CB20" s="1"/>
      <c r="CC20" s="1"/>
      <c r="CD20" s="1"/>
      <c r="CE20" s="1"/>
      <c r="CF20" s="1"/>
      <c r="CG20" s="1"/>
      <c r="CH20" s="1"/>
      <c r="CI20" s="1"/>
      <c r="CJ20" s="1"/>
      <c r="CK20" s="1"/>
      <c r="CL20" s="1"/>
      <c r="CM20" s="1"/>
      <c r="CN20" s="1"/>
      <c r="CO20" s="1"/>
      <c r="CP20" s="1"/>
      <c r="CQ20" s="1"/>
      <c r="CS20" s="1"/>
      <c r="CT20" s="1"/>
      <c r="CU20" s="1"/>
      <c r="CV20" s="1"/>
      <c r="CW20" s="1"/>
      <c r="CX20" s="1"/>
      <c r="CY20" s="1"/>
      <c r="CZ20" s="1"/>
      <c r="DA20" s="1"/>
      <c r="DB20" s="1"/>
      <c r="DC20" s="1"/>
      <c r="DD20" s="1"/>
      <c r="DE20" s="1"/>
      <c r="DF20" s="1"/>
      <c r="DG20" s="1"/>
      <c r="DH20" s="1"/>
      <c r="DI20" s="1"/>
      <c r="DJ20" s="1"/>
      <c r="DK20" s="1"/>
      <c r="DL20" s="1"/>
      <c r="DM20" s="1"/>
      <c r="DN20" s="1"/>
      <c r="DO20" s="1"/>
      <c r="DQ20" s="1"/>
      <c r="DR20" s="1"/>
      <c r="DS20" s="1"/>
      <c r="DT20" s="1"/>
      <c r="DU20" s="1"/>
      <c r="DV20" s="1"/>
      <c r="DW20" s="1"/>
      <c r="DX20" s="1"/>
      <c r="DY20" s="1"/>
      <c r="DZ20" s="1"/>
      <c r="EA20" s="1"/>
      <c r="EB20" s="1"/>
      <c r="EC20" s="1"/>
      <c r="ED20" s="1"/>
      <c r="EE20" s="1"/>
      <c r="EF20" s="1"/>
      <c r="EG20" s="1"/>
      <c r="EH20" s="1"/>
      <c r="EI20" s="1"/>
      <c r="EJ20" s="1"/>
      <c r="EK20" s="1"/>
      <c r="EL20" s="1"/>
      <c r="EM20" s="1"/>
      <c r="EO20" s="1"/>
      <c r="EP20" s="1"/>
      <c r="EQ20" s="1"/>
      <c r="ER20" s="1"/>
      <c r="ES20" s="1"/>
      <c r="ET20" s="1"/>
      <c r="EU20" s="1"/>
      <c r="EV20" s="1"/>
      <c r="EW20" s="1"/>
      <c r="EX20" s="1"/>
      <c r="EY20" s="1"/>
      <c r="EZ20" s="1"/>
      <c r="FA20" s="1"/>
      <c r="FB20" s="1"/>
      <c r="FC20" s="1"/>
      <c r="FD20" s="1"/>
      <c r="FE20" s="1"/>
      <c r="FF20" s="1"/>
      <c r="FG20" s="1"/>
      <c r="FH20" s="1"/>
      <c r="FI20" s="1"/>
      <c r="FJ20" s="1"/>
      <c r="FK20" s="1"/>
      <c r="FM20" s="1"/>
      <c r="FN20" s="1"/>
      <c r="FO20" s="1"/>
      <c r="FP20" s="1"/>
      <c r="FQ20" s="1"/>
      <c r="FR20" s="1"/>
      <c r="FS20" s="1"/>
      <c r="FT20" s="1"/>
      <c r="FU20" s="1"/>
      <c r="FV20" s="1"/>
      <c r="FW20" s="1"/>
      <c r="FX20" s="1"/>
      <c r="FY20" s="1"/>
      <c r="FZ20" s="1"/>
      <c r="GA20" s="1"/>
      <c r="GB20" s="1"/>
      <c r="GC20" s="1"/>
      <c r="GD20" s="1"/>
      <c r="GE20" s="1"/>
      <c r="GF20" s="1"/>
      <c r="GG20" s="1"/>
      <c r="GH20" s="1"/>
      <c r="GI20" s="1"/>
      <c r="GK20" s="1"/>
      <c r="GL20" s="1"/>
      <c r="GM20" s="1"/>
      <c r="GN20" s="1"/>
      <c r="GO20" s="1"/>
      <c r="GP20" s="1"/>
      <c r="GQ20" s="1"/>
      <c r="GR20" s="1"/>
      <c r="GS20" s="1"/>
      <c r="GT20" s="1"/>
      <c r="GU20" s="1"/>
      <c r="GV20" s="1"/>
      <c r="GW20" s="1"/>
      <c r="GX20" s="1"/>
      <c r="GY20" s="1"/>
      <c r="GZ20" s="1"/>
      <c r="HA20" s="1"/>
      <c r="HB20" s="1"/>
      <c r="HC20" s="1"/>
      <c r="HD20" s="1"/>
      <c r="HE20" s="1"/>
      <c r="HF20" s="1"/>
      <c r="HG20" s="1"/>
      <c r="HI20" s="1"/>
      <c r="HJ20" s="1"/>
      <c r="HK20" s="1"/>
      <c r="HL20" s="1"/>
      <c r="HM20" s="1"/>
      <c r="HN20" s="1"/>
      <c r="HO20" s="1"/>
      <c r="HP20" s="1"/>
      <c r="HQ20" s="1"/>
      <c r="HR20" s="1"/>
      <c r="HS20" s="1"/>
      <c r="HT20" s="1"/>
      <c r="HU20" s="1"/>
      <c r="HV20" s="1"/>
      <c r="HW20" s="1"/>
      <c r="HX20" s="1"/>
      <c r="HY20" s="1"/>
      <c r="HZ20" s="1"/>
      <c r="IA20" s="1"/>
      <c r="IB20" s="1"/>
      <c r="IC20" s="1"/>
      <c r="ID20" s="1"/>
      <c r="IE20" s="1"/>
    </row>
    <row r="21" ht="16.5" spans="1:239">
      <c r="A21" s="13"/>
      <c r="B21" s="8" t="s">
        <v>524</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Y21" s="13"/>
      <c r="Z21" s="8" t="s">
        <v>524</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W21" s="13"/>
      <c r="AX21" s="8" t="s">
        <v>524</v>
      </c>
      <c r="AY21" s="13">
        <v>0</v>
      </c>
      <c r="AZ21" s="13">
        <v>0</v>
      </c>
      <c r="BA21" s="13">
        <v>0</v>
      </c>
      <c r="BB21" s="13">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U21" s="13"/>
      <c r="BV21" s="8" t="s">
        <v>524</v>
      </c>
      <c r="BW21" s="13">
        <v>0</v>
      </c>
      <c r="BX21" s="13">
        <v>0</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S21" s="13"/>
      <c r="CT21" s="8" t="s">
        <v>524</v>
      </c>
      <c r="CU21" s="13">
        <v>0.1</v>
      </c>
      <c r="CV21" s="13">
        <v>0.1</v>
      </c>
      <c r="CW21" s="13">
        <v>0.1</v>
      </c>
      <c r="CX21" s="13">
        <v>0.1</v>
      </c>
      <c r="CY21" s="13">
        <v>0.1</v>
      </c>
      <c r="CZ21" s="13">
        <v>0.1</v>
      </c>
      <c r="DA21" s="13">
        <v>0.1</v>
      </c>
      <c r="DB21" s="13">
        <v>0.1</v>
      </c>
      <c r="DC21" s="13">
        <v>0.1</v>
      </c>
      <c r="DD21" s="13">
        <v>0.1</v>
      </c>
      <c r="DE21" s="13">
        <v>0.1</v>
      </c>
      <c r="DF21" s="13">
        <v>0.1</v>
      </c>
      <c r="DG21" s="13">
        <v>0.1</v>
      </c>
      <c r="DH21" s="13">
        <v>0.1</v>
      </c>
      <c r="DI21" s="13">
        <v>0.1</v>
      </c>
      <c r="DJ21" s="13">
        <v>0.1</v>
      </c>
      <c r="DK21" s="13">
        <v>0.1</v>
      </c>
      <c r="DL21" s="13">
        <v>0.1</v>
      </c>
      <c r="DM21" s="13">
        <v>0.1</v>
      </c>
      <c r="DN21" s="13">
        <v>0.1</v>
      </c>
      <c r="DO21" s="13">
        <v>0.1</v>
      </c>
      <c r="DQ21" s="13"/>
      <c r="DR21" s="8" t="s">
        <v>524</v>
      </c>
      <c r="DS21" s="13">
        <v>0</v>
      </c>
      <c r="DT21" s="13">
        <v>0.1</v>
      </c>
      <c r="DU21" s="13">
        <v>0.1</v>
      </c>
      <c r="DV21" s="13">
        <v>0.1</v>
      </c>
      <c r="DW21" s="13">
        <v>0.1</v>
      </c>
      <c r="DX21" s="13">
        <v>0.1</v>
      </c>
      <c r="DY21" s="13">
        <v>0.1</v>
      </c>
      <c r="DZ21" s="13">
        <v>0.1</v>
      </c>
      <c r="EA21" s="13">
        <v>0.1</v>
      </c>
      <c r="EB21" s="13">
        <v>0.1</v>
      </c>
      <c r="EC21" s="13">
        <v>0.1</v>
      </c>
      <c r="ED21" s="13">
        <v>0.1</v>
      </c>
      <c r="EE21" s="13">
        <v>0.1</v>
      </c>
      <c r="EF21" s="13">
        <v>0.1</v>
      </c>
      <c r="EG21" s="13">
        <v>0.1</v>
      </c>
      <c r="EH21" s="13">
        <v>0.1</v>
      </c>
      <c r="EI21" s="13">
        <v>0.1</v>
      </c>
      <c r="EJ21" s="13">
        <v>0.1</v>
      </c>
      <c r="EK21" s="13">
        <v>0.1</v>
      </c>
      <c r="EL21" s="13">
        <v>0.1</v>
      </c>
      <c r="EM21" s="13">
        <v>0.1</v>
      </c>
      <c r="EO21" s="13"/>
      <c r="EP21" s="8" t="s">
        <v>524</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M21" s="13"/>
      <c r="FN21" s="8" t="s">
        <v>524</v>
      </c>
      <c r="FO21" s="13">
        <v>0</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K21" s="13"/>
      <c r="GL21" s="8" t="s">
        <v>524</v>
      </c>
      <c r="GM21" s="13">
        <v>0</v>
      </c>
      <c r="GN21" s="13">
        <v>0</v>
      </c>
      <c r="GO21" s="13">
        <v>0</v>
      </c>
      <c r="GP21" s="13">
        <v>0</v>
      </c>
      <c r="GQ21" s="13">
        <v>0</v>
      </c>
      <c r="GR21" s="13">
        <v>0</v>
      </c>
      <c r="GS21" s="13">
        <v>0</v>
      </c>
      <c r="GT21" s="13">
        <v>0</v>
      </c>
      <c r="GU21" s="13">
        <v>0</v>
      </c>
      <c r="GV21" s="13">
        <v>0</v>
      </c>
      <c r="GW21" s="13">
        <v>0</v>
      </c>
      <c r="GX21" s="13">
        <v>0</v>
      </c>
      <c r="GY21" s="13">
        <v>0.1</v>
      </c>
      <c r="GZ21" s="13">
        <v>0.1</v>
      </c>
      <c r="HA21" s="13">
        <v>0.1</v>
      </c>
      <c r="HB21" s="13">
        <v>0.1</v>
      </c>
      <c r="HC21" s="13">
        <v>0.1</v>
      </c>
      <c r="HD21" s="13">
        <v>0.1</v>
      </c>
      <c r="HE21" s="13">
        <v>0.1</v>
      </c>
      <c r="HF21" s="13">
        <v>0.1</v>
      </c>
      <c r="HG21" s="13">
        <v>0.1</v>
      </c>
      <c r="HI21" s="13"/>
      <c r="HJ21" s="8" t="s">
        <v>524</v>
      </c>
      <c r="HK21" s="13">
        <v>0</v>
      </c>
      <c r="HL21" s="13">
        <v>0</v>
      </c>
      <c r="HM21" s="13">
        <v>0</v>
      </c>
      <c r="HN21" s="13">
        <v>0</v>
      </c>
      <c r="HO21" s="13">
        <v>0</v>
      </c>
      <c r="HP21" s="13">
        <v>0</v>
      </c>
      <c r="HQ21" s="13">
        <v>0</v>
      </c>
      <c r="HR21" s="13">
        <v>0</v>
      </c>
      <c r="HS21" s="13">
        <v>0</v>
      </c>
      <c r="HT21" s="13">
        <v>0</v>
      </c>
      <c r="HU21" s="13">
        <v>0</v>
      </c>
      <c r="HV21" s="13">
        <v>0</v>
      </c>
      <c r="HW21" s="13">
        <v>0</v>
      </c>
      <c r="HX21" s="13">
        <v>0</v>
      </c>
      <c r="HY21" s="13">
        <v>0</v>
      </c>
      <c r="HZ21" s="13">
        <v>0</v>
      </c>
      <c r="IA21" s="13">
        <v>0</v>
      </c>
      <c r="IB21" s="13">
        <v>0</v>
      </c>
      <c r="IC21" s="13">
        <v>0</v>
      </c>
      <c r="ID21" s="13">
        <v>0</v>
      </c>
      <c r="IE21" s="13">
        <v>0</v>
      </c>
    </row>
    <row r="22" ht="15" spans="1:239">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c r="HI22" s="1"/>
      <c r="HJ22" s="1"/>
      <c r="HK22" s="1"/>
      <c r="HL22" s="1"/>
      <c r="HM22" s="1"/>
      <c r="HN22" s="1"/>
      <c r="HO22" s="1"/>
      <c r="HP22" s="1"/>
      <c r="HQ22" s="1"/>
      <c r="HR22" s="1"/>
      <c r="HS22" s="1"/>
      <c r="HT22" s="1"/>
      <c r="HU22" s="1"/>
      <c r="HV22" s="1"/>
      <c r="HW22" s="1"/>
      <c r="HX22" s="1"/>
      <c r="HY22" s="1"/>
      <c r="HZ22" s="1"/>
      <c r="IA22" s="1"/>
      <c r="IB22" s="1"/>
      <c r="IC22" s="1"/>
      <c r="ID22" s="1"/>
      <c r="IE22" s="1"/>
    </row>
    <row r="23" spans="1:239">
      <c r="A23" s="13"/>
      <c r="B23" s="14" t="s">
        <v>322</v>
      </c>
      <c r="C23" s="13">
        <v>67.4</v>
      </c>
      <c r="D23" s="13">
        <v>67.3</v>
      </c>
      <c r="E23" s="13">
        <v>67.2</v>
      </c>
      <c r="F23" s="13">
        <v>67.2</v>
      </c>
      <c r="G23" s="13">
        <v>67.1</v>
      </c>
      <c r="H23" s="13">
        <v>67.1</v>
      </c>
      <c r="I23" s="13">
        <v>67</v>
      </c>
      <c r="J23" s="13">
        <v>67</v>
      </c>
      <c r="K23" s="13">
        <v>67</v>
      </c>
      <c r="L23" s="13">
        <v>67</v>
      </c>
      <c r="M23" s="13">
        <v>66.9</v>
      </c>
      <c r="N23" s="13">
        <v>66.9</v>
      </c>
      <c r="O23" s="13">
        <v>66.9</v>
      </c>
      <c r="P23" s="13">
        <v>66.9</v>
      </c>
      <c r="Q23" s="13">
        <v>66.8</v>
      </c>
      <c r="R23" s="13">
        <v>66.9</v>
      </c>
      <c r="S23" s="13">
        <v>66.9</v>
      </c>
      <c r="T23" s="13">
        <v>66.9</v>
      </c>
      <c r="U23" s="13">
        <v>66.9</v>
      </c>
      <c r="V23" s="13">
        <v>66.9</v>
      </c>
      <c r="W23" s="13">
        <v>66.9</v>
      </c>
      <c r="Y23" s="13"/>
      <c r="Z23" s="14" t="s">
        <v>322</v>
      </c>
      <c r="AA23" s="13">
        <v>67.4</v>
      </c>
      <c r="AB23" s="13">
        <v>67.3</v>
      </c>
      <c r="AC23" s="13">
        <v>67.2</v>
      </c>
      <c r="AD23" s="13">
        <v>67.2</v>
      </c>
      <c r="AE23" s="13">
        <v>67.1</v>
      </c>
      <c r="AF23" s="13">
        <v>67.1</v>
      </c>
      <c r="AG23" s="13">
        <v>67</v>
      </c>
      <c r="AH23" s="13">
        <v>67</v>
      </c>
      <c r="AI23" s="13">
        <v>67</v>
      </c>
      <c r="AJ23" s="13">
        <v>67</v>
      </c>
      <c r="AK23" s="13">
        <v>66.9</v>
      </c>
      <c r="AL23" s="13">
        <v>66.9</v>
      </c>
      <c r="AM23" s="13">
        <v>66.9</v>
      </c>
      <c r="AN23" s="13">
        <v>66.9</v>
      </c>
      <c r="AO23" s="13">
        <v>66.7</v>
      </c>
      <c r="AP23" s="13">
        <v>66.9</v>
      </c>
      <c r="AQ23" s="13">
        <v>66.9</v>
      </c>
      <c r="AR23" s="13">
        <v>66.9</v>
      </c>
      <c r="AS23" s="13">
        <v>66.9</v>
      </c>
      <c r="AT23" s="13">
        <v>66.9</v>
      </c>
      <c r="AU23" s="13">
        <v>66.9</v>
      </c>
      <c r="AW23" s="13"/>
      <c r="AX23" s="14" t="s">
        <v>322</v>
      </c>
      <c r="AY23" s="13">
        <v>67.4</v>
      </c>
      <c r="AZ23" s="13">
        <v>67.3</v>
      </c>
      <c r="BA23" s="13">
        <v>67.2</v>
      </c>
      <c r="BB23" s="13">
        <v>67.2</v>
      </c>
      <c r="BC23" s="13">
        <v>67.1</v>
      </c>
      <c r="BD23" s="13">
        <v>67.1</v>
      </c>
      <c r="BE23" s="13">
        <v>67</v>
      </c>
      <c r="BF23" s="13">
        <v>67</v>
      </c>
      <c r="BG23" s="13">
        <v>67</v>
      </c>
      <c r="BH23" s="13">
        <v>67</v>
      </c>
      <c r="BI23" s="13">
        <v>66.9</v>
      </c>
      <c r="BJ23" s="13">
        <v>66.9</v>
      </c>
      <c r="BK23" s="13">
        <v>66.9</v>
      </c>
      <c r="BL23" s="13">
        <v>66.9</v>
      </c>
      <c r="BM23" s="13">
        <v>66.9</v>
      </c>
      <c r="BN23" s="13">
        <v>66.9</v>
      </c>
      <c r="BO23" s="13">
        <v>66.9</v>
      </c>
      <c r="BP23" s="13">
        <v>66.9</v>
      </c>
      <c r="BQ23" s="13">
        <v>66.9</v>
      </c>
      <c r="BR23" s="13">
        <v>66.9</v>
      </c>
      <c r="BS23" s="13">
        <v>66.9</v>
      </c>
      <c r="BU23" s="13"/>
      <c r="BV23" s="14" t="s">
        <v>322</v>
      </c>
      <c r="BW23" s="13">
        <v>67.4</v>
      </c>
      <c r="BX23" s="13">
        <v>67.3</v>
      </c>
      <c r="BY23" s="13">
        <v>67.2</v>
      </c>
      <c r="BZ23" s="13">
        <v>67.2</v>
      </c>
      <c r="CA23" s="13">
        <v>67.1</v>
      </c>
      <c r="CB23" s="13">
        <v>67.1</v>
      </c>
      <c r="CC23" s="13">
        <v>67</v>
      </c>
      <c r="CD23" s="13">
        <v>67</v>
      </c>
      <c r="CE23" s="13">
        <v>67</v>
      </c>
      <c r="CF23" s="13">
        <v>67</v>
      </c>
      <c r="CG23" s="13">
        <v>66.9</v>
      </c>
      <c r="CH23" s="13">
        <v>66.9</v>
      </c>
      <c r="CI23" s="13">
        <v>66.9</v>
      </c>
      <c r="CJ23" s="13">
        <v>66.9</v>
      </c>
      <c r="CK23" s="13">
        <v>66.9</v>
      </c>
      <c r="CL23" s="13">
        <v>66.9</v>
      </c>
      <c r="CM23" s="13">
        <v>66.9</v>
      </c>
      <c r="CN23" s="13">
        <v>66.9</v>
      </c>
      <c r="CO23" s="13">
        <v>66.9</v>
      </c>
      <c r="CP23" s="13">
        <v>66.9</v>
      </c>
      <c r="CQ23" s="13">
        <v>66.9</v>
      </c>
      <c r="CS23" s="13"/>
      <c r="CT23" s="14" t="s">
        <v>322</v>
      </c>
      <c r="CU23" s="13">
        <v>67.4</v>
      </c>
      <c r="CV23" s="13">
        <v>67.3</v>
      </c>
      <c r="CW23" s="13">
        <v>67.2</v>
      </c>
      <c r="CX23" s="13">
        <v>67.2</v>
      </c>
      <c r="CY23" s="13">
        <v>67.1</v>
      </c>
      <c r="CZ23" s="13">
        <v>67.1</v>
      </c>
      <c r="DA23" s="13">
        <v>67</v>
      </c>
      <c r="DB23" s="13">
        <v>67</v>
      </c>
      <c r="DC23" s="13">
        <v>67</v>
      </c>
      <c r="DD23" s="13">
        <v>67</v>
      </c>
      <c r="DE23" s="13">
        <v>66.9</v>
      </c>
      <c r="DF23" s="13">
        <v>66.9</v>
      </c>
      <c r="DG23" s="13">
        <v>66.9</v>
      </c>
      <c r="DH23" s="13">
        <v>66.9</v>
      </c>
      <c r="DI23" s="13">
        <v>66.8</v>
      </c>
      <c r="DJ23" s="13">
        <v>66.9</v>
      </c>
      <c r="DK23" s="13">
        <v>66.9</v>
      </c>
      <c r="DL23" s="13">
        <v>66.9</v>
      </c>
      <c r="DM23" s="13">
        <v>66.9</v>
      </c>
      <c r="DN23" s="13">
        <v>66.9</v>
      </c>
      <c r="DO23" s="13">
        <v>66.9</v>
      </c>
      <c r="DQ23" s="13"/>
      <c r="DR23" s="14" t="s">
        <v>322</v>
      </c>
      <c r="DS23" s="13">
        <v>67.4</v>
      </c>
      <c r="DT23" s="13">
        <v>67.3</v>
      </c>
      <c r="DU23" s="13">
        <v>67.2</v>
      </c>
      <c r="DV23" s="13">
        <v>67.2</v>
      </c>
      <c r="DW23" s="13">
        <v>67.1</v>
      </c>
      <c r="DX23" s="13">
        <v>67.1</v>
      </c>
      <c r="DY23" s="13">
        <v>67</v>
      </c>
      <c r="DZ23" s="13">
        <v>67</v>
      </c>
      <c r="EA23" s="13">
        <v>66.9</v>
      </c>
      <c r="EB23" s="13">
        <v>66.9</v>
      </c>
      <c r="EC23" s="13">
        <v>66.9</v>
      </c>
      <c r="ED23" s="13">
        <v>66.9</v>
      </c>
      <c r="EE23" s="13">
        <v>66.9</v>
      </c>
      <c r="EF23" s="13">
        <v>66.8</v>
      </c>
      <c r="EG23" s="13">
        <v>66.8</v>
      </c>
      <c r="EH23" s="13">
        <v>66.9</v>
      </c>
      <c r="EI23" s="13">
        <v>66.9</v>
      </c>
      <c r="EJ23" s="13">
        <v>66.9</v>
      </c>
      <c r="EK23" s="13">
        <v>66.9</v>
      </c>
      <c r="EL23" s="13">
        <v>66.9</v>
      </c>
      <c r="EM23" s="13">
        <v>66.9</v>
      </c>
      <c r="EO23" s="13"/>
      <c r="EP23" s="14" t="s">
        <v>322</v>
      </c>
      <c r="EQ23" s="13">
        <v>67.4</v>
      </c>
      <c r="ER23" s="13">
        <v>67.3</v>
      </c>
      <c r="ES23" s="13">
        <v>67.2</v>
      </c>
      <c r="ET23" s="13">
        <v>67.2</v>
      </c>
      <c r="EU23" s="13">
        <v>67.1</v>
      </c>
      <c r="EV23" s="13">
        <v>67.1</v>
      </c>
      <c r="EW23" s="13">
        <v>67</v>
      </c>
      <c r="EX23" s="13">
        <v>67</v>
      </c>
      <c r="EY23" s="13">
        <v>66.9</v>
      </c>
      <c r="EZ23" s="13">
        <v>66.9</v>
      </c>
      <c r="FA23" s="13">
        <v>66.9</v>
      </c>
      <c r="FB23" s="13">
        <v>66.8</v>
      </c>
      <c r="FC23" s="13">
        <v>66.9</v>
      </c>
      <c r="FD23" s="13">
        <v>66.8</v>
      </c>
      <c r="FE23" s="13">
        <v>66.8</v>
      </c>
      <c r="FF23" s="13">
        <v>66.9</v>
      </c>
      <c r="FG23" s="13">
        <v>66.9</v>
      </c>
      <c r="FH23" s="13">
        <v>66.9</v>
      </c>
      <c r="FI23" s="13">
        <v>66.9</v>
      </c>
      <c r="FJ23" s="13">
        <v>66.9</v>
      </c>
      <c r="FK23" s="13">
        <v>66.9</v>
      </c>
      <c r="FM23" s="13"/>
      <c r="FN23" s="14" t="s">
        <v>322</v>
      </c>
      <c r="FO23" s="13">
        <v>67.4</v>
      </c>
      <c r="FP23" s="13">
        <v>67.3</v>
      </c>
      <c r="FQ23" s="13">
        <v>67.2</v>
      </c>
      <c r="FR23" s="13">
        <v>67.2</v>
      </c>
      <c r="FS23" s="13">
        <v>67.1</v>
      </c>
      <c r="FT23" s="13">
        <v>67.1</v>
      </c>
      <c r="FU23" s="13">
        <v>67</v>
      </c>
      <c r="FV23" s="13">
        <v>67</v>
      </c>
      <c r="FW23" s="13">
        <v>67</v>
      </c>
      <c r="FX23" s="13">
        <v>67</v>
      </c>
      <c r="FY23" s="13">
        <v>66.9</v>
      </c>
      <c r="FZ23" s="13">
        <v>66.9</v>
      </c>
      <c r="GA23" s="13">
        <v>66.9</v>
      </c>
      <c r="GB23" s="13">
        <v>66.8</v>
      </c>
      <c r="GC23" s="13">
        <v>66.8</v>
      </c>
      <c r="GD23" s="13">
        <v>66.9</v>
      </c>
      <c r="GE23" s="13">
        <v>66.9</v>
      </c>
      <c r="GF23" s="13">
        <v>66.9</v>
      </c>
      <c r="GG23" s="13">
        <v>66.9</v>
      </c>
      <c r="GH23" s="13">
        <v>66.9</v>
      </c>
      <c r="GI23" s="13">
        <v>66.9</v>
      </c>
      <c r="GK23" s="13"/>
      <c r="GL23" s="14" t="s">
        <v>322</v>
      </c>
      <c r="GM23" s="13">
        <v>67.4</v>
      </c>
      <c r="GN23" s="13">
        <v>67.3</v>
      </c>
      <c r="GO23" s="13">
        <v>67.2</v>
      </c>
      <c r="GP23" s="13">
        <v>67.2</v>
      </c>
      <c r="GQ23" s="13">
        <v>67.1</v>
      </c>
      <c r="GR23" s="13">
        <v>67.1</v>
      </c>
      <c r="GS23" s="13">
        <v>67</v>
      </c>
      <c r="GT23" s="13">
        <v>67</v>
      </c>
      <c r="GU23" s="13">
        <v>67</v>
      </c>
      <c r="GV23" s="13">
        <v>67</v>
      </c>
      <c r="GW23" s="13">
        <v>66.9</v>
      </c>
      <c r="GX23" s="13">
        <v>66.9</v>
      </c>
      <c r="GY23" s="13">
        <v>66.9</v>
      </c>
      <c r="GZ23" s="13">
        <v>66.9</v>
      </c>
      <c r="HA23" s="13">
        <v>66.8</v>
      </c>
      <c r="HB23" s="13">
        <v>66.9</v>
      </c>
      <c r="HC23" s="13">
        <v>66.9</v>
      </c>
      <c r="HD23" s="13">
        <v>66.9</v>
      </c>
      <c r="HE23" s="13">
        <v>66.9</v>
      </c>
      <c r="HF23" s="13">
        <v>66.9</v>
      </c>
      <c r="HG23" s="13">
        <v>66.9</v>
      </c>
      <c r="HI23" s="13"/>
      <c r="HJ23" s="14" t="s">
        <v>322</v>
      </c>
      <c r="HK23" s="13">
        <v>67.4</v>
      </c>
      <c r="HL23" s="13">
        <v>67.3</v>
      </c>
      <c r="HM23" s="13">
        <v>67.2</v>
      </c>
      <c r="HN23" s="13">
        <v>67.2</v>
      </c>
      <c r="HO23" s="13">
        <v>67.1</v>
      </c>
      <c r="HP23" s="13">
        <v>67.1</v>
      </c>
      <c r="HQ23" s="13">
        <v>67</v>
      </c>
      <c r="HR23" s="13">
        <v>67</v>
      </c>
      <c r="HS23" s="13">
        <v>67</v>
      </c>
      <c r="HT23" s="13">
        <v>67</v>
      </c>
      <c r="HU23" s="13">
        <v>66.9</v>
      </c>
      <c r="HV23" s="13">
        <v>66.9</v>
      </c>
      <c r="HW23" s="13">
        <v>66.9</v>
      </c>
      <c r="HX23" s="13">
        <v>66.9</v>
      </c>
      <c r="HY23" s="13">
        <v>66.8</v>
      </c>
      <c r="HZ23" s="13">
        <v>66.9</v>
      </c>
      <c r="IA23" s="13">
        <v>66.9</v>
      </c>
      <c r="IB23" s="13">
        <v>66.9</v>
      </c>
      <c r="IC23" s="13">
        <v>66.9</v>
      </c>
      <c r="ID23" s="13">
        <v>66.9</v>
      </c>
      <c r="IE23" s="13">
        <v>66.9</v>
      </c>
    </row>
    <row r="24" ht="15" spans="1:239">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
      <c r="AX24" s="1"/>
      <c r="AY24" s="1"/>
      <c r="AZ24" s="1"/>
      <c r="BA24" s="1"/>
      <c r="BB24" s="1"/>
      <c r="BC24" s="1"/>
      <c r="BD24" s="1"/>
      <c r="BE24" s="1"/>
      <c r="BF24" s="1"/>
      <c r="BG24" s="1"/>
      <c r="BH24" s="1"/>
      <c r="BI24" s="1"/>
      <c r="BJ24" s="1"/>
      <c r="BK24" s="1"/>
      <c r="BL24" s="1"/>
      <c r="BM24" s="1"/>
      <c r="BN24" s="1"/>
      <c r="BO24" s="1"/>
      <c r="BP24" s="1"/>
      <c r="BQ24" s="1"/>
      <c r="BR24" s="1"/>
      <c r="BS24" s="1"/>
      <c r="BU24" s="1"/>
      <c r="BV24" s="1"/>
      <c r="BW24" s="1"/>
      <c r="BX24" s="1"/>
      <c r="BY24" s="1"/>
      <c r="BZ24" s="1"/>
      <c r="CA24" s="1"/>
      <c r="CB24" s="1"/>
      <c r="CC24" s="1"/>
      <c r="CD24" s="1"/>
      <c r="CE24" s="1"/>
      <c r="CF24" s="1"/>
      <c r="CG24" s="1"/>
      <c r="CH24" s="1"/>
      <c r="CI24" s="1"/>
      <c r="CJ24" s="1"/>
      <c r="CK24" s="1"/>
      <c r="CL24" s="1"/>
      <c r="CM24" s="1"/>
      <c r="CN24" s="1"/>
      <c r="CO24" s="1"/>
      <c r="CP24" s="1"/>
      <c r="CQ24" s="1"/>
      <c r="CS24" s="1"/>
      <c r="CT24" s="1"/>
      <c r="CU24" s="1"/>
      <c r="CV24" s="1"/>
      <c r="CW24" s="1"/>
      <c r="CX24" s="1"/>
      <c r="CY24" s="1"/>
      <c r="CZ24" s="1"/>
      <c r="DA24" s="1"/>
      <c r="DB24" s="1"/>
      <c r="DC24" s="1"/>
      <c r="DD24" s="1"/>
      <c r="DE24" s="1"/>
      <c r="DF24" s="1"/>
      <c r="DG24" s="1"/>
      <c r="DH24" s="1"/>
      <c r="DI24" s="1"/>
      <c r="DJ24" s="1"/>
      <c r="DK24" s="1"/>
      <c r="DL24" s="1"/>
      <c r="DM24" s="1"/>
      <c r="DN24" s="1"/>
      <c r="DO24" s="1"/>
      <c r="DQ24" s="1"/>
      <c r="DR24" s="1"/>
      <c r="DS24" s="1"/>
      <c r="DT24" s="1"/>
      <c r="DU24" s="1"/>
      <c r="DV24" s="1"/>
      <c r="DW24" s="1"/>
      <c r="DX24" s="1"/>
      <c r="DY24" s="1"/>
      <c r="DZ24" s="1"/>
      <c r="EA24" s="1"/>
      <c r="EB24" s="1"/>
      <c r="EC24" s="1"/>
      <c r="ED24" s="1"/>
      <c r="EE24" s="1"/>
      <c r="EF24" s="1"/>
      <c r="EG24" s="1"/>
      <c r="EH24" s="1"/>
      <c r="EI24" s="1"/>
      <c r="EJ24" s="1"/>
      <c r="EK24" s="1"/>
      <c r="EL24" s="1"/>
      <c r="EM24" s="1"/>
      <c r="EO24" s="1"/>
      <c r="EP24" s="1"/>
      <c r="EQ24" s="1"/>
      <c r="ER24" s="1"/>
      <c r="ES24" s="1"/>
      <c r="ET24" s="1"/>
      <c r="EU24" s="1"/>
      <c r="EV24" s="1"/>
      <c r="EW24" s="1"/>
      <c r="EX24" s="1"/>
      <c r="EY24" s="1"/>
      <c r="EZ24" s="1"/>
      <c r="FA24" s="1"/>
      <c r="FB24" s="1"/>
      <c r="FC24" s="1"/>
      <c r="FD24" s="1"/>
      <c r="FE24" s="1"/>
      <c r="FF24" s="1"/>
      <c r="FG24" s="1"/>
      <c r="FH24" s="1"/>
      <c r="FI24" s="1"/>
      <c r="FJ24" s="1"/>
      <c r="FK24" s="1"/>
      <c r="FM24" s="1"/>
      <c r="FN24" s="1"/>
      <c r="FO24" s="1"/>
      <c r="FP24" s="1"/>
      <c r="FQ24" s="1"/>
      <c r="FR24" s="1"/>
      <c r="FS24" s="1"/>
      <c r="FT24" s="1"/>
      <c r="FU24" s="1"/>
      <c r="FV24" s="1"/>
      <c r="FW24" s="1"/>
      <c r="FX24" s="1"/>
      <c r="FY24" s="1"/>
      <c r="FZ24" s="1"/>
      <c r="GA24" s="1"/>
      <c r="GB24" s="1"/>
      <c r="GC24" s="1"/>
      <c r="GD24" s="1"/>
      <c r="GE24" s="1"/>
      <c r="GF24" s="1"/>
      <c r="GG24" s="1"/>
      <c r="GH24" s="1"/>
      <c r="GI24" s="1"/>
      <c r="GK24" s="1"/>
      <c r="GL24" s="1"/>
      <c r="GM24" s="1"/>
      <c r="GN24" s="1"/>
      <c r="GO24" s="1"/>
      <c r="GP24" s="1"/>
      <c r="GQ24" s="1"/>
      <c r="GR24" s="1"/>
      <c r="GS24" s="1"/>
      <c r="GT24" s="1"/>
      <c r="GU24" s="1"/>
      <c r="GV24" s="1"/>
      <c r="GW24" s="1"/>
      <c r="GX24" s="1"/>
      <c r="GY24" s="1"/>
      <c r="GZ24" s="1"/>
      <c r="HA24" s="1"/>
      <c r="HB24" s="1"/>
      <c r="HC24" s="1"/>
      <c r="HD24" s="1"/>
      <c r="HE24" s="1"/>
      <c r="HF24" s="1"/>
      <c r="HG24" s="1"/>
      <c r="HI24" s="1"/>
      <c r="HJ24" s="1"/>
      <c r="HK24" s="1"/>
      <c r="HL24" s="1"/>
      <c r="HM24" s="1"/>
      <c r="HN24" s="1"/>
      <c r="HO24" s="1"/>
      <c r="HP24" s="1"/>
      <c r="HQ24" s="1"/>
      <c r="HR24" s="1"/>
      <c r="HS24" s="1"/>
      <c r="HT24" s="1"/>
      <c r="HU24" s="1"/>
      <c r="HV24" s="1"/>
      <c r="HW24" s="1"/>
      <c r="HX24" s="1"/>
      <c r="HY24" s="1"/>
      <c r="HZ24" s="1"/>
      <c r="IA24" s="1"/>
      <c r="IB24" s="1"/>
      <c r="IC24" s="1"/>
      <c r="ID24" s="1"/>
      <c r="IE24" s="1"/>
    </row>
    <row r="25" ht="15" spans="1:239">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1"/>
      <c r="AX25" s="1"/>
      <c r="AY25" s="1"/>
      <c r="AZ25" s="1"/>
      <c r="BA25" s="1"/>
      <c r="BB25" s="1"/>
      <c r="BC25" s="1"/>
      <c r="BD25" s="1"/>
      <c r="BE25" s="1"/>
      <c r="BF25" s="1"/>
      <c r="BG25" s="1"/>
      <c r="BH25" s="1"/>
      <c r="BI25" s="1"/>
      <c r="BJ25" s="1"/>
      <c r="BK25" s="1"/>
      <c r="BL25" s="1"/>
      <c r="BM25" s="1"/>
      <c r="BN25" s="1"/>
      <c r="BO25" s="1"/>
      <c r="BP25" s="1"/>
      <c r="BQ25" s="1"/>
      <c r="BR25" s="1"/>
      <c r="BS25" s="1"/>
      <c r="BU25" s="1"/>
      <c r="BV25" s="1"/>
      <c r="BW25" s="1"/>
      <c r="BX25" s="1"/>
      <c r="BY25" s="1"/>
      <c r="BZ25" s="1"/>
      <c r="CA25" s="1"/>
      <c r="CB25" s="1"/>
      <c r="CC25" s="1"/>
      <c r="CD25" s="1"/>
      <c r="CE25" s="1"/>
      <c r="CF25" s="1"/>
      <c r="CG25" s="1"/>
      <c r="CH25" s="1"/>
      <c r="CI25" s="1"/>
      <c r="CJ25" s="1"/>
      <c r="CK25" s="1"/>
      <c r="CL25" s="1"/>
      <c r="CM25" s="1"/>
      <c r="CN25" s="1"/>
      <c r="CO25" s="1"/>
      <c r="CP25" s="1"/>
      <c r="CQ25" s="1"/>
      <c r="CS25" s="1"/>
      <c r="CT25" s="1"/>
      <c r="CU25" s="1"/>
      <c r="CV25" s="1"/>
      <c r="CW25" s="1"/>
      <c r="CX25" s="1"/>
      <c r="CY25" s="1"/>
      <c r="CZ25" s="1"/>
      <c r="DA25" s="1"/>
      <c r="DB25" s="1"/>
      <c r="DC25" s="1"/>
      <c r="DD25" s="1"/>
      <c r="DE25" s="1"/>
      <c r="DF25" s="1"/>
      <c r="DG25" s="1"/>
      <c r="DH25" s="1"/>
      <c r="DI25" s="1"/>
      <c r="DJ25" s="1"/>
      <c r="DK25" s="1"/>
      <c r="DL25" s="1"/>
      <c r="DM25" s="1"/>
      <c r="DN25" s="1"/>
      <c r="DO25" s="1"/>
      <c r="DQ25" s="1"/>
      <c r="DR25" s="1"/>
      <c r="DS25" s="1"/>
      <c r="DT25" s="1"/>
      <c r="DU25" s="1"/>
      <c r="DV25" s="1"/>
      <c r="DW25" s="1"/>
      <c r="DX25" s="1"/>
      <c r="DY25" s="1"/>
      <c r="DZ25" s="1"/>
      <c r="EA25" s="1"/>
      <c r="EB25" s="1"/>
      <c r="EC25" s="1"/>
      <c r="ED25" s="1"/>
      <c r="EE25" s="1"/>
      <c r="EF25" s="1"/>
      <c r="EG25" s="1"/>
      <c r="EH25" s="1"/>
      <c r="EI25" s="1"/>
      <c r="EJ25" s="1"/>
      <c r="EK25" s="1"/>
      <c r="EL25" s="1"/>
      <c r="EM25" s="1"/>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c r="HI25" s="1"/>
      <c r="HJ25" s="1"/>
      <c r="HK25" s="1"/>
      <c r="HL25" s="1"/>
      <c r="HM25" s="1"/>
      <c r="HN25" s="1"/>
      <c r="HO25" s="1"/>
      <c r="HP25" s="1"/>
      <c r="HQ25" s="1"/>
      <c r="HR25" s="1"/>
      <c r="HS25" s="1"/>
      <c r="HT25" s="1"/>
      <c r="HU25" s="1"/>
      <c r="HV25" s="1"/>
      <c r="HW25" s="1"/>
      <c r="HX25" s="1"/>
      <c r="HY25" s="1"/>
      <c r="HZ25" s="1"/>
      <c r="IA25" s="1"/>
      <c r="IB25" s="1"/>
      <c r="IC25" s="1"/>
      <c r="ID25" s="1"/>
      <c r="IE25" s="1"/>
    </row>
    <row r="26" ht="15" spans="1:239">
      <c r="A26" s="1"/>
      <c r="B26" s="13" t="s">
        <v>525</v>
      </c>
      <c r="C26" s="1"/>
      <c r="D26" s="1"/>
      <c r="E26" s="1"/>
      <c r="F26" s="1"/>
      <c r="G26" s="1"/>
      <c r="H26" s="1"/>
      <c r="I26" s="1"/>
      <c r="J26" s="1"/>
      <c r="K26" s="1"/>
      <c r="L26" s="1"/>
      <c r="M26" s="1"/>
      <c r="N26" s="1"/>
      <c r="O26" s="1"/>
      <c r="P26" s="1"/>
      <c r="Q26" s="1"/>
      <c r="R26" s="1"/>
      <c r="S26" s="1"/>
      <c r="T26" s="1"/>
      <c r="U26" s="1"/>
      <c r="V26" s="1"/>
      <c r="W26" s="1"/>
      <c r="Y26" s="1"/>
      <c r="Z26" s="13" t="s">
        <v>525</v>
      </c>
      <c r="AA26" s="1"/>
      <c r="AB26" s="1"/>
      <c r="AC26" s="1"/>
      <c r="AD26" s="1"/>
      <c r="AE26" s="1"/>
      <c r="AF26" s="1"/>
      <c r="AG26" s="1"/>
      <c r="AH26" s="1"/>
      <c r="AI26" s="1"/>
      <c r="AJ26" s="1"/>
      <c r="AK26" s="1"/>
      <c r="AL26" s="1"/>
      <c r="AM26" s="1"/>
      <c r="AN26" s="1"/>
      <c r="AO26" s="1"/>
      <c r="AP26" s="1"/>
      <c r="AQ26" s="1"/>
      <c r="AR26" s="1"/>
      <c r="AS26" s="1"/>
      <c r="AT26" s="1"/>
      <c r="AU26" s="1"/>
      <c r="AW26" s="1"/>
      <c r="AX26" s="13" t="s">
        <v>525</v>
      </c>
      <c r="AY26" s="1"/>
      <c r="AZ26" s="1"/>
      <c r="BA26" s="1"/>
      <c r="BB26" s="1"/>
      <c r="BC26" s="1"/>
      <c r="BD26" s="1"/>
      <c r="BE26" s="1"/>
      <c r="BF26" s="1"/>
      <c r="BG26" s="1"/>
      <c r="BH26" s="1"/>
      <c r="BI26" s="1"/>
      <c r="BJ26" s="1"/>
      <c r="BK26" s="1"/>
      <c r="BL26" s="1"/>
      <c r="BM26" s="1"/>
      <c r="BN26" s="1"/>
      <c r="BO26" s="1"/>
      <c r="BP26" s="1"/>
      <c r="BQ26" s="1"/>
      <c r="BR26" s="1"/>
      <c r="BS26" s="1"/>
      <c r="BU26" s="1"/>
      <c r="BV26" s="13" t="s">
        <v>525</v>
      </c>
      <c r="BW26" s="1"/>
      <c r="BX26" s="1"/>
      <c r="BY26" s="1"/>
      <c r="BZ26" s="1"/>
      <c r="CA26" s="1"/>
      <c r="CB26" s="1"/>
      <c r="CC26" s="1"/>
      <c r="CD26" s="1"/>
      <c r="CE26" s="1"/>
      <c r="CF26" s="1"/>
      <c r="CG26" s="1"/>
      <c r="CH26" s="1"/>
      <c r="CI26" s="1"/>
      <c r="CJ26" s="1"/>
      <c r="CK26" s="1"/>
      <c r="CL26" s="1"/>
      <c r="CM26" s="1"/>
      <c r="CN26" s="1"/>
      <c r="CO26" s="1"/>
      <c r="CP26" s="1"/>
      <c r="CQ26" s="1"/>
      <c r="CS26" s="1"/>
      <c r="CT26" s="13" t="s">
        <v>525</v>
      </c>
      <c r="CU26" s="1"/>
      <c r="CV26" s="1"/>
      <c r="CW26" s="1"/>
      <c r="CX26" s="1"/>
      <c r="CY26" s="1"/>
      <c r="CZ26" s="1"/>
      <c r="DA26" s="1"/>
      <c r="DB26" s="1"/>
      <c r="DC26" s="1"/>
      <c r="DD26" s="1"/>
      <c r="DE26" s="1"/>
      <c r="DF26" s="1"/>
      <c r="DG26" s="1"/>
      <c r="DH26" s="1"/>
      <c r="DI26" s="1"/>
      <c r="DJ26" s="1"/>
      <c r="DK26" s="1"/>
      <c r="DL26" s="1"/>
      <c r="DM26" s="1"/>
      <c r="DN26" s="1"/>
      <c r="DO26" s="1"/>
      <c r="DQ26" s="1"/>
      <c r="DR26" s="13" t="s">
        <v>525</v>
      </c>
      <c r="DS26" s="1"/>
      <c r="DT26" s="1"/>
      <c r="DU26" s="1"/>
      <c r="DV26" s="1"/>
      <c r="DW26" s="1"/>
      <c r="DX26" s="1"/>
      <c r="DY26" s="1"/>
      <c r="DZ26" s="1"/>
      <c r="EA26" s="1"/>
      <c r="EB26" s="1"/>
      <c r="EC26" s="1"/>
      <c r="ED26" s="1"/>
      <c r="EE26" s="1"/>
      <c r="EF26" s="1"/>
      <c r="EG26" s="1"/>
      <c r="EH26" s="1"/>
      <c r="EI26" s="1"/>
      <c r="EJ26" s="1"/>
      <c r="EK26" s="1"/>
      <c r="EL26" s="1"/>
      <c r="EM26" s="1"/>
      <c r="EO26" s="1"/>
      <c r="EP26" s="13" t="s">
        <v>525</v>
      </c>
      <c r="EQ26" s="1"/>
      <c r="ER26" s="1"/>
      <c r="ES26" s="1"/>
      <c r="ET26" s="1"/>
      <c r="EU26" s="1"/>
      <c r="EV26" s="1"/>
      <c r="EW26" s="1"/>
      <c r="EX26" s="1"/>
      <c r="EY26" s="1"/>
      <c r="EZ26" s="1"/>
      <c r="FA26" s="1"/>
      <c r="FB26" s="1"/>
      <c r="FC26" s="1"/>
      <c r="FD26" s="1"/>
      <c r="FE26" s="1"/>
      <c r="FF26" s="1"/>
      <c r="FG26" s="1"/>
      <c r="FH26" s="1"/>
      <c r="FI26" s="1"/>
      <c r="FJ26" s="1"/>
      <c r="FK26" s="1"/>
      <c r="FM26" s="1"/>
      <c r="FN26" s="13" t="s">
        <v>525</v>
      </c>
      <c r="FO26" s="1"/>
      <c r="FP26" s="1"/>
      <c r="FQ26" s="1"/>
      <c r="FR26" s="1"/>
      <c r="FS26" s="1"/>
      <c r="FT26" s="1"/>
      <c r="FU26" s="1"/>
      <c r="FV26" s="1"/>
      <c r="FW26" s="1"/>
      <c r="FX26" s="1"/>
      <c r="FY26" s="1"/>
      <c r="FZ26" s="1"/>
      <c r="GA26" s="1"/>
      <c r="GB26" s="1"/>
      <c r="GC26" s="1"/>
      <c r="GD26" s="1"/>
      <c r="GE26" s="1"/>
      <c r="GF26" s="1"/>
      <c r="GG26" s="1"/>
      <c r="GH26" s="1"/>
      <c r="GI26" s="1"/>
      <c r="GK26" s="1"/>
      <c r="GL26" s="13" t="s">
        <v>525</v>
      </c>
      <c r="GM26" s="1"/>
      <c r="GN26" s="1"/>
      <c r="GO26" s="1"/>
      <c r="GP26" s="1"/>
      <c r="GQ26" s="1"/>
      <c r="GR26" s="1"/>
      <c r="GS26" s="1"/>
      <c r="GT26" s="1"/>
      <c r="GU26" s="1"/>
      <c r="GV26" s="1"/>
      <c r="GW26" s="1"/>
      <c r="GX26" s="1"/>
      <c r="GY26" s="1"/>
      <c r="GZ26" s="1"/>
      <c r="HA26" s="1"/>
      <c r="HB26" s="1"/>
      <c r="HC26" s="1"/>
      <c r="HD26" s="1"/>
      <c r="HE26" s="1"/>
      <c r="HF26" s="1"/>
      <c r="HG26" s="1"/>
      <c r="HI26" s="1"/>
      <c r="HJ26" s="13" t="s">
        <v>525</v>
      </c>
      <c r="HK26" s="1"/>
      <c r="HL26" s="1"/>
      <c r="HM26" s="1"/>
      <c r="HN26" s="1"/>
      <c r="HO26" s="1"/>
      <c r="HP26" s="1"/>
      <c r="HQ26" s="1"/>
      <c r="HR26" s="1"/>
      <c r="HS26" s="1"/>
      <c r="HT26" s="1"/>
      <c r="HU26" s="1"/>
      <c r="HV26" s="1"/>
      <c r="HW26" s="1"/>
      <c r="HX26" s="1"/>
      <c r="HY26" s="1"/>
      <c r="HZ26" s="1"/>
      <c r="IA26" s="1"/>
      <c r="IB26" s="1"/>
      <c r="IC26" s="1"/>
      <c r="ID26" s="1"/>
      <c r="IE26" s="1"/>
    </row>
    <row r="27" ht="15" spans="1:239">
      <c r="A27" s="1"/>
      <c r="B27" s="16" t="s">
        <v>198</v>
      </c>
      <c r="C27" s="1">
        <v>4</v>
      </c>
      <c r="D27" s="1">
        <v>4</v>
      </c>
      <c r="E27" s="1">
        <v>4</v>
      </c>
      <c r="F27" s="1">
        <v>4</v>
      </c>
      <c r="G27" s="1">
        <v>5</v>
      </c>
      <c r="H27" s="1">
        <v>5</v>
      </c>
      <c r="I27" s="1">
        <v>6</v>
      </c>
      <c r="J27" s="1">
        <v>7</v>
      </c>
      <c r="K27" s="1">
        <v>9</v>
      </c>
      <c r="L27" s="1">
        <v>11</v>
      </c>
      <c r="M27" s="1">
        <v>13</v>
      </c>
      <c r="N27" s="1">
        <v>14</v>
      </c>
      <c r="O27" s="1">
        <v>14</v>
      </c>
      <c r="P27" s="1">
        <v>15</v>
      </c>
      <c r="Q27" s="1">
        <v>15</v>
      </c>
      <c r="R27" s="1">
        <v>15</v>
      </c>
      <c r="S27" s="1">
        <v>16</v>
      </c>
      <c r="T27" s="1">
        <v>15</v>
      </c>
      <c r="U27" s="1">
        <v>14</v>
      </c>
      <c r="V27" s="1">
        <v>14</v>
      </c>
      <c r="W27" s="1">
        <v>14</v>
      </c>
      <c r="Y27" s="1"/>
      <c r="Z27" s="16" t="s">
        <v>198</v>
      </c>
      <c r="AA27" s="1">
        <v>1</v>
      </c>
      <c r="AB27" s="1">
        <v>1</v>
      </c>
      <c r="AC27" s="1">
        <v>1</v>
      </c>
      <c r="AD27" s="1">
        <v>1</v>
      </c>
      <c r="AE27" s="1">
        <v>1</v>
      </c>
      <c r="AF27" s="1">
        <v>2</v>
      </c>
      <c r="AG27" s="1">
        <v>2</v>
      </c>
      <c r="AH27" s="1">
        <v>2</v>
      </c>
      <c r="AI27" s="1">
        <v>3</v>
      </c>
      <c r="AJ27" s="1">
        <v>3</v>
      </c>
      <c r="AK27" s="1">
        <v>3</v>
      </c>
      <c r="AL27" s="1">
        <v>3</v>
      </c>
      <c r="AM27" s="1">
        <v>3</v>
      </c>
      <c r="AN27" s="1">
        <v>3</v>
      </c>
      <c r="AO27" s="1">
        <v>3</v>
      </c>
      <c r="AP27" s="1">
        <v>3</v>
      </c>
      <c r="AQ27" s="1">
        <v>3</v>
      </c>
      <c r="AR27" s="1">
        <v>3</v>
      </c>
      <c r="AS27" s="1">
        <v>4</v>
      </c>
      <c r="AT27" s="1">
        <v>4</v>
      </c>
      <c r="AU27" s="1">
        <v>4</v>
      </c>
      <c r="AW27" s="1"/>
      <c r="AX27" s="16" t="s">
        <v>198</v>
      </c>
      <c r="AY27" s="1">
        <v>9</v>
      </c>
      <c r="AZ27" s="1">
        <v>7</v>
      </c>
      <c r="BA27" s="1">
        <v>8</v>
      </c>
      <c r="BB27" s="1">
        <v>7</v>
      </c>
      <c r="BC27" s="1">
        <v>9</v>
      </c>
      <c r="BD27" s="1">
        <v>10</v>
      </c>
      <c r="BE27" s="1">
        <v>12</v>
      </c>
      <c r="BF27" s="1">
        <v>14</v>
      </c>
      <c r="BG27" s="1">
        <v>16</v>
      </c>
      <c r="BH27" s="1">
        <v>16</v>
      </c>
      <c r="BI27" s="1">
        <v>18</v>
      </c>
      <c r="BJ27" s="1">
        <v>18</v>
      </c>
      <c r="BK27" s="1">
        <v>20</v>
      </c>
      <c r="BL27" s="1">
        <v>19</v>
      </c>
      <c r="BM27" s="1">
        <v>19</v>
      </c>
      <c r="BN27" s="1">
        <v>18</v>
      </c>
      <c r="BO27" s="1">
        <v>19</v>
      </c>
      <c r="BP27" s="1">
        <v>18</v>
      </c>
      <c r="BQ27" s="1">
        <v>19</v>
      </c>
      <c r="BR27" s="1">
        <v>20</v>
      </c>
      <c r="BS27" s="1">
        <v>20</v>
      </c>
      <c r="BU27" s="1"/>
      <c r="BV27" s="16" t="s">
        <v>198</v>
      </c>
      <c r="BW27" s="1">
        <v>9</v>
      </c>
      <c r="BX27" s="1">
        <v>10</v>
      </c>
      <c r="BY27" s="1">
        <v>11</v>
      </c>
      <c r="BZ27" s="1">
        <v>11</v>
      </c>
      <c r="CA27" s="1">
        <v>13</v>
      </c>
      <c r="CB27" s="1">
        <v>14</v>
      </c>
      <c r="CC27" s="1">
        <v>16</v>
      </c>
      <c r="CD27" s="1">
        <v>17</v>
      </c>
      <c r="CE27" s="1">
        <v>18</v>
      </c>
      <c r="CF27" s="1">
        <v>19</v>
      </c>
      <c r="CG27" s="1">
        <v>21</v>
      </c>
      <c r="CH27" s="1">
        <v>20</v>
      </c>
      <c r="CI27" s="1">
        <v>22</v>
      </c>
      <c r="CJ27" s="1">
        <v>21</v>
      </c>
      <c r="CK27" s="1">
        <v>21</v>
      </c>
      <c r="CL27" s="1">
        <v>22</v>
      </c>
      <c r="CM27" s="1">
        <v>21</v>
      </c>
      <c r="CN27" s="1">
        <v>21</v>
      </c>
      <c r="CO27" s="1">
        <v>22</v>
      </c>
      <c r="CP27" s="1">
        <v>22</v>
      </c>
      <c r="CQ27" s="1">
        <v>22</v>
      </c>
      <c r="CS27" s="1"/>
      <c r="CT27" s="16" t="s">
        <v>198</v>
      </c>
      <c r="CU27" s="1">
        <v>110</v>
      </c>
      <c r="CV27" s="1">
        <v>117</v>
      </c>
      <c r="CW27" s="1">
        <v>127</v>
      </c>
      <c r="CX27" s="1">
        <v>138</v>
      </c>
      <c r="CY27" s="1">
        <v>152</v>
      </c>
      <c r="CZ27" s="1">
        <v>165</v>
      </c>
      <c r="DA27" s="1">
        <v>175</v>
      </c>
      <c r="DB27" s="1">
        <v>181</v>
      </c>
      <c r="DC27" s="1">
        <v>183</v>
      </c>
      <c r="DD27" s="1">
        <v>183</v>
      </c>
      <c r="DE27" s="1">
        <v>180</v>
      </c>
      <c r="DF27" s="1">
        <v>182</v>
      </c>
      <c r="DG27" s="1">
        <v>190</v>
      </c>
      <c r="DH27" s="1">
        <v>194</v>
      </c>
      <c r="DI27" s="1">
        <v>201</v>
      </c>
      <c r="DJ27" s="1">
        <v>205</v>
      </c>
      <c r="DK27" s="1">
        <v>214</v>
      </c>
      <c r="DL27" s="1">
        <v>218</v>
      </c>
      <c r="DM27" s="1">
        <v>227</v>
      </c>
      <c r="DN27" s="1">
        <v>228</v>
      </c>
      <c r="DO27" s="1">
        <v>227</v>
      </c>
      <c r="DQ27" s="1"/>
      <c r="DR27" s="16" t="s">
        <v>198</v>
      </c>
      <c r="DS27" s="1">
        <v>84</v>
      </c>
      <c r="DT27" s="1">
        <v>96</v>
      </c>
      <c r="DU27" s="1">
        <v>108</v>
      </c>
      <c r="DV27" s="1">
        <v>113</v>
      </c>
      <c r="DW27" s="1">
        <v>120</v>
      </c>
      <c r="DX27" s="1">
        <v>128</v>
      </c>
      <c r="DY27" s="1">
        <v>141</v>
      </c>
      <c r="DZ27" s="1">
        <v>153</v>
      </c>
      <c r="EA27" s="1">
        <v>168</v>
      </c>
      <c r="EB27" s="1">
        <v>181</v>
      </c>
      <c r="EC27" s="1">
        <v>191</v>
      </c>
      <c r="ED27" s="1">
        <v>198</v>
      </c>
      <c r="EE27" s="1">
        <v>209</v>
      </c>
      <c r="EF27" s="1">
        <v>211</v>
      </c>
      <c r="EG27" s="1">
        <v>213</v>
      </c>
      <c r="EH27" s="1">
        <v>217</v>
      </c>
      <c r="EI27" s="1">
        <v>220</v>
      </c>
      <c r="EJ27" s="1">
        <v>219</v>
      </c>
      <c r="EK27" s="1">
        <v>219</v>
      </c>
      <c r="EL27" s="1">
        <v>217</v>
      </c>
      <c r="EM27" s="1">
        <v>220</v>
      </c>
      <c r="EO27" s="1"/>
      <c r="EP27" s="16" t="s">
        <v>198</v>
      </c>
      <c r="EQ27" s="1">
        <v>3</v>
      </c>
      <c r="ER27" s="1">
        <v>5</v>
      </c>
      <c r="ES27" s="1">
        <v>7</v>
      </c>
      <c r="ET27" s="1">
        <v>8</v>
      </c>
      <c r="EU27" s="1">
        <v>8</v>
      </c>
      <c r="EV27" s="1">
        <v>9</v>
      </c>
      <c r="EW27" s="1">
        <v>10</v>
      </c>
      <c r="EX27" s="1">
        <v>11</v>
      </c>
      <c r="EY27" s="1">
        <v>12</v>
      </c>
      <c r="EZ27" s="1">
        <v>13</v>
      </c>
      <c r="FA27" s="1">
        <v>14</v>
      </c>
      <c r="FB27" s="1">
        <v>15</v>
      </c>
      <c r="FC27" s="1">
        <v>16</v>
      </c>
      <c r="FD27" s="1">
        <v>17</v>
      </c>
      <c r="FE27" s="1">
        <v>18</v>
      </c>
      <c r="FF27" s="1">
        <v>19</v>
      </c>
      <c r="FG27" s="1">
        <v>20</v>
      </c>
      <c r="FH27" s="1">
        <v>21</v>
      </c>
      <c r="FI27" s="1">
        <v>22</v>
      </c>
      <c r="FJ27" s="1">
        <v>23</v>
      </c>
      <c r="FK27" s="1">
        <v>24</v>
      </c>
      <c r="FM27" s="1"/>
      <c r="FN27" s="16" t="s">
        <v>198</v>
      </c>
      <c r="FO27" s="1">
        <v>7</v>
      </c>
      <c r="FP27" s="1">
        <v>4</v>
      </c>
      <c r="FQ27" s="1">
        <v>4</v>
      </c>
      <c r="FR27" s="1">
        <v>5</v>
      </c>
      <c r="FS27" s="1">
        <v>6</v>
      </c>
      <c r="FT27" s="1">
        <v>6</v>
      </c>
      <c r="FU27" s="1">
        <v>6</v>
      </c>
      <c r="FV27" s="1">
        <v>7</v>
      </c>
      <c r="FW27" s="1">
        <v>8</v>
      </c>
      <c r="FX27" s="1">
        <v>9</v>
      </c>
      <c r="FY27" s="1">
        <v>11</v>
      </c>
      <c r="FZ27" s="1">
        <v>14</v>
      </c>
      <c r="GA27" s="1">
        <v>13</v>
      </c>
      <c r="GB27" s="1">
        <v>12</v>
      </c>
      <c r="GC27" s="1">
        <v>11</v>
      </c>
      <c r="GD27" s="1">
        <v>10</v>
      </c>
      <c r="GE27" s="1">
        <v>9</v>
      </c>
      <c r="GF27" s="1">
        <v>9</v>
      </c>
      <c r="GG27" s="1">
        <v>8</v>
      </c>
      <c r="GH27" s="1">
        <v>7</v>
      </c>
      <c r="GI27" s="1">
        <v>7</v>
      </c>
      <c r="GK27" s="1"/>
      <c r="GL27" s="16" t="s">
        <v>198</v>
      </c>
      <c r="GM27" s="1">
        <v>37</v>
      </c>
      <c r="GN27" s="1">
        <v>44</v>
      </c>
      <c r="GO27" s="1">
        <v>49</v>
      </c>
      <c r="GP27" s="1">
        <v>53</v>
      </c>
      <c r="GQ27" s="1">
        <v>59</v>
      </c>
      <c r="GR27" s="1">
        <v>63</v>
      </c>
      <c r="GS27" s="1">
        <v>71</v>
      </c>
      <c r="GT27" s="1">
        <v>82</v>
      </c>
      <c r="GU27" s="1">
        <v>96</v>
      </c>
      <c r="GV27" s="1">
        <v>103</v>
      </c>
      <c r="GW27" s="1">
        <v>107</v>
      </c>
      <c r="GX27" s="1">
        <v>107</v>
      </c>
      <c r="GY27" s="1">
        <v>112</v>
      </c>
      <c r="GZ27" s="1">
        <v>117</v>
      </c>
      <c r="HA27" s="1">
        <v>122</v>
      </c>
      <c r="HB27" s="1">
        <v>129</v>
      </c>
      <c r="HC27" s="1">
        <v>129</v>
      </c>
      <c r="HD27" s="1">
        <v>124</v>
      </c>
      <c r="HE27" s="1">
        <v>122</v>
      </c>
      <c r="HF27" s="1">
        <v>126</v>
      </c>
      <c r="HG27" s="1">
        <v>125</v>
      </c>
      <c r="HI27" s="1"/>
      <c r="HJ27" s="16" t="s">
        <v>198</v>
      </c>
      <c r="HK27" s="1">
        <v>48</v>
      </c>
      <c r="HL27" s="1">
        <v>29</v>
      </c>
      <c r="HM27" s="1">
        <v>30</v>
      </c>
      <c r="HN27" s="1">
        <v>33</v>
      </c>
      <c r="HO27" s="1">
        <v>37</v>
      </c>
      <c r="HP27" s="1">
        <v>41</v>
      </c>
      <c r="HQ27" s="1">
        <v>46</v>
      </c>
      <c r="HR27" s="1">
        <v>49</v>
      </c>
      <c r="HS27" s="1">
        <v>55</v>
      </c>
      <c r="HT27" s="1">
        <v>57</v>
      </c>
      <c r="HU27" s="1">
        <v>60</v>
      </c>
      <c r="HV27" s="1">
        <v>59</v>
      </c>
      <c r="HW27" s="1">
        <v>61</v>
      </c>
      <c r="HX27" s="1">
        <v>64</v>
      </c>
      <c r="HY27" s="1">
        <v>65</v>
      </c>
      <c r="HZ27" s="1">
        <v>71</v>
      </c>
      <c r="IA27" s="1">
        <v>65</v>
      </c>
      <c r="IB27" s="1">
        <v>71</v>
      </c>
      <c r="IC27" s="1">
        <v>73</v>
      </c>
      <c r="ID27" s="1">
        <v>75</v>
      </c>
      <c r="IE27" s="1">
        <v>77</v>
      </c>
    </row>
    <row r="28" ht="15" spans="1:239">
      <c r="A28" s="7"/>
      <c r="B28" s="16" t="s">
        <v>199</v>
      </c>
      <c r="C28" s="11">
        <v>4003</v>
      </c>
      <c r="D28" s="11">
        <v>3981</v>
      </c>
      <c r="E28" s="11">
        <v>4159</v>
      </c>
      <c r="F28" s="11">
        <v>4125</v>
      </c>
      <c r="G28" s="11">
        <v>3766</v>
      </c>
      <c r="H28" s="11">
        <v>4043</v>
      </c>
      <c r="I28" s="11">
        <v>3870</v>
      </c>
      <c r="J28" s="11">
        <v>4545</v>
      </c>
      <c r="K28" s="11">
        <v>4765</v>
      </c>
      <c r="L28" s="11">
        <v>4257</v>
      </c>
      <c r="M28" s="11">
        <v>4140</v>
      </c>
      <c r="N28" s="11">
        <v>4631</v>
      </c>
      <c r="O28" s="11">
        <v>4966</v>
      </c>
      <c r="P28" s="11">
        <v>4211</v>
      </c>
      <c r="Q28" s="11">
        <v>4662</v>
      </c>
      <c r="R28" s="11">
        <v>4794</v>
      </c>
      <c r="S28" s="11">
        <v>4620</v>
      </c>
      <c r="T28" s="11">
        <v>4812</v>
      </c>
      <c r="U28" s="11">
        <v>4762</v>
      </c>
      <c r="V28" s="11">
        <v>4673</v>
      </c>
      <c r="W28" s="11">
        <v>4635</v>
      </c>
      <c r="Y28" s="7"/>
      <c r="Z28" s="16" t="s">
        <v>199</v>
      </c>
      <c r="AA28" s="11">
        <v>5211</v>
      </c>
      <c r="AB28" s="11">
        <v>4739</v>
      </c>
      <c r="AC28" s="11">
        <v>5533</v>
      </c>
      <c r="AD28" s="11">
        <v>5631</v>
      </c>
      <c r="AE28" s="11">
        <v>5827</v>
      </c>
      <c r="AF28" s="11">
        <v>5935</v>
      </c>
      <c r="AG28" s="11">
        <v>5803</v>
      </c>
      <c r="AH28" s="11">
        <v>5798</v>
      </c>
      <c r="AI28" s="11">
        <v>5256</v>
      </c>
      <c r="AJ28" s="11">
        <v>5404</v>
      </c>
      <c r="AK28" s="11">
        <v>5044</v>
      </c>
      <c r="AL28" s="11">
        <v>5447</v>
      </c>
      <c r="AM28" s="11">
        <v>5143</v>
      </c>
      <c r="AN28" s="11">
        <v>4329</v>
      </c>
      <c r="AO28" s="11">
        <v>4215</v>
      </c>
      <c r="AP28" s="11">
        <v>4039</v>
      </c>
      <c r="AQ28" s="11">
        <v>4159</v>
      </c>
      <c r="AR28" s="11">
        <v>4310</v>
      </c>
      <c r="AS28" s="11">
        <v>3915</v>
      </c>
      <c r="AT28" s="11">
        <v>3927</v>
      </c>
      <c r="AU28" s="11">
        <v>3491</v>
      </c>
      <c r="AW28" s="7"/>
      <c r="AX28" s="16" t="s">
        <v>199</v>
      </c>
      <c r="AY28" s="11">
        <v>5670</v>
      </c>
      <c r="AZ28" s="11">
        <v>5385</v>
      </c>
      <c r="BA28" s="11">
        <v>5604</v>
      </c>
      <c r="BB28" s="11">
        <v>5707</v>
      </c>
      <c r="BC28" s="11">
        <v>5673</v>
      </c>
      <c r="BD28" s="11">
        <v>5615</v>
      </c>
      <c r="BE28" s="11">
        <v>5625</v>
      </c>
      <c r="BF28" s="11">
        <v>5265</v>
      </c>
      <c r="BG28" s="11">
        <v>5353</v>
      </c>
      <c r="BH28" s="11">
        <v>4743</v>
      </c>
      <c r="BI28" s="11">
        <v>4821</v>
      </c>
      <c r="BJ28" s="11">
        <v>5318</v>
      </c>
      <c r="BK28" s="11">
        <v>5437</v>
      </c>
      <c r="BL28" s="11">
        <v>4707</v>
      </c>
      <c r="BM28" s="11">
        <v>4201</v>
      </c>
      <c r="BN28" s="11">
        <v>5224</v>
      </c>
      <c r="BO28" s="11">
        <v>5368</v>
      </c>
      <c r="BP28" s="11">
        <v>5451</v>
      </c>
      <c r="BQ28" s="11">
        <v>5448</v>
      </c>
      <c r="BR28" s="11">
        <v>5324</v>
      </c>
      <c r="BS28" s="11">
        <v>4322</v>
      </c>
      <c r="BU28" s="7"/>
      <c r="BV28" s="16" t="s">
        <v>199</v>
      </c>
      <c r="BW28" s="11">
        <v>4320</v>
      </c>
      <c r="BX28" s="11">
        <v>4473</v>
      </c>
      <c r="BY28" s="11">
        <v>4782</v>
      </c>
      <c r="BZ28" s="11">
        <v>4910</v>
      </c>
      <c r="CA28" s="11">
        <v>5040</v>
      </c>
      <c r="CB28" s="11">
        <v>4957</v>
      </c>
      <c r="CC28" s="11">
        <v>4857</v>
      </c>
      <c r="CD28" s="11">
        <v>4795</v>
      </c>
      <c r="CE28" s="11">
        <v>4799</v>
      </c>
      <c r="CF28" s="11">
        <v>3991</v>
      </c>
      <c r="CG28" s="11">
        <v>4152</v>
      </c>
      <c r="CH28" s="11">
        <v>4965</v>
      </c>
      <c r="CI28" s="11">
        <v>4843</v>
      </c>
      <c r="CJ28" s="11">
        <v>3922</v>
      </c>
      <c r="CK28" s="11">
        <v>3519</v>
      </c>
      <c r="CL28" s="11">
        <v>4262</v>
      </c>
      <c r="CM28" s="11">
        <v>4874</v>
      </c>
      <c r="CN28" s="11">
        <v>4280</v>
      </c>
      <c r="CO28" s="11">
        <v>4121</v>
      </c>
      <c r="CP28" s="11">
        <v>4051</v>
      </c>
      <c r="CQ28" s="11">
        <v>3609</v>
      </c>
      <c r="CS28" s="7"/>
      <c r="CT28" s="16" t="s">
        <v>199</v>
      </c>
      <c r="CU28" s="11">
        <v>4274</v>
      </c>
      <c r="CV28" s="11">
        <v>4419</v>
      </c>
      <c r="CW28" s="11">
        <v>4512</v>
      </c>
      <c r="CX28" s="11">
        <v>4609</v>
      </c>
      <c r="CY28" s="11">
        <v>4484</v>
      </c>
      <c r="CZ28" s="11">
        <v>4437</v>
      </c>
      <c r="DA28" s="11">
        <v>4329</v>
      </c>
      <c r="DB28" s="11">
        <v>4499</v>
      </c>
      <c r="DC28" s="11">
        <v>4198</v>
      </c>
      <c r="DD28" s="11">
        <v>4277</v>
      </c>
      <c r="DE28" s="11">
        <v>4217</v>
      </c>
      <c r="DF28" s="11">
        <v>4336</v>
      </c>
      <c r="DG28" s="11">
        <v>4233</v>
      </c>
      <c r="DH28" s="11">
        <v>4118</v>
      </c>
      <c r="DI28" s="11">
        <v>3786</v>
      </c>
      <c r="DJ28" s="11">
        <v>3794</v>
      </c>
      <c r="DK28" s="11">
        <v>3750</v>
      </c>
      <c r="DL28" s="11">
        <v>3838</v>
      </c>
      <c r="DM28" s="11">
        <v>3768</v>
      </c>
      <c r="DN28" s="11">
        <v>3859</v>
      </c>
      <c r="DO28" s="11">
        <v>3293</v>
      </c>
      <c r="DQ28" s="7"/>
      <c r="DR28" s="16" t="s">
        <v>199</v>
      </c>
      <c r="DS28" s="11">
        <v>5106</v>
      </c>
      <c r="DT28" s="11">
        <v>4999</v>
      </c>
      <c r="DU28" s="11">
        <v>5324</v>
      </c>
      <c r="DV28" s="11">
        <v>5348</v>
      </c>
      <c r="DW28" s="11">
        <v>5433</v>
      </c>
      <c r="DX28" s="11">
        <v>5540</v>
      </c>
      <c r="DY28" s="11">
        <v>5396</v>
      </c>
      <c r="DZ28" s="11">
        <v>5408</v>
      </c>
      <c r="EA28" s="11">
        <v>5286</v>
      </c>
      <c r="EB28" s="11">
        <v>5474</v>
      </c>
      <c r="EC28" s="11">
        <v>5565</v>
      </c>
      <c r="ED28" s="11">
        <v>5488</v>
      </c>
      <c r="EE28" s="11">
        <v>5120</v>
      </c>
      <c r="EF28" s="11">
        <v>5352</v>
      </c>
      <c r="EG28" s="11">
        <v>5075</v>
      </c>
      <c r="EH28" s="11">
        <v>4997</v>
      </c>
      <c r="EI28" s="11">
        <v>4889</v>
      </c>
      <c r="EJ28" s="11">
        <v>4660</v>
      </c>
      <c r="EK28" s="11">
        <v>4575</v>
      </c>
      <c r="EL28" s="11">
        <v>4711</v>
      </c>
      <c r="EM28" s="11">
        <v>3984</v>
      </c>
      <c r="EO28" s="7"/>
      <c r="EP28" s="16" t="s">
        <v>199</v>
      </c>
      <c r="EQ28" s="11">
        <v>4068</v>
      </c>
      <c r="ER28" s="11">
        <v>3915</v>
      </c>
      <c r="ES28" s="11">
        <v>4167</v>
      </c>
      <c r="ET28" s="11">
        <v>4198</v>
      </c>
      <c r="EU28" s="11">
        <v>4227</v>
      </c>
      <c r="EV28" s="11">
        <v>4378</v>
      </c>
      <c r="EW28" s="11">
        <v>4819</v>
      </c>
      <c r="EX28" s="11">
        <v>3921</v>
      </c>
      <c r="EY28" s="11">
        <v>3609</v>
      </c>
      <c r="EZ28" s="11">
        <v>3648</v>
      </c>
      <c r="FA28" s="11">
        <v>4032</v>
      </c>
      <c r="FB28" s="11">
        <v>4133</v>
      </c>
      <c r="FC28" s="11">
        <v>4991</v>
      </c>
      <c r="FD28" s="11">
        <v>5087</v>
      </c>
      <c r="FE28" s="11">
        <v>5115</v>
      </c>
      <c r="FF28" s="11">
        <v>4907</v>
      </c>
      <c r="FG28" s="11">
        <v>5035</v>
      </c>
      <c r="FH28" s="11">
        <v>4927</v>
      </c>
      <c r="FI28" s="11">
        <v>5368</v>
      </c>
      <c r="FJ28" s="11">
        <v>5395</v>
      </c>
      <c r="FK28" s="11">
        <v>4813</v>
      </c>
      <c r="FM28" s="7"/>
      <c r="FN28" s="16" t="s">
        <v>199</v>
      </c>
      <c r="FO28" s="11">
        <v>4375</v>
      </c>
      <c r="FP28" s="11">
        <v>4294</v>
      </c>
      <c r="FQ28" s="11">
        <v>4831</v>
      </c>
      <c r="FR28" s="11">
        <v>5006</v>
      </c>
      <c r="FS28" s="11">
        <v>4825</v>
      </c>
      <c r="FT28" s="11">
        <v>4641</v>
      </c>
      <c r="FU28" s="11">
        <v>4952</v>
      </c>
      <c r="FV28" s="11">
        <v>5422</v>
      </c>
      <c r="FW28" s="11">
        <v>5628</v>
      </c>
      <c r="FX28" s="11">
        <v>5700</v>
      </c>
      <c r="FY28" s="11">
        <v>5748</v>
      </c>
      <c r="FZ28" s="11">
        <v>4767</v>
      </c>
      <c r="GA28" s="11">
        <v>5605</v>
      </c>
      <c r="GB28" s="11">
        <v>5928</v>
      </c>
      <c r="GC28" s="11">
        <v>5453</v>
      </c>
      <c r="GD28" s="11">
        <v>5454</v>
      </c>
      <c r="GE28" s="11">
        <v>5597</v>
      </c>
      <c r="GF28" s="11">
        <v>5651</v>
      </c>
      <c r="GG28" s="11">
        <v>5553</v>
      </c>
      <c r="GH28" s="11">
        <v>5659</v>
      </c>
      <c r="GI28" s="11">
        <v>5156</v>
      </c>
      <c r="GK28" s="7"/>
      <c r="GL28" s="16" t="s">
        <v>199</v>
      </c>
      <c r="GM28" s="11">
        <v>5020</v>
      </c>
      <c r="GN28" s="11">
        <v>5142</v>
      </c>
      <c r="GO28" s="11">
        <v>5192</v>
      </c>
      <c r="GP28" s="11">
        <v>5015</v>
      </c>
      <c r="GQ28" s="11">
        <v>4781</v>
      </c>
      <c r="GR28" s="11">
        <v>4839</v>
      </c>
      <c r="GS28" s="11">
        <v>4658</v>
      </c>
      <c r="GT28" s="11">
        <v>4572</v>
      </c>
      <c r="GU28" s="11">
        <v>3976</v>
      </c>
      <c r="GV28" s="11">
        <v>3749</v>
      </c>
      <c r="GW28" s="11">
        <v>3681</v>
      </c>
      <c r="GX28" s="11">
        <v>3329</v>
      </c>
      <c r="GY28" s="11">
        <v>3567</v>
      </c>
      <c r="GZ28" s="11">
        <v>3693</v>
      </c>
      <c r="HA28" s="11">
        <v>3692</v>
      </c>
      <c r="HB28" s="11">
        <v>3439</v>
      </c>
      <c r="HC28" s="11">
        <v>3580</v>
      </c>
      <c r="HD28" s="11">
        <v>3668</v>
      </c>
      <c r="HE28" s="11">
        <v>3746</v>
      </c>
      <c r="HF28" s="11">
        <v>3956</v>
      </c>
      <c r="HG28" s="11">
        <v>3307</v>
      </c>
      <c r="HI28" s="7"/>
      <c r="HJ28" s="16" t="s">
        <v>199</v>
      </c>
      <c r="HK28" s="11">
        <v>5487</v>
      </c>
      <c r="HL28" s="11">
        <v>5149</v>
      </c>
      <c r="HM28" s="11">
        <v>5277</v>
      </c>
      <c r="HN28" s="11">
        <v>5182</v>
      </c>
      <c r="HO28" s="11">
        <v>5378</v>
      </c>
      <c r="HP28" s="11">
        <v>5167</v>
      </c>
      <c r="HQ28" s="11">
        <v>4610</v>
      </c>
      <c r="HR28" s="11">
        <v>4595</v>
      </c>
      <c r="HS28" s="11">
        <v>4076</v>
      </c>
      <c r="HT28" s="11">
        <v>4085</v>
      </c>
      <c r="HU28" s="11">
        <v>4142</v>
      </c>
      <c r="HV28" s="11">
        <v>3877</v>
      </c>
      <c r="HW28" s="11">
        <v>4041</v>
      </c>
      <c r="HX28" s="11">
        <v>3985</v>
      </c>
      <c r="HY28" s="11">
        <v>4019</v>
      </c>
      <c r="HZ28" s="11">
        <v>4024</v>
      </c>
      <c r="IA28" s="11">
        <v>4275</v>
      </c>
      <c r="IB28" s="11">
        <v>4216</v>
      </c>
      <c r="IC28" s="11">
        <v>4299</v>
      </c>
      <c r="ID28" s="11">
        <v>4074</v>
      </c>
      <c r="IE28" s="11">
        <v>3722</v>
      </c>
    </row>
    <row r="29" ht="114.75" spans="1:239">
      <c r="A29" s="1"/>
      <c r="B29" s="17" t="s">
        <v>529</v>
      </c>
      <c r="C29" s="1">
        <v>4.7</v>
      </c>
      <c r="D29" s="1">
        <v>4.7</v>
      </c>
      <c r="E29" s="1">
        <v>4.7</v>
      </c>
      <c r="F29" s="1">
        <v>4.7</v>
      </c>
      <c r="G29" s="1">
        <v>4.7</v>
      </c>
      <c r="H29" s="1">
        <v>4.3</v>
      </c>
      <c r="I29" s="1">
        <v>4.3</v>
      </c>
      <c r="J29" s="1">
        <v>4.2</v>
      </c>
      <c r="K29" s="1">
        <v>4.2</v>
      </c>
      <c r="L29" s="1">
        <v>5.4</v>
      </c>
      <c r="M29" s="1">
        <v>5.4</v>
      </c>
      <c r="N29" s="1">
        <v>5.4</v>
      </c>
      <c r="O29" s="1">
        <v>5.4</v>
      </c>
      <c r="P29" s="1">
        <v>5.4</v>
      </c>
      <c r="Q29" s="1">
        <v>5.4</v>
      </c>
      <c r="R29" s="1">
        <v>5.4</v>
      </c>
      <c r="S29" s="1">
        <v>5.4</v>
      </c>
      <c r="T29" s="1">
        <v>5.3</v>
      </c>
      <c r="U29" s="1">
        <v>5.3</v>
      </c>
      <c r="V29" s="1">
        <v>5.3</v>
      </c>
      <c r="W29" s="1">
        <v>5.3</v>
      </c>
      <c r="Y29" s="1"/>
      <c r="Z29" s="17" t="s">
        <v>529</v>
      </c>
      <c r="AA29" s="1">
        <v>4.7</v>
      </c>
      <c r="AB29" s="1">
        <v>4.7</v>
      </c>
      <c r="AC29" s="1">
        <v>4.7</v>
      </c>
      <c r="AD29" s="1">
        <v>4.7</v>
      </c>
      <c r="AE29" s="1">
        <v>4.7</v>
      </c>
      <c r="AF29" s="1">
        <v>4.3</v>
      </c>
      <c r="AG29" s="1">
        <v>4.3</v>
      </c>
      <c r="AH29" s="1">
        <v>4.2</v>
      </c>
      <c r="AI29" s="1">
        <v>4.2</v>
      </c>
      <c r="AJ29" s="1">
        <v>5.4</v>
      </c>
      <c r="AK29" s="1">
        <v>5.4</v>
      </c>
      <c r="AL29" s="1">
        <v>5.4</v>
      </c>
      <c r="AM29" s="1">
        <v>5.4</v>
      </c>
      <c r="AN29" s="1">
        <v>5.4</v>
      </c>
      <c r="AO29" s="1">
        <v>5.4</v>
      </c>
      <c r="AP29" s="1">
        <v>5.4</v>
      </c>
      <c r="AQ29" s="1">
        <v>5.4</v>
      </c>
      <c r="AR29" s="1">
        <v>5.3</v>
      </c>
      <c r="AS29" s="1">
        <v>5.3</v>
      </c>
      <c r="AT29" s="1">
        <v>5.3</v>
      </c>
      <c r="AU29" s="1">
        <v>5.3</v>
      </c>
      <c r="AW29" s="1"/>
      <c r="AX29" s="17" t="s">
        <v>529</v>
      </c>
      <c r="AY29" s="1">
        <v>4.7</v>
      </c>
      <c r="AZ29" s="1">
        <v>4.7</v>
      </c>
      <c r="BA29" s="1">
        <v>4.7</v>
      </c>
      <c r="BB29" s="1">
        <v>4.7</v>
      </c>
      <c r="BC29" s="1">
        <v>4.7</v>
      </c>
      <c r="BD29" s="1">
        <v>4.3</v>
      </c>
      <c r="BE29" s="1">
        <v>4.3</v>
      </c>
      <c r="BF29" s="1">
        <v>4.2</v>
      </c>
      <c r="BG29" s="1">
        <v>4.2</v>
      </c>
      <c r="BH29" s="1">
        <v>5.4</v>
      </c>
      <c r="BI29" s="1">
        <v>5.4</v>
      </c>
      <c r="BJ29" s="1">
        <v>5.4</v>
      </c>
      <c r="BK29" s="1">
        <v>5.4</v>
      </c>
      <c r="BL29" s="1">
        <v>5.4</v>
      </c>
      <c r="BM29" s="1">
        <v>5.4</v>
      </c>
      <c r="BN29" s="1">
        <v>5.4</v>
      </c>
      <c r="BO29" s="1">
        <v>5.4</v>
      </c>
      <c r="BP29" s="1">
        <v>5.3</v>
      </c>
      <c r="BQ29" s="1">
        <v>5.3</v>
      </c>
      <c r="BR29" s="1">
        <v>5.3</v>
      </c>
      <c r="BS29" s="1">
        <v>5.3</v>
      </c>
      <c r="BU29" s="1"/>
      <c r="BV29" s="17" t="s">
        <v>529</v>
      </c>
      <c r="BW29" s="1">
        <v>4.7</v>
      </c>
      <c r="BX29" s="1">
        <v>4.7</v>
      </c>
      <c r="BY29" s="1">
        <v>4.7</v>
      </c>
      <c r="BZ29" s="1">
        <v>4.7</v>
      </c>
      <c r="CA29" s="1">
        <v>4.7</v>
      </c>
      <c r="CB29" s="1">
        <v>4.3</v>
      </c>
      <c r="CC29" s="1">
        <v>4.3</v>
      </c>
      <c r="CD29" s="1">
        <v>4.2</v>
      </c>
      <c r="CE29" s="1">
        <v>4.2</v>
      </c>
      <c r="CF29" s="1">
        <v>5.4</v>
      </c>
      <c r="CG29" s="1">
        <v>5.4</v>
      </c>
      <c r="CH29" s="1">
        <v>5.4</v>
      </c>
      <c r="CI29" s="1">
        <v>5.4</v>
      </c>
      <c r="CJ29" s="1">
        <v>5.4</v>
      </c>
      <c r="CK29" s="1">
        <v>5.4</v>
      </c>
      <c r="CL29" s="1">
        <v>5.4</v>
      </c>
      <c r="CM29" s="1">
        <v>5.4</v>
      </c>
      <c r="CN29" s="1">
        <v>5.3</v>
      </c>
      <c r="CO29" s="1">
        <v>5.3</v>
      </c>
      <c r="CP29" s="1">
        <v>5.3</v>
      </c>
      <c r="CQ29" s="1">
        <v>5.3</v>
      </c>
      <c r="CS29" s="1"/>
      <c r="CT29" s="17" t="s">
        <v>529</v>
      </c>
      <c r="CU29" s="1">
        <v>4.7</v>
      </c>
      <c r="CV29" s="1">
        <v>4.7</v>
      </c>
      <c r="CW29" s="1">
        <v>4.7</v>
      </c>
      <c r="CX29" s="1">
        <v>4.7</v>
      </c>
      <c r="CY29" s="1">
        <v>4.7</v>
      </c>
      <c r="CZ29" s="1">
        <v>4.3</v>
      </c>
      <c r="DA29" s="1">
        <v>4.3</v>
      </c>
      <c r="DB29" s="1">
        <v>4.2</v>
      </c>
      <c r="DC29" s="1">
        <v>4.2</v>
      </c>
      <c r="DD29" s="1">
        <v>5.4</v>
      </c>
      <c r="DE29" s="1">
        <v>5.4</v>
      </c>
      <c r="DF29" s="1">
        <v>5.4</v>
      </c>
      <c r="DG29" s="1">
        <v>5.4</v>
      </c>
      <c r="DH29" s="1">
        <v>5.4</v>
      </c>
      <c r="DI29" s="1">
        <v>5.4</v>
      </c>
      <c r="DJ29" s="1">
        <v>5.4</v>
      </c>
      <c r="DK29" s="1">
        <v>5.4</v>
      </c>
      <c r="DL29" s="1">
        <v>5.3</v>
      </c>
      <c r="DM29" s="1">
        <v>5.3</v>
      </c>
      <c r="DN29" s="1">
        <v>5.3</v>
      </c>
      <c r="DO29" s="1">
        <v>5.3</v>
      </c>
      <c r="DQ29" s="1"/>
      <c r="DR29" s="17" t="s">
        <v>529</v>
      </c>
      <c r="DS29" s="1">
        <v>4.7</v>
      </c>
      <c r="DT29" s="1">
        <v>4.7</v>
      </c>
      <c r="DU29" s="1">
        <v>4.7</v>
      </c>
      <c r="DV29" s="1">
        <v>4.7</v>
      </c>
      <c r="DW29" s="1">
        <v>4.7</v>
      </c>
      <c r="DX29" s="1">
        <v>4.3</v>
      </c>
      <c r="DY29" s="1">
        <v>4.3</v>
      </c>
      <c r="DZ29" s="1">
        <v>4.2</v>
      </c>
      <c r="EA29" s="1">
        <v>4.2</v>
      </c>
      <c r="EB29" s="1">
        <v>5.4</v>
      </c>
      <c r="EC29" s="1">
        <v>5.4</v>
      </c>
      <c r="ED29" s="1">
        <v>5.4</v>
      </c>
      <c r="EE29" s="1">
        <v>5.4</v>
      </c>
      <c r="EF29" s="1">
        <v>5.4</v>
      </c>
      <c r="EG29" s="1">
        <v>5.4</v>
      </c>
      <c r="EH29" s="1">
        <v>5.4</v>
      </c>
      <c r="EI29" s="1">
        <v>5.4</v>
      </c>
      <c r="EJ29" s="1">
        <v>5.3</v>
      </c>
      <c r="EK29" s="1">
        <v>5.3</v>
      </c>
      <c r="EL29" s="1">
        <v>5.3</v>
      </c>
      <c r="EM29" s="1">
        <v>5.3</v>
      </c>
      <c r="EO29" s="1"/>
      <c r="EP29" s="17" t="s">
        <v>529</v>
      </c>
      <c r="EQ29" s="1">
        <v>4.7</v>
      </c>
      <c r="ER29" s="1">
        <v>4.7</v>
      </c>
      <c r="ES29" s="1">
        <v>4.7</v>
      </c>
      <c r="ET29" s="1">
        <v>4.7</v>
      </c>
      <c r="EU29" s="1">
        <v>4.7</v>
      </c>
      <c r="EV29" s="1">
        <v>4.3</v>
      </c>
      <c r="EW29" s="1">
        <v>4.3</v>
      </c>
      <c r="EX29" s="1">
        <v>4.2</v>
      </c>
      <c r="EY29" s="1">
        <v>4.2</v>
      </c>
      <c r="EZ29" s="1">
        <v>5.4</v>
      </c>
      <c r="FA29" s="1">
        <v>5.4</v>
      </c>
      <c r="FB29" s="1">
        <v>5.4</v>
      </c>
      <c r="FC29" s="1">
        <v>5.4</v>
      </c>
      <c r="FD29" s="1">
        <v>5.4</v>
      </c>
      <c r="FE29" s="1">
        <v>5.4</v>
      </c>
      <c r="FF29" s="1">
        <v>5.4</v>
      </c>
      <c r="FG29" s="1">
        <v>5.4</v>
      </c>
      <c r="FH29" s="1">
        <v>5.3</v>
      </c>
      <c r="FI29" s="1">
        <v>5.3</v>
      </c>
      <c r="FJ29" s="1">
        <v>5.3</v>
      </c>
      <c r="FK29" s="1">
        <v>5.3</v>
      </c>
      <c r="FM29" s="1"/>
      <c r="FN29" s="17" t="s">
        <v>529</v>
      </c>
      <c r="FO29" s="1">
        <v>4.7</v>
      </c>
      <c r="FP29" s="1">
        <v>4.7</v>
      </c>
      <c r="FQ29" s="1">
        <v>4.7</v>
      </c>
      <c r="FR29" s="1">
        <v>4.7</v>
      </c>
      <c r="FS29" s="1">
        <v>4.7</v>
      </c>
      <c r="FT29" s="1">
        <v>4.3</v>
      </c>
      <c r="FU29" s="1">
        <v>4.3</v>
      </c>
      <c r="FV29" s="1">
        <v>4.2</v>
      </c>
      <c r="FW29" s="1">
        <v>4.2</v>
      </c>
      <c r="FX29" s="1">
        <v>5.4</v>
      </c>
      <c r="FY29" s="1">
        <v>5.4</v>
      </c>
      <c r="FZ29" s="1">
        <v>5.4</v>
      </c>
      <c r="GA29" s="1">
        <v>5.4</v>
      </c>
      <c r="GB29" s="1">
        <v>5.4</v>
      </c>
      <c r="GC29" s="1">
        <v>5.4</v>
      </c>
      <c r="GD29" s="1">
        <v>5.4</v>
      </c>
      <c r="GE29" s="1">
        <v>5.4</v>
      </c>
      <c r="GF29" s="1">
        <v>5.3</v>
      </c>
      <c r="GG29" s="1">
        <v>5.3</v>
      </c>
      <c r="GH29" s="1">
        <v>5.3</v>
      </c>
      <c r="GI29" s="1">
        <v>5.3</v>
      </c>
      <c r="GK29" s="1"/>
      <c r="GL29" s="17" t="s">
        <v>529</v>
      </c>
      <c r="GM29" s="1">
        <v>4.7</v>
      </c>
      <c r="GN29" s="1">
        <v>4.7</v>
      </c>
      <c r="GO29" s="1">
        <v>4.7</v>
      </c>
      <c r="GP29" s="1">
        <v>4.7</v>
      </c>
      <c r="GQ29" s="1">
        <v>4.7</v>
      </c>
      <c r="GR29" s="1">
        <v>4.3</v>
      </c>
      <c r="GS29" s="1">
        <v>4.3</v>
      </c>
      <c r="GT29" s="1">
        <v>4.2</v>
      </c>
      <c r="GU29" s="1">
        <v>4.2</v>
      </c>
      <c r="GV29" s="1">
        <v>5.4</v>
      </c>
      <c r="GW29" s="1">
        <v>5.4</v>
      </c>
      <c r="GX29" s="1">
        <v>5.4</v>
      </c>
      <c r="GY29" s="1">
        <v>5.4</v>
      </c>
      <c r="GZ29" s="1">
        <v>5.4</v>
      </c>
      <c r="HA29" s="1">
        <v>5.4</v>
      </c>
      <c r="HB29" s="1">
        <v>5.4</v>
      </c>
      <c r="HC29" s="1">
        <v>5.4</v>
      </c>
      <c r="HD29" s="1">
        <v>5.3</v>
      </c>
      <c r="HE29" s="1">
        <v>5.3</v>
      </c>
      <c r="HF29" s="1">
        <v>5.3</v>
      </c>
      <c r="HG29" s="1">
        <v>5.3</v>
      </c>
      <c r="HI29" s="1"/>
      <c r="HJ29" s="17" t="s">
        <v>529</v>
      </c>
      <c r="HK29" s="1">
        <v>4.7</v>
      </c>
      <c r="HL29" s="1">
        <v>4.7</v>
      </c>
      <c r="HM29" s="1">
        <v>4.7</v>
      </c>
      <c r="HN29" s="1">
        <v>4.7</v>
      </c>
      <c r="HO29" s="1">
        <v>4.7</v>
      </c>
      <c r="HP29" s="1">
        <v>4.3</v>
      </c>
      <c r="HQ29" s="1">
        <v>4.3</v>
      </c>
      <c r="HR29" s="1">
        <v>4.2</v>
      </c>
      <c r="HS29" s="1">
        <v>4.2</v>
      </c>
      <c r="HT29" s="1">
        <v>5.4</v>
      </c>
      <c r="HU29" s="1">
        <v>5.4</v>
      </c>
      <c r="HV29" s="1">
        <v>5.4</v>
      </c>
      <c r="HW29" s="1">
        <v>5.4</v>
      </c>
      <c r="HX29" s="1">
        <v>5.4</v>
      </c>
      <c r="HY29" s="1">
        <v>5.4</v>
      </c>
      <c r="HZ29" s="1">
        <v>5.4</v>
      </c>
      <c r="IA29" s="1">
        <v>5.4</v>
      </c>
      <c r="IB29" s="1">
        <v>5.3</v>
      </c>
      <c r="IC29" s="1">
        <v>5.3</v>
      </c>
      <c r="ID29" s="1">
        <v>5.3</v>
      </c>
      <c r="IE29" s="1">
        <v>5.3</v>
      </c>
    </row>
    <row r="30" ht="15" spans="1:239">
      <c r="A30" s="1"/>
      <c r="B30" s="1"/>
      <c r="C30" s="1"/>
      <c r="D30" s="1"/>
      <c r="E30" s="1"/>
      <c r="F30" s="1"/>
      <c r="G30" s="1"/>
      <c r="H30" s="1"/>
      <c r="I30" s="1"/>
      <c r="J30" s="1"/>
      <c r="K30" s="1"/>
      <c r="L30" s="1"/>
      <c r="M30" s="1"/>
      <c r="N30" s="1"/>
      <c r="O30" s="1"/>
      <c r="P30" s="1"/>
      <c r="Q30" s="1"/>
      <c r="R30" s="1"/>
      <c r="S30" s="1"/>
      <c r="T30" s="1"/>
      <c r="U30" s="1"/>
      <c r="V30" s="1"/>
      <c r="W30" s="1"/>
      <c r="Y30" s="1"/>
      <c r="Z30" s="1"/>
      <c r="AA30" s="1"/>
      <c r="AB30" s="1"/>
      <c r="AC30" s="1"/>
      <c r="AD30" s="1"/>
      <c r="AE30" s="1"/>
      <c r="AF30" s="1"/>
      <c r="AG30" s="1"/>
      <c r="AH30" s="1"/>
      <c r="AI30" s="1"/>
      <c r="AJ30" s="1"/>
      <c r="AK30" s="1"/>
      <c r="AL30" s="1"/>
      <c r="AM30" s="1"/>
      <c r="AN30" s="1"/>
      <c r="AO30" s="1"/>
      <c r="AP30" s="1"/>
      <c r="AQ30" s="1"/>
      <c r="AR30" s="1"/>
      <c r="AS30" s="1"/>
      <c r="AT30" s="1"/>
      <c r="AU30" s="1"/>
      <c r="AW30" s="1"/>
      <c r="AX30" s="1"/>
      <c r="AY30" s="1"/>
      <c r="AZ30" s="1"/>
      <c r="BA30" s="1"/>
      <c r="BB30" s="1"/>
      <c r="BC30" s="1"/>
      <c r="BD30" s="1"/>
      <c r="BE30" s="1"/>
      <c r="BF30" s="1"/>
      <c r="BG30" s="1"/>
      <c r="BH30" s="1"/>
      <c r="BI30" s="1"/>
      <c r="BJ30" s="1"/>
      <c r="BK30" s="1"/>
      <c r="BL30" s="1"/>
      <c r="BM30" s="1"/>
      <c r="BN30" s="1"/>
      <c r="BO30" s="1"/>
      <c r="BP30" s="1"/>
      <c r="BQ30" s="1"/>
      <c r="BR30" s="1"/>
      <c r="BS30" s="1"/>
      <c r="BU30" s="1"/>
      <c r="BV30" s="1"/>
      <c r="BW30" s="1"/>
      <c r="BX30" s="1"/>
      <c r="BY30" s="1"/>
      <c r="BZ30" s="1"/>
      <c r="CA30" s="1"/>
      <c r="CB30" s="1"/>
      <c r="CC30" s="1"/>
      <c r="CD30" s="1"/>
      <c r="CE30" s="1"/>
      <c r="CF30" s="1"/>
      <c r="CG30" s="1"/>
      <c r="CH30" s="1"/>
      <c r="CI30" s="1"/>
      <c r="CJ30" s="1"/>
      <c r="CK30" s="1"/>
      <c r="CL30" s="1"/>
      <c r="CM30" s="1"/>
      <c r="CN30" s="1"/>
      <c r="CO30" s="1"/>
      <c r="CP30" s="1"/>
      <c r="CQ30" s="1"/>
      <c r="CS30" s="1"/>
      <c r="CT30" s="1"/>
      <c r="CU30" s="1"/>
      <c r="CV30" s="1"/>
      <c r="CW30" s="1"/>
      <c r="CX30" s="1"/>
      <c r="CY30" s="1"/>
      <c r="CZ30" s="1"/>
      <c r="DA30" s="1"/>
      <c r="DB30" s="1"/>
      <c r="DC30" s="1"/>
      <c r="DD30" s="1"/>
      <c r="DE30" s="1"/>
      <c r="DF30" s="1"/>
      <c r="DG30" s="1"/>
      <c r="DH30" s="1"/>
      <c r="DI30" s="1"/>
      <c r="DJ30" s="1"/>
      <c r="DK30" s="1"/>
      <c r="DL30" s="1"/>
      <c r="DM30" s="1"/>
      <c r="DN30" s="1"/>
      <c r="DO30" s="1"/>
      <c r="DQ30" s="1"/>
      <c r="DR30" s="1"/>
      <c r="DS30" s="1"/>
      <c r="DT30" s="1"/>
      <c r="DU30" s="1"/>
      <c r="DV30" s="1"/>
      <c r="DW30" s="1"/>
      <c r="DX30" s="1"/>
      <c r="DY30" s="1"/>
      <c r="DZ30" s="1"/>
      <c r="EA30" s="1"/>
      <c r="EB30" s="1"/>
      <c r="EC30" s="1"/>
      <c r="ED30" s="1"/>
      <c r="EE30" s="1"/>
      <c r="EF30" s="1"/>
      <c r="EG30" s="1"/>
      <c r="EH30" s="1"/>
      <c r="EI30" s="1"/>
      <c r="EJ30" s="1"/>
      <c r="EK30" s="1"/>
      <c r="EL30" s="1"/>
      <c r="EM30" s="1"/>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K30" s="1"/>
      <c r="GL30" s="1"/>
      <c r="GM30" s="1"/>
      <c r="GN30" s="1"/>
      <c r="GO30" s="1"/>
      <c r="GP30" s="1"/>
      <c r="GQ30" s="1"/>
      <c r="GR30" s="1"/>
      <c r="GS30" s="1"/>
      <c r="GT30" s="1"/>
      <c r="GU30" s="1"/>
      <c r="GV30" s="1"/>
      <c r="GW30" s="1"/>
      <c r="GX30" s="1"/>
      <c r="GY30" s="1"/>
      <c r="GZ30" s="1"/>
      <c r="HA30" s="1"/>
      <c r="HB30" s="1"/>
      <c r="HC30" s="1"/>
      <c r="HD30" s="1"/>
      <c r="HE30" s="1"/>
      <c r="HF30" s="1"/>
      <c r="HG30" s="1"/>
      <c r="HI30" s="1"/>
      <c r="HJ30" s="1"/>
      <c r="HK30" s="1"/>
      <c r="HL30" s="1"/>
      <c r="HM30" s="1"/>
      <c r="HN30" s="1"/>
      <c r="HO30" s="1"/>
      <c r="HP30" s="1"/>
      <c r="HQ30" s="1"/>
      <c r="HR30" s="1"/>
      <c r="HS30" s="1"/>
      <c r="HT30" s="1"/>
      <c r="HU30" s="1"/>
      <c r="HV30" s="1"/>
      <c r="HW30" s="1"/>
      <c r="HX30" s="1"/>
      <c r="HY30" s="1"/>
      <c r="HZ30" s="1"/>
      <c r="IA30" s="1"/>
      <c r="IB30" s="1"/>
      <c r="IC30" s="1"/>
      <c r="ID30" s="1"/>
      <c r="IE30" s="1"/>
    </row>
    <row r="31" ht="15" spans="1:239">
      <c r="A31" s="18" t="s">
        <v>531</v>
      </c>
      <c r="B31" s="18"/>
      <c r="C31" s="1"/>
      <c r="D31" s="1"/>
      <c r="E31" s="1"/>
      <c r="F31" s="1"/>
      <c r="G31" s="1"/>
      <c r="H31" s="1"/>
      <c r="I31" s="1"/>
      <c r="J31" s="1"/>
      <c r="K31" s="1"/>
      <c r="L31" s="1"/>
      <c r="M31" s="1"/>
      <c r="N31" s="1"/>
      <c r="O31" s="1"/>
      <c r="P31" s="1"/>
      <c r="Q31" s="1"/>
      <c r="R31" s="1"/>
      <c r="S31" s="1"/>
      <c r="T31" s="1"/>
      <c r="U31" s="1"/>
      <c r="V31" s="1"/>
      <c r="W31" s="1"/>
      <c r="Y31" s="18" t="s">
        <v>531</v>
      </c>
      <c r="Z31" s="18"/>
      <c r="AA31" s="1"/>
      <c r="AB31" s="1"/>
      <c r="AC31" s="1"/>
      <c r="AD31" s="1"/>
      <c r="AE31" s="1"/>
      <c r="AF31" s="1"/>
      <c r="AG31" s="1"/>
      <c r="AH31" s="1"/>
      <c r="AI31" s="1"/>
      <c r="AJ31" s="1"/>
      <c r="AK31" s="1"/>
      <c r="AL31" s="1"/>
      <c r="AM31" s="1"/>
      <c r="AN31" s="1"/>
      <c r="AO31" s="1"/>
      <c r="AP31" s="1"/>
      <c r="AQ31" s="1"/>
      <c r="AR31" s="1"/>
      <c r="AS31" s="1"/>
      <c r="AT31" s="1"/>
      <c r="AU31" s="1"/>
      <c r="AW31" s="18" t="s">
        <v>531</v>
      </c>
      <c r="AX31" s="18"/>
      <c r="AY31" s="1"/>
      <c r="AZ31" s="1"/>
      <c r="BA31" s="1"/>
      <c r="BB31" s="1"/>
      <c r="BC31" s="1"/>
      <c r="BD31" s="1"/>
      <c r="BE31" s="1"/>
      <c r="BF31" s="1"/>
      <c r="BG31" s="1"/>
      <c r="BH31" s="1"/>
      <c r="BI31" s="1"/>
      <c r="BJ31" s="1"/>
      <c r="BK31" s="1"/>
      <c r="BL31" s="1"/>
      <c r="BM31" s="1"/>
      <c r="BN31" s="1"/>
      <c r="BO31" s="1"/>
      <c r="BP31" s="1"/>
      <c r="BQ31" s="1"/>
      <c r="BR31" s="1"/>
      <c r="BS31" s="1"/>
      <c r="BU31" s="18" t="s">
        <v>531</v>
      </c>
      <c r="BV31" s="18"/>
      <c r="BW31" s="1"/>
      <c r="BX31" s="1"/>
      <c r="BY31" s="1"/>
      <c r="BZ31" s="1"/>
      <c r="CA31" s="1"/>
      <c r="CB31" s="1"/>
      <c r="CC31" s="1"/>
      <c r="CD31" s="1"/>
      <c r="CE31" s="1"/>
      <c r="CF31" s="1"/>
      <c r="CG31" s="1"/>
      <c r="CH31" s="1"/>
      <c r="CI31" s="1"/>
      <c r="CJ31" s="1"/>
      <c r="CK31" s="1"/>
      <c r="CL31" s="1"/>
      <c r="CM31" s="1"/>
      <c r="CN31" s="1"/>
      <c r="CO31" s="1"/>
      <c r="CP31" s="1"/>
      <c r="CQ31" s="1"/>
      <c r="CS31" s="18" t="s">
        <v>531</v>
      </c>
      <c r="CT31" s="18"/>
      <c r="CU31" s="1"/>
      <c r="CV31" s="1"/>
      <c r="CW31" s="1"/>
      <c r="CX31" s="1"/>
      <c r="CY31" s="1"/>
      <c r="CZ31" s="1"/>
      <c r="DA31" s="1"/>
      <c r="DB31" s="1"/>
      <c r="DC31" s="1"/>
      <c r="DD31" s="1"/>
      <c r="DE31" s="1"/>
      <c r="DF31" s="1"/>
      <c r="DG31" s="1"/>
      <c r="DH31" s="1"/>
      <c r="DI31" s="1"/>
      <c r="DJ31" s="1"/>
      <c r="DK31" s="1"/>
      <c r="DL31" s="1"/>
      <c r="DM31" s="1"/>
      <c r="DN31" s="1"/>
      <c r="DO31" s="1"/>
      <c r="DQ31" s="18" t="s">
        <v>531</v>
      </c>
      <c r="DR31" s="18"/>
      <c r="DS31" s="1"/>
      <c r="DT31" s="1"/>
      <c r="DU31" s="1"/>
      <c r="DV31" s="1"/>
      <c r="DW31" s="1"/>
      <c r="DX31" s="1"/>
      <c r="DY31" s="1"/>
      <c r="DZ31" s="1"/>
      <c r="EA31" s="1"/>
      <c r="EB31" s="1"/>
      <c r="EC31" s="1"/>
      <c r="ED31" s="1"/>
      <c r="EE31" s="1"/>
      <c r="EF31" s="1"/>
      <c r="EG31" s="1"/>
      <c r="EH31" s="1"/>
      <c r="EI31" s="1"/>
      <c r="EJ31" s="1"/>
      <c r="EK31" s="1"/>
      <c r="EL31" s="1"/>
      <c r="EM31" s="1"/>
      <c r="EO31" s="18" t="s">
        <v>531</v>
      </c>
      <c r="EP31" s="18"/>
      <c r="EQ31" s="1"/>
      <c r="ER31" s="1"/>
      <c r="ES31" s="1"/>
      <c r="ET31" s="1"/>
      <c r="EU31" s="1"/>
      <c r="EV31" s="1"/>
      <c r="EW31" s="1"/>
      <c r="EX31" s="1"/>
      <c r="EY31" s="1"/>
      <c r="EZ31" s="1"/>
      <c r="FA31" s="1"/>
      <c r="FB31" s="1"/>
      <c r="FC31" s="1"/>
      <c r="FD31" s="1"/>
      <c r="FE31" s="1"/>
      <c r="FF31" s="1"/>
      <c r="FG31" s="1"/>
      <c r="FH31" s="1"/>
      <c r="FI31" s="1"/>
      <c r="FJ31" s="1"/>
      <c r="FK31" s="1"/>
      <c r="FM31" s="18" t="s">
        <v>531</v>
      </c>
      <c r="FN31" s="18"/>
      <c r="FO31" s="1"/>
      <c r="FP31" s="1"/>
      <c r="FQ31" s="1"/>
      <c r="FR31" s="1"/>
      <c r="FS31" s="1"/>
      <c r="FT31" s="1"/>
      <c r="FU31" s="1"/>
      <c r="FV31" s="1"/>
      <c r="FW31" s="1"/>
      <c r="FX31" s="1"/>
      <c r="FY31" s="1"/>
      <c r="FZ31" s="1"/>
      <c r="GA31" s="1"/>
      <c r="GB31" s="1"/>
      <c r="GC31" s="1"/>
      <c r="GD31" s="1"/>
      <c r="GE31" s="1"/>
      <c r="GF31" s="1"/>
      <c r="GG31" s="1"/>
      <c r="GH31" s="1"/>
      <c r="GI31" s="1"/>
      <c r="GK31" s="18" t="s">
        <v>531</v>
      </c>
      <c r="GL31" s="18"/>
      <c r="GM31" s="1"/>
      <c r="GN31" s="1"/>
      <c r="GO31" s="1"/>
      <c r="GP31" s="1"/>
      <c r="GQ31" s="1"/>
      <c r="GR31" s="1"/>
      <c r="GS31" s="1"/>
      <c r="GT31" s="1"/>
      <c r="GU31" s="1"/>
      <c r="GV31" s="1"/>
      <c r="GW31" s="1"/>
      <c r="GX31" s="1"/>
      <c r="GY31" s="1"/>
      <c r="GZ31" s="1"/>
      <c r="HA31" s="1"/>
      <c r="HB31" s="1"/>
      <c r="HC31" s="1"/>
      <c r="HD31" s="1"/>
      <c r="HE31" s="1"/>
      <c r="HF31" s="1"/>
      <c r="HG31" s="1"/>
      <c r="HI31" s="18" t="s">
        <v>531</v>
      </c>
      <c r="HJ31" s="18"/>
      <c r="HK31" s="1"/>
      <c r="HL31" s="1"/>
      <c r="HM31" s="1"/>
      <c r="HN31" s="1"/>
      <c r="HO31" s="1"/>
      <c r="HP31" s="1"/>
      <c r="HQ31" s="1"/>
      <c r="HR31" s="1"/>
      <c r="HS31" s="1"/>
      <c r="HT31" s="1"/>
      <c r="HU31" s="1"/>
      <c r="HV31" s="1"/>
      <c r="HW31" s="1"/>
      <c r="HX31" s="1"/>
      <c r="HY31" s="1"/>
      <c r="HZ31" s="1"/>
      <c r="IA31" s="1"/>
      <c r="IB31" s="1"/>
      <c r="IC31" s="1"/>
      <c r="ID31" s="1"/>
      <c r="IE31" s="1"/>
    </row>
    <row r="32" ht="15" spans="1:239">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1"/>
      <c r="BV32" s="1"/>
      <c r="BW32" s="1"/>
      <c r="BX32" s="1"/>
      <c r="BY32" s="1"/>
      <c r="BZ32" s="1"/>
      <c r="CA32" s="1"/>
      <c r="CB32" s="1"/>
      <c r="CC32" s="1"/>
      <c r="CD32" s="1"/>
      <c r="CE32" s="1"/>
      <c r="CF32" s="1"/>
      <c r="CG32" s="1"/>
      <c r="CH32" s="1"/>
      <c r="CI32" s="1"/>
      <c r="CJ32" s="1"/>
      <c r="CK32" s="1"/>
      <c r="CL32" s="1"/>
      <c r="CM32" s="1"/>
      <c r="CN32" s="1"/>
      <c r="CO32" s="1"/>
      <c r="CP32" s="1"/>
      <c r="CQ32" s="1"/>
      <c r="CS32" s="1"/>
      <c r="CT32" s="1"/>
      <c r="CU32" s="1"/>
      <c r="CV32" s="1"/>
      <c r="CW32" s="1"/>
      <c r="CX32" s="1"/>
      <c r="CY32" s="1"/>
      <c r="CZ32" s="1"/>
      <c r="DA32" s="1"/>
      <c r="DB32" s="1"/>
      <c r="DC32" s="1"/>
      <c r="DD32" s="1"/>
      <c r="DE32" s="1"/>
      <c r="DF32" s="1"/>
      <c r="DG32" s="1"/>
      <c r="DH32" s="1"/>
      <c r="DI32" s="1"/>
      <c r="DJ32" s="1"/>
      <c r="DK32" s="1"/>
      <c r="DL32" s="1"/>
      <c r="DM32" s="1"/>
      <c r="DN32" s="1"/>
      <c r="DO32" s="1"/>
      <c r="DQ32" s="1"/>
      <c r="DR32" s="1"/>
      <c r="DS32" s="1"/>
      <c r="DT32" s="1"/>
      <c r="DU32" s="1"/>
      <c r="DV32" s="1"/>
      <c r="DW32" s="1"/>
      <c r="DX32" s="1"/>
      <c r="DY32" s="1"/>
      <c r="DZ32" s="1"/>
      <c r="EA32" s="1"/>
      <c r="EB32" s="1"/>
      <c r="EC32" s="1"/>
      <c r="ED32" s="1"/>
      <c r="EE32" s="1"/>
      <c r="EF32" s="1"/>
      <c r="EG32" s="1"/>
      <c r="EH32" s="1"/>
      <c r="EI32" s="1"/>
      <c r="EJ32" s="1"/>
      <c r="EK32" s="1"/>
      <c r="EL32" s="1"/>
      <c r="EM32" s="1"/>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c r="HI32" s="1"/>
      <c r="HJ32" s="1"/>
      <c r="HK32" s="1"/>
      <c r="HL32" s="1"/>
      <c r="HM32" s="1"/>
      <c r="HN32" s="1"/>
      <c r="HO32" s="1"/>
      <c r="HP32" s="1"/>
      <c r="HQ32" s="1"/>
      <c r="HR32" s="1"/>
      <c r="HS32" s="1"/>
      <c r="HT32" s="1"/>
      <c r="HU32" s="1"/>
      <c r="HV32" s="1"/>
      <c r="HW32" s="1"/>
      <c r="HX32" s="1"/>
      <c r="HY32" s="1"/>
      <c r="HZ32" s="1"/>
      <c r="IA32" s="1"/>
      <c r="IB32" s="1"/>
      <c r="IC32" s="1"/>
      <c r="ID32" s="1"/>
      <c r="IE32" s="1"/>
    </row>
    <row r="33" ht="15" spans="1:239">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c r="FM33" s="1"/>
      <c r="FN33" s="1"/>
      <c r="FO33" s="1"/>
      <c r="FP33" s="1"/>
      <c r="FQ33" s="1"/>
      <c r="FR33" s="1"/>
      <c r="FS33" s="1"/>
      <c r="FT33" s="1"/>
      <c r="FU33" s="1"/>
      <c r="FV33" s="1"/>
      <c r="FW33" s="1"/>
      <c r="FX33" s="1"/>
      <c r="FY33" s="1"/>
      <c r="FZ33" s="1"/>
      <c r="GA33" s="1"/>
      <c r="GB33" s="1"/>
      <c r="GC33" s="1"/>
      <c r="GD33" s="1"/>
      <c r="GE33" s="1"/>
      <c r="GF33" s="1"/>
      <c r="GG33" s="1"/>
      <c r="GH33" s="1"/>
      <c r="GI33" s="1"/>
      <c r="GK33" s="1"/>
      <c r="GL33" s="1"/>
      <c r="GM33" s="1"/>
      <c r="GN33" s="1"/>
      <c r="GO33" s="1"/>
      <c r="GP33" s="1"/>
      <c r="GQ33" s="1"/>
      <c r="GR33" s="1"/>
      <c r="GS33" s="1"/>
      <c r="GT33" s="1"/>
      <c r="GU33" s="1"/>
      <c r="GV33" s="1"/>
      <c r="GW33" s="1"/>
      <c r="GX33" s="1"/>
      <c r="GY33" s="1"/>
      <c r="GZ33" s="1"/>
      <c r="HA33" s="1"/>
      <c r="HB33" s="1"/>
      <c r="HC33" s="1"/>
      <c r="HD33" s="1"/>
      <c r="HE33" s="1"/>
      <c r="HF33" s="1"/>
      <c r="HG33" s="1"/>
      <c r="HI33" s="1"/>
      <c r="HJ33" s="1"/>
      <c r="HK33" s="1"/>
      <c r="HL33" s="1"/>
      <c r="HM33" s="1"/>
      <c r="HN33" s="1"/>
      <c r="HO33" s="1"/>
      <c r="HP33" s="1"/>
      <c r="HQ33" s="1"/>
      <c r="HR33" s="1"/>
      <c r="HS33" s="1"/>
      <c r="HT33" s="1"/>
      <c r="HU33" s="1"/>
      <c r="HV33" s="1"/>
      <c r="HW33" s="1"/>
      <c r="HX33" s="1"/>
      <c r="HY33" s="1"/>
      <c r="HZ33" s="1"/>
      <c r="IA33" s="1"/>
      <c r="IB33" s="1"/>
      <c r="IC33" s="1"/>
      <c r="ID33" s="1"/>
      <c r="IE33" s="1"/>
    </row>
    <row r="34" ht="15" spans="1:239">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1"/>
      <c r="AX34" s="1"/>
      <c r="AY34" s="1"/>
      <c r="AZ34" s="1"/>
      <c r="BA34" s="1"/>
      <c r="BB34" s="1"/>
      <c r="BC34" s="1"/>
      <c r="BD34" s="1"/>
      <c r="BE34" s="1"/>
      <c r="BF34" s="1"/>
      <c r="BG34" s="1"/>
      <c r="BH34" s="1"/>
      <c r="BI34" s="1"/>
      <c r="BJ34" s="1"/>
      <c r="BK34" s="1"/>
      <c r="BL34" s="1"/>
      <c r="BM34" s="1"/>
      <c r="BN34" s="1"/>
      <c r="BO34" s="1"/>
      <c r="BP34" s="1"/>
      <c r="BQ34" s="1"/>
      <c r="BR34" s="1"/>
      <c r="BS34" s="1"/>
      <c r="BU34" s="1"/>
      <c r="BV34" s="1"/>
      <c r="BW34" s="1"/>
      <c r="BX34" s="1"/>
      <c r="BY34" s="1"/>
      <c r="BZ34" s="1"/>
      <c r="CA34" s="1"/>
      <c r="CB34" s="1"/>
      <c r="CC34" s="1"/>
      <c r="CD34" s="1"/>
      <c r="CE34" s="1"/>
      <c r="CF34" s="1"/>
      <c r="CG34" s="1"/>
      <c r="CH34" s="1"/>
      <c r="CI34" s="1"/>
      <c r="CJ34" s="1"/>
      <c r="CK34" s="1"/>
      <c r="CL34" s="1"/>
      <c r="CM34" s="1"/>
      <c r="CN34" s="1"/>
      <c r="CO34" s="1"/>
      <c r="CP34" s="1"/>
      <c r="CQ34" s="1"/>
      <c r="CS34" s="1"/>
      <c r="CT34" s="1"/>
      <c r="CU34" s="1"/>
      <c r="CV34" s="1"/>
      <c r="CW34" s="1"/>
      <c r="CX34" s="1"/>
      <c r="CY34" s="1"/>
      <c r="CZ34" s="1"/>
      <c r="DA34" s="1"/>
      <c r="DB34" s="1"/>
      <c r="DC34" s="1"/>
      <c r="DD34" s="1"/>
      <c r="DE34" s="1"/>
      <c r="DF34" s="1"/>
      <c r="DG34" s="1"/>
      <c r="DH34" s="1"/>
      <c r="DI34" s="1"/>
      <c r="DJ34" s="1"/>
      <c r="DK34" s="1"/>
      <c r="DL34" s="1"/>
      <c r="DM34" s="1"/>
      <c r="DN34" s="1"/>
      <c r="DO34" s="1"/>
      <c r="DQ34" s="1"/>
      <c r="DR34" s="1"/>
      <c r="DS34" s="1"/>
      <c r="DT34" s="1"/>
      <c r="DU34" s="1"/>
      <c r="DV34" s="1"/>
      <c r="DW34" s="1"/>
      <c r="DX34" s="1"/>
      <c r="DY34" s="1"/>
      <c r="DZ34" s="1"/>
      <c r="EA34" s="1"/>
      <c r="EB34" s="1"/>
      <c r="EC34" s="1"/>
      <c r="ED34" s="1"/>
      <c r="EE34" s="1"/>
      <c r="EF34" s="1"/>
      <c r="EG34" s="1"/>
      <c r="EH34" s="1"/>
      <c r="EI34" s="1"/>
      <c r="EJ34" s="1"/>
      <c r="EK34" s="1"/>
      <c r="EL34" s="1"/>
      <c r="EM34" s="1"/>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c r="HI34" s="1"/>
      <c r="HJ34" s="1"/>
      <c r="HK34" s="1"/>
      <c r="HL34" s="1"/>
      <c r="HM34" s="1"/>
      <c r="HN34" s="1"/>
      <c r="HO34" s="1"/>
      <c r="HP34" s="1"/>
      <c r="HQ34" s="1"/>
      <c r="HR34" s="1"/>
      <c r="HS34" s="1"/>
      <c r="HT34" s="1"/>
      <c r="HU34" s="1"/>
      <c r="HV34" s="1"/>
      <c r="HW34" s="1"/>
      <c r="HX34" s="1"/>
      <c r="HY34" s="1"/>
      <c r="HZ34" s="1"/>
      <c r="IA34" s="1"/>
      <c r="IB34" s="1"/>
      <c r="IC34" s="1"/>
      <c r="ID34" s="1"/>
      <c r="IE34" s="1"/>
    </row>
    <row r="35" ht="15" spans="1:239">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1"/>
      <c r="BV35" s="1"/>
      <c r="BW35" s="1"/>
      <c r="BX35" s="1"/>
      <c r="BY35" s="1"/>
      <c r="BZ35" s="1"/>
      <c r="CA35" s="1"/>
      <c r="CB35" s="1"/>
      <c r="CC35" s="1"/>
      <c r="CD35" s="1"/>
      <c r="CE35" s="1"/>
      <c r="CF35" s="1"/>
      <c r="CG35" s="1"/>
      <c r="CH35" s="1"/>
      <c r="CI35" s="1"/>
      <c r="CJ35" s="1"/>
      <c r="CK35" s="1"/>
      <c r="CL35" s="1"/>
      <c r="CM35" s="1"/>
      <c r="CN35" s="1"/>
      <c r="CO35" s="1"/>
      <c r="CP35" s="1"/>
      <c r="CQ35" s="1"/>
      <c r="CS35" s="1"/>
      <c r="CT35" s="1"/>
      <c r="CU35" s="1"/>
      <c r="CV35" s="1"/>
      <c r="CW35" s="1"/>
      <c r="CX35" s="1"/>
      <c r="CY35" s="1"/>
      <c r="CZ35" s="1"/>
      <c r="DA35" s="1"/>
      <c r="DB35" s="1"/>
      <c r="DC35" s="1"/>
      <c r="DD35" s="1"/>
      <c r="DE35" s="1"/>
      <c r="DF35" s="1"/>
      <c r="DG35" s="1"/>
      <c r="DH35" s="1"/>
      <c r="DI35" s="1"/>
      <c r="DJ35" s="1"/>
      <c r="DK35" s="1"/>
      <c r="DL35" s="1"/>
      <c r="DM35" s="1"/>
      <c r="DN35" s="1"/>
      <c r="DO35" s="1"/>
      <c r="DQ35" s="1"/>
      <c r="DR35" s="1"/>
      <c r="DS35" s="1"/>
      <c r="DT35" s="1"/>
      <c r="DU35" s="1"/>
      <c r="DV35" s="1"/>
      <c r="DW35" s="1"/>
      <c r="DX35" s="1"/>
      <c r="DY35" s="1"/>
      <c r="DZ35" s="1"/>
      <c r="EA35" s="1"/>
      <c r="EB35" s="1"/>
      <c r="EC35" s="1"/>
      <c r="ED35" s="1"/>
      <c r="EE35" s="1"/>
      <c r="EF35" s="1"/>
      <c r="EG35" s="1"/>
      <c r="EH35" s="1"/>
      <c r="EI35" s="1"/>
      <c r="EJ35" s="1"/>
      <c r="EK35" s="1"/>
      <c r="EL35" s="1"/>
      <c r="EM35" s="1"/>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c r="HI35" s="1"/>
      <c r="HJ35" s="1"/>
      <c r="HK35" s="1"/>
      <c r="HL35" s="1"/>
      <c r="HM35" s="1"/>
      <c r="HN35" s="1"/>
      <c r="HO35" s="1"/>
      <c r="HP35" s="1"/>
      <c r="HQ35" s="1"/>
      <c r="HR35" s="1"/>
      <c r="HS35" s="1"/>
      <c r="HT35" s="1"/>
      <c r="HU35" s="1"/>
      <c r="HV35" s="1"/>
      <c r="HW35" s="1"/>
      <c r="HX35" s="1"/>
      <c r="HY35" s="1"/>
      <c r="HZ35" s="1"/>
      <c r="IA35" s="1"/>
      <c r="IB35" s="1"/>
      <c r="IC35" s="1"/>
      <c r="ID35" s="1"/>
      <c r="IE35" s="1"/>
    </row>
    <row r="36" ht="15" spans="1:239">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
      <c r="AX36" s="1"/>
      <c r="AY36" s="1"/>
      <c r="AZ36" s="1"/>
      <c r="BA36" s="1"/>
      <c r="BB36" s="1"/>
      <c r="BC36" s="1"/>
      <c r="BD36" s="1"/>
      <c r="BE36" s="1"/>
      <c r="BF36" s="1"/>
      <c r="BG36" s="1"/>
      <c r="BH36" s="1"/>
      <c r="BI36" s="1"/>
      <c r="BJ36" s="1"/>
      <c r="BK36" s="1"/>
      <c r="BL36" s="1"/>
      <c r="BM36" s="1"/>
      <c r="BN36" s="1"/>
      <c r="BO36" s="1"/>
      <c r="BP36" s="1"/>
      <c r="BQ36" s="1"/>
      <c r="BR36" s="1"/>
      <c r="BS36" s="1"/>
      <c r="BU36" s="1"/>
      <c r="BV36" s="1"/>
      <c r="BW36" s="1"/>
      <c r="BX36" s="1"/>
      <c r="BY36" s="1"/>
      <c r="BZ36" s="1"/>
      <c r="CA36" s="1"/>
      <c r="CB36" s="1"/>
      <c r="CC36" s="1"/>
      <c r="CD36" s="1"/>
      <c r="CE36" s="1"/>
      <c r="CF36" s="1"/>
      <c r="CG36" s="1"/>
      <c r="CH36" s="1"/>
      <c r="CI36" s="1"/>
      <c r="CJ36" s="1"/>
      <c r="CK36" s="1"/>
      <c r="CL36" s="1"/>
      <c r="CM36" s="1"/>
      <c r="CN36" s="1"/>
      <c r="CO36" s="1"/>
      <c r="CP36" s="1"/>
      <c r="CQ36" s="1"/>
      <c r="CS36" s="1"/>
      <c r="CT36" s="1"/>
      <c r="CU36" s="1"/>
      <c r="CV36" s="1"/>
      <c r="CW36" s="1"/>
      <c r="CX36" s="1"/>
      <c r="CY36" s="1"/>
      <c r="CZ36" s="1"/>
      <c r="DA36" s="1"/>
      <c r="DB36" s="1"/>
      <c r="DC36" s="1"/>
      <c r="DD36" s="1"/>
      <c r="DE36" s="1"/>
      <c r="DF36" s="1"/>
      <c r="DG36" s="1"/>
      <c r="DH36" s="1"/>
      <c r="DI36" s="1"/>
      <c r="DJ36" s="1"/>
      <c r="DK36" s="1"/>
      <c r="DL36" s="1"/>
      <c r="DM36" s="1"/>
      <c r="DN36" s="1"/>
      <c r="DO36" s="1"/>
      <c r="DQ36" s="1"/>
      <c r="DR36" s="1"/>
      <c r="DS36" s="1"/>
      <c r="DT36" s="1"/>
      <c r="DU36" s="1"/>
      <c r="DV36" s="1"/>
      <c r="DW36" s="1"/>
      <c r="DX36" s="1"/>
      <c r="DY36" s="1"/>
      <c r="DZ36" s="1"/>
      <c r="EA36" s="1"/>
      <c r="EB36" s="1"/>
      <c r="EC36" s="1"/>
      <c r="ED36" s="1"/>
      <c r="EE36" s="1"/>
      <c r="EF36" s="1"/>
      <c r="EG36" s="1"/>
      <c r="EH36" s="1"/>
      <c r="EI36" s="1"/>
      <c r="EJ36" s="1"/>
      <c r="EK36" s="1"/>
      <c r="EL36" s="1"/>
      <c r="EM36" s="1"/>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c r="HI36" s="1"/>
      <c r="HJ36" s="1"/>
      <c r="HK36" s="1"/>
      <c r="HL36" s="1"/>
      <c r="HM36" s="1"/>
      <c r="HN36" s="1"/>
      <c r="HO36" s="1"/>
      <c r="HP36" s="1"/>
      <c r="HQ36" s="1"/>
      <c r="HR36" s="1"/>
      <c r="HS36" s="1"/>
      <c r="HT36" s="1"/>
      <c r="HU36" s="1"/>
      <c r="HV36" s="1"/>
      <c r="HW36" s="1"/>
      <c r="HX36" s="1"/>
      <c r="HY36" s="1"/>
      <c r="HZ36" s="1"/>
      <c r="IA36" s="1"/>
      <c r="IB36" s="1"/>
      <c r="IC36" s="1"/>
      <c r="ID36" s="1"/>
      <c r="IE36" s="1"/>
    </row>
    <row r="37" ht="15" spans="1:239">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1"/>
      <c r="AX37" s="1"/>
      <c r="AY37" s="1"/>
      <c r="AZ37" s="1"/>
      <c r="BA37" s="1"/>
      <c r="BB37" s="1"/>
      <c r="BC37" s="1"/>
      <c r="BD37" s="1"/>
      <c r="BE37" s="1"/>
      <c r="BF37" s="1"/>
      <c r="BG37" s="1"/>
      <c r="BH37" s="1"/>
      <c r="BI37" s="1"/>
      <c r="BJ37" s="1"/>
      <c r="BK37" s="1"/>
      <c r="BL37" s="1"/>
      <c r="BM37" s="1"/>
      <c r="BN37" s="1"/>
      <c r="BO37" s="1"/>
      <c r="BP37" s="1"/>
      <c r="BQ37" s="1"/>
      <c r="BR37" s="1"/>
      <c r="BS37" s="1"/>
      <c r="BU37" s="1"/>
      <c r="BV37" s="1"/>
      <c r="BW37" s="1"/>
      <c r="BX37" s="1"/>
      <c r="BY37" s="1"/>
      <c r="BZ37" s="1"/>
      <c r="CA37" s="1"/>
      <c r="CB37" s="1"/>
      <c r="CC37" s="1"/>
      <c r="CD37" s="1"/>
      <c r="CE37" s="1"/>
      <c r="CF37" s="1"/>
      <c r="CG37" s="1"/>
      <c r="CH37" s="1"/>
      <c r="CI37" s="1"/>
      <c r="CJ37" s="1"/>
      <c r="CK37" s="1"/>
      <c r="CL37" s="1"/>
      <c r="CM37" s="1"/>
      <c r="CN37" s="1"/>
      <c r="CO37" s="1"/>
      <c r="CP37" s="1"/>
      <c r="CQ37" s="1"/>
      <c r="CS37" s="1"/>
      <c r="CT37" s="1"/>
      <c r="CU37" s="1"/>
      <c r="CV37" s="1"/>
      <c r="CW37" s="1"/>
      <c r="CX37" s="1"/>
      <c r="CY37" s="1"/>
      <c r="CZ37" s="1"/>
      <c r="DA37" s="1"/>
      <c r="DB37" s="1"/>
      <c r="DC37" s="1"/>
      <c r="DD37" s="1"/>
      <c r="DE37" s="1"/>
      <c r="DF37" s="1"/>
      <c r="DG37" s="1"/>
      <c r="DH37" s="1"/>
      <c r="DI37" s="1"/>
      <c r="DJ37" s="1"/>
      <c r="DK37" s="1"/>
      <c r="DL37" s="1"/>
      <c r="DM37" s="1"/>
      <c r="DN37" s="1"/>
      <c r="DO37" s="1"/>
      <c r="DQ37" s="1"/>
      <c r="DR37" s="1"/>
      <c r="DS37" s="1"/>
      <c r="DT37" s="1"/>
      <c r="DU37" s="1"/>
      <c r="DV37" s="1"/>
      <c r="DW37" s="1"/>
      <c r="DX37" s="1"/>
      <c r="DY37" s="1"/>
      <c r="DZ37" s="1"/>
      <c r="EA37" s="1"/>
      <c r="EB37" s="1"/>
      <c r="EC37" s="1"/>
      <c r="ED37" s="1"/>
      <c r="EE37" s="1"/>
      <c r="EF37" s="1"/>
      <c r="EG37" s="1"/>
      <c r="EH37" s="1"/>
      <c r="EI37" s="1"/>
      <c r="EJ37" s="1"/>
      <c r="EK37" s="1"/>
      <c r="EL37" s="1"/>
      <c r="EM37" s="1"/>
      <c r="EO37" s="1"/>
      <c r="EP37" s="1"/>
      <c r="EQ37" s="1"/>
      <c r="ER37" s="1"/>
      <c r="ES37" s="1"/>
      <c r="ET37" s="1"/>
      <c r="EU37" s="1"/>
      <c r="EV37" s="1"/>
      <c r="EW37" s="1"/>
      <c r="EX37" s="1"/>
      <c r="EY37" s="1"/>
      <c r="EZ37" s="1"/>
      <c r="FA37" s="1"/>
      <c r="FB37" s="1"/>
      <c r="FC37" s="1"/>
      <c r="FD37" s="1"/>
      <c r="FE37" s="1"/>
      <c r="FF37" s="1"/>
      <c r="FG37" s="1"/>
      <c r="FH37" s="1"/>
      <c r="FI37" s="1"/>
      <c r="FJ37" s="1"/>
      <c r="FK37" s="1"/>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c r="HI37" s="1"/>
      <c r="HJ37" s="1"/>
      <c r="HK37" s="1"/>
      <c r="HL37" s="1"/>
      <c r="HM37" s="1"/>
      <c r="HN37" s="1"/>
      <c r="HO37" s="1"/>
      <c r="HP37" s="1"/>
      <c r="HQ37" s="1"/>
      <c r="HR37" s="1"/>
      <c r="HS37" s="1"/>
      <c r="HT37" s="1"/>
      <c r="HU37" s="1"/>
      <c r="HV37" s="1"/>
      <c r="HW37" s="1"/>
      <c r="HX37" s="1"/>
      <c r="HY37" s="1"/>
      <c r="HZ37" s="1"/>
      <c r="IA37" s="1"/>
      <c r="IB37" s="1"/>
      <c r="IC37" s="1"/>
      <c r="ID37" s="1"/>
      <c r="IE37" s="1"/>
    </row>
    <row r="38" ht="15" spans="1:239">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1"/>
      <c r="AX38" s="1"/>
      <c r="AY38" s="1"/>
      <c r="AZ38" s="1"/>
      <c r="BA38" s="1"/>
      <c r="BB38" s="1"/>
      <c r="BC38" s="1"/>
      <c r="BD38" s="1"/>
      <c r="BE38" s="1"/>
      <c r="BF38" s="1"/>
      <c r="BG38" s="1"/>
      <c r="BH38" s="1"/>
      <c r="BI38" s="1"/>
      <c r="BJ38" s="1"/>
      <c r="BK38" s="1"/>
      <c r="BL38" s="1"/>
      <c r="BM38" s="1"/>
      <c r="BN38" s="1"/>
      <c r="BO38" s="1"/>
      <c r="BP38" s="1"/>
      <c r="BQ38" s="1"/>
      <c r="BR38" s="1"/>
      <c r="BS38" s="1"/>
      <c r="BU38" s="1"/>
      <c r="BV38" s="1"/>
      <c r="BW38" s="1"/>
      <c r="BX38" s="1"/>
      <c r="BY38" s="1"/>
      <c r="BZ38" s="1"/>
      <c r="CA38" s="1"/>
      <c r="CB38" s="1"/>
      <c r="CC38" s="1"/>
      <c r="CD38" s="1"/>
      <c r="CE38" s="1"/>
      <c r="CF38" s="1"/>
      <c r="CG38" s="1"/>
      <c r="CH38" s="1"/>
      <c r="CI38" s="1"/>
      <c r="CJ38" s="1"/>
      <c r="CK38" s="1"/>
      <c r="CL38" s="1"/>
      <c r="CM38" s="1"/>
      <c r="CN38" s="1"/>
      <c r="CO38" s="1"/>
      <c r="CP38" s="1"/>
      <c r="CQ38" s="1"/>
      <c r="CS38" s="1"/>
      <c r="CT38" s="1"/>
      <c r="CU38" s="1"/>
      <c r="CV38" s="1"/>
      <c r="CW38" s="1"/>
      <c r="CX38" s="1"/>
      <c r="CY38" s="1"/>
      <c r="CZ38" s="1"/>
      <c r="DA38" s="1"/>
      <c r="DB38" s="1"/>
      <c r="DC38" s="1"/>
      <c r="DD38" s="1"/>
      <c r="DE38" s="1"/>
      <c r="DF38" s="1"/>
      <c r="DG38" s="1"/>
      <c r="DH38" s="1"/>
      <c r="DI38" s="1"/>
      <c r="DJ38" s="1"/>
      <c r="DK38" s="1"/>
      <c r="DL38" s="1"/>
      <c r="DM38" s="1"/>
      <c r="DN38" s="1"/>
      <c r="DO38" s="1"/>
      <c r="DQ38" s="1"/>
      <c r="DR38" s="1"/>
      <c r="DS38" s="1"/>
      <c r="DT38" s="1"/>
      <c r="DU38" s="1"/>
      <c r="DV38" s="1"/>
      <c r="DW38" s="1"/>
      <c r="DX38" s="1"/>
      <c r="DY38" s="1"/>
      <c r="DZ38" s="1"/>
      <c r="EA38" s="1"/>
      <c r="EB38" s="1"/>
      <c r="EC38" s="1"/>
      <c r="ED38" s="1"/>
      <c r="EE38" s="1"/>
      <c r="EF38" s="1"/>
      <c r="EG38" s="1"/>
      <c r="EH38" s="1"/>
      <c r="EI38" s="1"/>
      <c r="EJ38" s="1"/>
      <c r="EK38" s="1"/>
      <c r="EL38" s="1"/>
      <c r="EM38" s="1"/>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c r="HI38" s="1"/>
      <c r="HJ38" s="1"/>
      <c r="HK38" s="1"/>
      <c r="HL38" s="1"/>
      <c r="HM38" s="1"/>
      <c r="HN38" s="1"/>
      <c r="HO38" s="1"/>
      <c r="HP38" s="1"/>
      <c r="HQ38" s="1"/>
      <c r="HR38" s="1"/>
      <c r="HS38" s="1"/>
      <c r="HT38" s="1"/>
      <c r="HU38" s="1"/>
      <c r="HV38" s="1"/>
      <c r="HW38" s="1"/>
      <c r="HX38" s="1"/>
      <c r="HY38" s="1"/>
      <c r="HZ38" s="1"/>
      <c r="IA38" s="1"/>
      <c r="IB38" s="1"/>
      <c r="IC38" s="1"/>
      <c r="ID38" s="1"/>
      <c r="IE38" s="1"/>
    </row>
    <row r="39" ht="15" spans="1:239">
      <c r="A39" s="1"/>
      <c r="B39" s="1"/>
      <c r="C39" s="1"/>
      <c r="D39" s="1"/>
      <c r="E39" s="1"/>
      <c r="F39" s="1"/>
      <c r="G39" s="1"/>
      <c r="H39" s="1"/>
      <c r="I39" s="1"/>
      <c r="J39" s="1"/>
      <c r="K39" s="1"/>
      <c r="L39" s="1"/>
      <c r="M39" s="1"/>
      <c r="N39" s="1"/>
      <c r="O39" s="1"/>
      <c r="P39" s="1"/>
      <c r="Q39" s="1"/>
      <c r="R39" s="1"/>
      <c r="S39" s="1"/>
      <c r="T39" s="1"/>
      <c r="U39" s="1"/>
      <c r="V39" s="1"/>
      <c r="W39" s="1"/>
      <c r="Y39" s="1"/>
      <c r="Z39" s="1"/>
      <c r="AA39" s="1"/>
      <c r="AB39" s="1"/>
      <c r="AC39" s="1"/>
      <c r="AD39" s="1"/>
      <c r="AE39" s="1"/>
      <c r="AF39" s="1"/>
      <c r="AG39" s="1"/>
      <c r="AH39" s="1"/>
      <c r="AI39" s="1"/>
      <c r="AJ39" s="1"/>
      <c r="AK39" s="1"/>
      <c r="AL39" s="1"/>
      <c r="AM39" s="1"/>
      <c r="AN39" s="1"/>
      <c r="AO39" s="1"/>
      <c r="AP39" s="1"/>
      <c r="AQ39" s="1"/>
      <c r="AR39" s="1"/>
      <c r="AS39" s="1"/>
      <c r="AT39" s="1"/>
      <c r="AU39" s="1"/>
      <c r="AW39" s="1"/>
      <c r="AX39" s="1"/>
      <c r="AY39" s="1"/>
      <c r="AZ39" s="1"/>
      <c r="BA39" s="1"/>
      <c r="BB39" s="1"/>
      <c r="BC39" s="1"/>
      <c r="BD39" s="1"/>
      <c r="BE39" s="1"/>
      <c r="BF39" s="1"/>
      <c r="BG39" s="1"/>
      <c r="BH39" s="1"/>
      <c r="BI39" s="1"/>
      <c r="BJ39" s="1"/>
      <c r="BK39" s="1"/>
      <c r="BL39" s="1"/>
      <c r="BM39" s="1"/>
      <c r="BN39" s="1"/>
      <c r="BO39" s="1"/>
      <c r="BP39" s="1"/>
      <c r="BQ39" s="1"/>
      <c r="BR39" s="1"/>
      <c r="BS39" s="1"/>
      <c r="BU39" s="1"/>
      <c r="BV39" s="1"/>
      <c r="BW39" s="1"/>
      <c r="BX39" s="1"/>
      <c r="BY39" s="1"/>
      <c r="BZ39" s="1"/>
      <c r="CA39" s="1"/>
      <c r="CB39" s="1"/>
      <c r="CC39" s="1"/>
      <c r="CD39" s="1"/>
      <c r="CE39" s="1"/>
      <c r="CF39" s="1"/>
      <c r="CG39" s="1"/>
      <c r="CH39" s="1"/>
      <c r="CI39" s="1"/>
      <c r="CJ39" s="1"/>
      <c r="CK39" s="1"/>
      <c r="CL39" s="1"/>
      <c r="CM39" s="1"/>
      <c r="CN39" s="1"/>
      <c r="CO39" s="1"/>
      <c r="CP39" s="1"/>
      <c r="CQ39" s="1"/>
      <c r="CS39" s="1"/>
      <c r="CT39" s="1"/>
      <c r="CU39" s="1"/>
      <c r="CV39" s="1"/>
      <c r="CW39" s="1"/>
      <c r="CX39" s="1"/>
      <c r="CY39" s="1"/>
      <c r="CZ39" s="1"/>
      <c r="DA39" s="1"/>
      <c r="DB39" s="1"/>
      <c r="DC39" s="1"/>
      <c r="DD39" s="1"/>
      <c r="DE39" s="1"/>
      <c r="DF39" s="1"/>
      <c r="DG39" s="1"/>
      <c r="DH39" s="1"/>
      <c r="DI39" s="1"/>
      <c r="DJ39" s="1"/>
      <c r="DK39" s="1"/>
      <c r="DL39" s="1"/>
      <c r="DM39" s="1"/>
      <c r="DN39" s="1"/>
      <c r="DO39" s="1"/>
      <c r="DQ39" s="1"/>
      <c r="DR39" s="1"/>
      <c r="DS39" s="1"/>
      <c r="DT39" s="1"/>
      <c r="DU39" s="1"/>
      <c r="DV39" s="1"/>
      <c r="DW39" s="1"/>
      <c r="DX39" s="1"/>
      <c r="DY39" s="1"/>
      <c r="DZ39" s="1"/>
      <c r="EA39" s="1"/>
      <c r="EB39" s="1"/>
      <c r="EC39" s="1"/>
      <c r="ED39" s="1"/>
      <c r="EE39" s="1"/>
      <c r="EF39" s="1"/>
      <c r="EG39" s="1"/>
      <c r="EH39" s="1"/>
      <c r="EI39" s="1"/>
      <c r="EJ39" s="1"/>
      <c r="EK39" s="1"/>
      <c r="EL39" s="1"/>
      <c r="EM39" s="1"/>
      <c r="EO39" s="1"/>
      <c r="EP39" s="1"/>
      <c r="EQ39" s="1"/>
      <c r="ER39" s="1"/>
      <c r="ES39" s="1"/>
      <c r="ET39" s="1"/>
      <c r="EU39" s="1"/>
      <c r="EV39" s="1"/>
      <c r="EW39" s="1"/>
      <c r="EX39" s="1"/>
      <c r="EY39" s="1"/>
      <c r="EZ39" s="1"/>
      <c r="FA39" s="1"/>
      <c r="FB39" s="1"/>
      <c r="FC39" s="1"/>
      <c r="FD39" s="1"/>
      <c r="FE39" s="1"/>
      <c r="FF39" s="1"/>
      <c r="FG39" s="1"/>
      <c r="FH39" s="1"/>
      <c r="FI39" s="1"/>
      <c r="FJ39" s="1"/>
      <c r="FK39" s="1"/>
      <c r="FM39" s="1"/>
      <c r="FN39" s="1"/>
      <c r="FO39" s="1"/>
      <c r="FP39" s="1"/>
      <c r="FQ39" s="1"/>
      <c r="FR39" s="1"/>
      <c r="FS39" s="1"/>
      <c r="FT39" s="1"/>
      <c r="FU39" s="1"/>
      <c r="FV39" s="1"/>
      <c r="FW39" s="1"/>
      <c r="FX39" s="1"/>
      <c r="FY39" s="1"/>
      <c r="FZ39" s="1"/>
      <c r="GA39" s="1"/>
      <c r="GB39" s="1"/>
      <c r="GC39" s="1"/>
      <c r="GD39" s="1"/>
      <c r="GE39" s="1"/>
      <c r="GF39" s="1"/>
      <c r="GG39" s="1"/>
      <c r="GH39" s="1"/>
      <c r="GI39" s="1"/>
      <c r="GK39" s="1"/>
      <c r="GL39" s="1"/>
      <c r="GM39" s="1"/>
      <c r="GN39" s="1"/>
      <c r="GO39" s="1"/>
      <c r="GP39" s="1"/>
      <c r="GQ39" s="1"/>
      <c r="GR39" s="1"/>
      <c r="GS39" s="1"/>
      <c r="GT39" s="1"/>
      <c r="GU39" s="1"/>
      <c r="GV39" s="1"/>
      <c r="GW39" s="1"/>
      <c r="GX39" s="1"/>
      <c r="GY39" s="1"/>
      <c r="GZ39" s="1"/>
      <c r="HA39" s="1"/>
      <c r="HB39" s="1"/>
      <c r="HC39" s="1"/>
      <c r="HD39" s="1"/>
      <c r="HE39" s="1"/>
      <c r="HF39" s="1"/>
      <c r="HG39" s="1"/>
      <c r="HI39" s="1"/>
      <c r="HJ39" s="1"/>
      <c r="HK39" s="1"/>
      <c r="HL39" s="1"/>
      <c r="HM39" s="1"/>
      <c r="HN39" s="1"/>
      <c r="HO39" s="1"/>
      <c r="HP39" s="1"/>
      <c r="HQ39" s="1"/>
      <c r="HR39" s="1"/>
      <c r="HS39" s="1"/>
      <c r="HT39" s="1"/>
      <c r="HU39" s="1"/>
      <c r="HV39" s="1"/>
      <c r="HW39" s="1"/>
      <c r="HX39" s="1"/>
      <c r="HY39" s="1"/>
      <c r="HZ39" s="1"/>
      <c r="IA39" s="1"/>
      <c r="IB39" s="1"/>
      <c r="IC39" s="1"/>
      <c r="ID39" s="1"/>
      <c r="IE39" s="1"/>
    </row>
    <row r="40" ht="15" spans="1:239">
      <c r="A40" s="1"/>
      <c r="B40" s="1"/>
      <c r="C40" s="1"/>
      <c r="D40" s="1"/>
      <c r="E40" s="1"/>
      <c r="F40" s="1"/>
      <c r="G40" s="1"/>
      <c r="H40" s="1"/>
      <c r="I40" s="1"/>
      <c r="J40" s="1"/>
      <c r="K40" s="1"/>
      <c r="L40" s="1"/>
      <c r="M40" s="1"/>
      <c r="N40" s="1"/>
      <c r="O40" s="1"/>
      <c r="P40" s="1"/>
      <c r="Q40" s="1"/>
      <c r="R40" s="1"/>
      <c r="S40" s="1"/>
      <c r="T40" s="1"/>
      <c r="U40" s="1"/>
      <c r="V40" s="1"/>
      <c r="W40" s="1"/>
      <c r="Y40" s="1"/>
      <c r="Z40" s="1"/>
      <c r="AA40" s="1"/>
      <c r="AB40" s="1"/>
      <c r="AC40" s="1"/>
      <c r="AD40" s="1"/>
      <c r="AE40" s="1"/>
      <c r="AF40" s="1"/>
      <c r="AG40" s="1"/>
      <c r="AH40" s="1"/>
      <c r="AI40" s="1"/>
      <c r="AJ40" s="1"/>
      <c r="AK40" s="1"/>
      <c r="AL40" s="1"/>
      <c r="AM40" s="1"/>
      <c r="AN40" s="1"/>
      <c r="AO40" s="1"/>
      <c r="AP40" s="1"/>
      <c r="AQ40" s="1"/>
      <c r="AR40" s="1"/>
      <c r="AS40" s="1"/>
      <c r="AT40" s="1"/>
      <c r="AU40" s="1"/>
      <c r="AW40" s="1"/>
      <c r="AX40" s="1"/>
      <c r="AY40" s="1"/>
      <c r="AZ40" s="1"/>
      <c r="BA40" s="1"/>
      <c r="BB40" s="1"/>
      <c r="BC40" s="1"/>
      <c r="BD40" s="1"/>
      <c r="BE40" s="1"/>
      <c r="BF40" s="1"/>
      <c r="BG40" s="1"/>
      <c r="BH40" s="1"/>
      <c r="BI40" s="1"/>
      <c r="BJ40" s="1"/>
      <c r="BK40" s="1"/>
      <c r="BL40" s="1"/>
      <c r="BM40" s="1"/>
      <c r="BN40" s="1"/>
      <c r="BO40" s="1"/>
      <c r="BP40" s="1"/>
      <c r="BQ40" s="1"/>
      <c r="BR40" s="1"/>
      <c r="BS40" s="1"/>
      <c r="BU40" s="1"/>
      <c r="BV40" s="1"/>
      <c r="BW40" s="1"/>
      <c r="BX40" s="1"/>
      <c r="BY40" s="1"/>
      <c r="BZ40" s="1"/>
      <c r="CA40" s="1"/>
      <c r="CB40" s="1"/>
      <c r="CC40" s="1"/>
      <c r="CD40" s="1"/>
      <c r="CE40" s="1"/>
      <c r="CF40" s="1"/>
      <c r="CG40" s="1"/>
      <c r="CH40" s="1"/>
      <c r="CI40" s="1"/>
      <c r="CJ40" s="1"/>
      <c r="CK40" s="1"/>
      <c r="CL40" s="1"/>
      <c r="CM40" s="1"/>
      <c r="CN40" s="1"/>
      <c r="CO40" s="1"/>
      <c r="CP40" s="1"/>
      <c r="CQ40" s="1"/>
      <c r="CS40" s="1"/>
      <c r="CT40" s="1"/>
      <c r="CU40" s="1"/>
      <c r="CV40" s="1"/>
      <c r="CW40" s="1"/>
      <c r="CX40" s="1"/>
      <c r="CY40" s="1"/>
      <c r="CZ40" s="1"/>
      <c r="DA40" s="1"/>
      <c r="DB40" s="1"/>
      <c r="DC40" s="1"/>
      <c r="DD40" s="1"/>
      <c r="DE40" s="1"/>
      <c r="DF40" s="1"/>
      <c r="DG40" s="1"/>
      <c r="DH40" s="1"/>
      <c r="DI40" s="1"/>
      <c r="DJ40" s="1"/>
      <c r="DK40" s="1"/>
      <c r="DL40" s="1"/>
      <c r="DM40" s="1"/>
      <c r="DN40" s="1"/>
      <c r="DO40" s="1"/>
      <c r="DQ40" s="1"/>
      <c r="DR40" s="1"/>
      <c r="DS40" s="1"/>
      <c r="DT40" s="1"/>
      <c r="DU40" s="1"/>
      <c r="DV40" s="1"/>
      <c r="DW40" s="1"/>
      <c r="DX40" s="1"/>
      <c r="DY40" s="1"/>
      <c r="DZ40" s="1"/>
      <c r="EA40" s="1"/>
      <c r="EB40" s="1"/>
      <c r="EC40" s="1"/>
      <c r="ED40" s="1"/>
      <c r="EE40" s="1"/>
      <c r="EF40" s="1"/>
      <c r="EG40" s="1"/>
      <c r="EH40" s="1"/>
      <c r="EI40" s="1"/>
      <c r="EJ40" s="1"/>
      <c r="EK40" s="1"/>
      <c r="EL40" s="1"/>
      <c r="EM40" s="1"/>
      <c r="EO40" s="1"/>
      <c r="EP40" s="1"/>
      <c r="EQ40" s="1"/>
      <c r="ER40" s="1"/>
      <c r="ES40" s="1"/>
      <c r="ET40" s="1"/>
      <c r="EU40" s="1"/>
      <c r="EV40" s="1"/>
      <c r="EW40" s="1"/>
      <c r="EX40" s="1"/>
      <c r="EY40" s="1"/>
      <c r="EZ40" s="1"/>
      <c r="FA40" s="1"/>
      <c r="FB40" s="1"/>
      <c r="FC40" s="1"/>
      <c r="FD40" s="1"/>
      <c r="FE40" s="1"/>
      <c r="FF40" s="1"/>
      <c r="FG40" s="1"/>
      <c r="FH40" s="1"/>
      <c r="FI40" s="1"/>
      <c r="FJ40" s="1"/>
      <c r="FK40" s="1"/>
      <c r="FM40" s="1"/>
      <c r="FN40" s="1"/>
      <c r="FO40" s="1"/>
      <c r="FP40" s="1"/>
      <c r="FQ40" s="1"/>
      <c r="FR40" s="1"/>
      <c r="FS40" s="1"/>
      <c r="FT40" s="1"/>
      <c r="FU40" s="1"/>
      <c r="FV40" s="1"/>
      <c r="FW40" s="1"/>
      <c r="FX40" s="1"/>
      <c r="FY40" s="1"/>
      <c r="FZ40" s="1"/>
      <c r="GA40" s="1"/>
      <c r="GB40" s="1"/>
      <c r="GC40" s="1"/>
      <c r="GD40" s="1"/>
      <c r="GE40" s="1"/>
      <c r="GF40" s="1"/>
      <c r="GG40" s="1"/>
      <c r="GH40" s="1"/>
      <c r="GI40" s="1"/>
      <c r="GK40" s="1"/>
      <c r="GL40" s="1"/>
      <c r="GM40" s="1"/>
      <c r="GN40" s="1"/>
      <c r="GO40" s="1"/>
      <c r="GP40" s="1"/>
      <c r="GQ40" s="1"/>
      <c r="GR40" s="1"/>
      <c r="GS40" s="1"/>
      <c r="GT40" s="1"/>
      <c r="GU40" s="1"/>
      <c r="GV40" s="1"/>
      <c r="GW40" s="1"/>
      <c r="GX40" s="1"/>
      <c r="GY40" s="1"/>
      <c r="GZ40" s="1"/>
      <c r="HA40" s="1"/>
      <c r="HB40" s="1"/>
      <c r="HC40" s="1"/>
      <c r="HD40" s="1"/>
      <c r="HE40" s="1"/>
      <c r="HF40" s="1"/>
      <c r="HG40" s="1"/>
      <c r="HI40" s="1"/>
      <c r="HJ40" s="1"/>
      <c r="HK40" s="1"/>
      <c r="HL40" s="1"/>
      <c r="HM40" s="1"/>
      <c r="HN40" s="1"/>
      <c r="HO40" s="1"/>
      <c r="HP40" s="1"/>
      <c r="HQ40" s="1"/>
      <c r="HR40" s="1"/>
      <c r="HS40" s="1"/>
      <c r="HT40" s="1"/>
      <c r="HU40" s="1"/>
      <c r="HV40" s="1"/>
      <c r="HW40" s="1"/>
      <c r="HX40" s="1"/>
      <c r="HY40" s="1"/>
      <c r="HZ40" s="1"/>
      <c r="IA40" s="1"/>
      <c r="IB40" s="1"/>
      <c r="IC40" s="1"/>
      <c r="ID40" s="1"/>
      <c r="IE40" s="1"/>
    </row>
    <row r="41" ht="15" spans="1:239">
      <c r="A41" s="1"/>
      <c r="B41" s="1"/>
      <c r="C41" s="1"/>
      <c r="D41" s="1"/>
      <c r="E41" s="1"/>
      <c r="F41" s="1"/>
      <c r="G41" s="1"/>
      <c r="H41" s="1"/>
      <c r="I41" s="1"/>
      <c r="J41" s="1"/>
      <c r="K41" s="1"/>
      <c r="L41" s="1"/>
      <c r="M41" s="1"/>
      <c r="N41" s="1"/>
      <c r="O41" s="1"/>
      <c r="P41" s="1"/>
      <c r="Q41" s="1"/>
      <c r="R41" s="1"/>
      <c r="S41" s="1"/>
      <c r="T41" s="1"/>
      <c r="U41" s="1"/>
      <c r="V41" s="1"/>
      <c r="W41" s="1"/>
      <c r="Y41" s="1"/>
      <c r="Z41" s="1"/>
      <c r="AA41" s="1"/>
      <c r="AB41" s="1"/>
      <c r="AC41" s="1"/>
      <c r="AD41" s="1"/>
      <c r="AE41" s="1"/>
      <c r="AF41" s="1"/>
      <c r="AG41" s="1"/>
      <c r="AH41" s="1"/>
      <c r="AI41" s="1"/>
      <c r="AJ41" s="1"/>
      <c r="AK41" s="1"/>
      <c r="AL41" s="1"/>
      <c r="AM41" s="1"/>
      <c r="AN41" s="1"/>
      <c r="AO41" s="1"/>
      <c r="AP41" s="1"/>
      <c r="AQ41" s="1"/>
      <c r="AR41" s="1"/>
      <c r="AS41" s="1"/>
      <c r="AT41" s="1"/>
      <c r="AU41" s="1"/>
      <c r="AW41" s="1"/>
      <c r="AX41" s="1"/>
      <c r="AY41" s="1"/>
      <c r="AZ41" s="1"/>
      <c r="BA41" s="1"/>
      <c r="BB41" s="1"/>
      <c r="BC41" s="1"/>
      <c r="BD41" s="1"/>
      <c r="BE41" s="1"/>
      <c r="BF41" s="1"/>
      <c r="BG41" s="1"/>
      <c r="BH41" s="1"/>
      <c r="BI41" s="1"/>
      <c r="BJ41" s="1"/>
      <c r="BK41" s="1"/>
      <c r="BL41" s="1"/>
      <c r="BM41" s="1"/>
      <c r="BN41" s="1"/>
      <c r="BO41" s="1"/>
      <c r="BP41" s="1"/>
      <c r="BQ41" s="1"/>
      <c r="BR41" s="1"/>
      <c r="BS41" s="1"/>
      <c r="BU41" s="1"/>
      <c r="BV41" s="1"/>
      <c r="BW41" s="1"/>
      <c r="BX41" s="1"/>
      <c r="BY41" s="1"/>
      <c r="BZ41" s="1"/>
      <c r="CA41" s="1"/>
      <c r="CB41" s="1"/>
      <c r="CC41" s="1"/>
      <c r="CD41" s="1"/>
      <c r="CE41" s="1"/>
      <c r="CF41" s="1"/>
      <c r="CG41" s="1"/>
      <c r="CH41" s="1"/>
      <c r="CI41" s="1"/>
      <c r="CJ41" s="1"/>
      <c r="CK41" s="1"/>
      <c r="CL41" s="1"/>
      <c r="CM41" s="1"/>
      <c r="CN41" s="1"/>
      <c r="CO41" s="1"/>
      <c r="CP41" s="1"/>
      <c r="CQ41" s="1"/>
      <c r="CS41" s="1"/>
      <c r="CT41" s="1"/>
      <c r="CU41" s="1"/>
      <c r="CV41" s="1"/>
      <c r="CW41" s="1"/>
      <c r="CX41" s="1"/>
      <c r="CY41" s="1"/>
      <c r="CZ41" s="1"/>
      <c r="DA41" s="1"/>
      <c r="DB41" s="1"/>
      <c r="DC41" s="1"/>
      <c r="DD41" s="1"/>
      <c r="DE41" s="1"/>
      <c r="DF41" s="1"/>
      <c r="DG41" s="1"/>
      <c r="DH41" s="1"/>
      <c r="DI41" s="1"/>
      <c r="DJ41" s="1"/>
      <c r="DK41" s="1"/>
      <c r="DL41" s="1"/>
      <c r="DM41" s="1"/>
      <c r="DN41" s="1"/>
      <c r="DO41" s="1"/>
      <c r="DQ41" s="1"/>
      <c r="DR41" s="1"/>
      <c r="DS41" s="1"/>
      <c r="DT41" s="1"/>
      <c r="DU41" s="1"/>
      <c r="DV41" s="1"/>
      <c r="DW41" s="1"/>
      <c r="DX41" s="1"/>
      <c r="DY41" s="1"/>
      <c r="DZ41" s="1"/>
      <c r="EA41" s="1"/>
      <c r="EB41" s="1"/>
      <c r="EC41" s="1"/>
      <c r="ED41" s="1"/>
      <c r="EE41" s="1"/>
      <c r="EF41" s="1"/>
      <c r="EG41" s="1"/>
      <c r="EH41" s="1"/>
      <c r="EI41" s="1"/>
      <c r="EJ41" s="1"/>
      <c r="EK41" s="1"/>
      <c r="EL41" s="1"/>
      <c r="EM41" s="1"/>
      <c r="EO41" s="1"/>
      <c r="EP41" s="1"/>
      <c r="EQ41" s="1"/>
      <c r="ER41" s="1"/>
      <c r="ES41" s="1"/>
      <c r="ET41" s="1"/>
      <c r="EU41" s="1"/>
      <c r="EV41" s="1"/>
      <c r="EW41" s="1"/>
      <c r="EX41" s="1"/>
      <c r="EY41" s="1"/>
      <c r="EZ41" s="1"/>
      <c r="FA41" s="1"/>
      <c r="FB41" s="1"/>
      <c r="FC41" s="1"/>
      <c r="FD41" s="1"/>
      <c r="FE41" s="1"/>
      <c r="FF41" s="1"/>
      <c r="FG41" s="1"/>
      <c r="FH41" s="1"/>
      <c r="FI41" s="1"/>
      <c r="FJ41" s="1"/>
      <c r="FK41" s="1"/>
      <c r="FM41" s="1"/>
      <c r="FN41" s="1"/>
      <c r="FO41" s="1"/>
      <c r="FP41" s="1"/>
      <c r="FQ41" s="1"/>
      <c r="FR41" s="1"/>
      <c r="FS41" s="1"/>
      <c r="FT41" s="1"/>
      <c r="FU41" s="1"/>
      <c r="FV41" s="1"/>
      <c r="FW41" s="1"/>
      <c r="FX41" s="1"/>
      <c r="FY41" s="1"/>
      <c r="FZ41" s="1"/>
      <c r="GA41" s="1"/>
      <c r="GB41" s="1"/>
      <c r="GC41" s="1"/>
      <c r="GD41" s="1"/>
      <c r="GE41" s="1"/>
      <c r="GF41" s="1"/>
      <c r="GG41" s="1"/>
      <c r="GH41" s="1"/>
      <c r="GI41" s="1"/>
      <c r="GK41" s="1"/>
      <c r="GL41" s="1"/>
      <c r="GM41" s="1"/>
      <c r="GN41" s="1"/>
      <c r="GO41" s="1"/>
      <c r="GP41" s="1"/>
      <c r="GQ41" s="1"/>
      <c r="GR41" s="1"/>
      <c r="GS41" s="1"/>
      <c r="GT41" s="1"/>
      <c r="GU41" s="1"/>
      <c r="GV41" s="1"/>
      <c r="GW41" s="1"/>
      <c r="GX41" s="1"/>
      <c r="GY41" s="1"/>
      <c r="GZ41" s="1"/>
      <c r="HA41" s="1"/>
      <c r="HB41" s="1"/>
      <c r="HC41" s="1"/>
      <c r="HD41" s="1"/>
      <c r="HE41" s="1"/>
      <c r="HF41" s="1"/>
      <c r="HG41" s="1"/>
      <c r="HI41" s="1"/>
      <c r="HJ41" s="1"/>
      <c r="HK41" s="1"/>
      <c r="HL41" s="1"/>
      <c r="HM41" s="1"/>
      <c r="HN41" s="1"/>
      <c r="HO41" s="1"/>
      <c r="HP41" s="1"/>
      <c r="HQ41" s="1"/>
      <c r="HR41" s="1"/>
      <c r="HS41" s="1"/>
      <c r="HT41" s="1"/>
      <c r="HU41" s="1"/>
      <c r="HV41" s="1"/>
      <c r="HW41" s="1"/>
      <c r="HX41" s="1"/>
      <c r="HY41" s="1"/>
      <c r="HZ41" s="1"/>
      <c r="IA41" s="1"/>
      <c r="IB41" s="1"/>
      <c r="IC41" s="1"/>
      <c r="ID41" s="1"/>
      <c r="IE41" s="1"/>
    </row>
    <row r="42" ht="15" spans="1:239">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
      <c r="AX42" s="1"/>
      <c r="AY42" s="1"/>
      <c r="AZ42" s="1"/>
      <c r="BA42" s="1"/>
      <c r="BB42" s="1"/>
      <c r="BC42" s="1"/>
      <c r="BD42" s="1"/>
      <c r="BE42" s="1"/>
      <c r="BF42" s="1"/>
      <c r="BG42" s="1"/>
      <c r="BH42" s="1"/>
      <c r="BI42" s="1"/>
      <c r="BJ42" s="1"/>
      <c r="BK42" s="1"/>
      <c r="BL42" s="1"/>
      <c r="BM42" s="1"/>
      <c r="BN42" s="1"/>
      <c r="BO42" s="1"/>
      <c r="BP42" s="1"/>
      <c r="BQ42" s="1"/>
      <c r="BR42" s="1"/>
      <c r="BS42" s="1"/>
      <c r="BU42" s="1"/>
      <c r="BV42" s="1"/>
      <c r="BW42" s="1"/>
      <c r="BX42" s="1"/>
      <c r="BY42" s="1"/>
      <c r="BZ42" s="1"/>
      <c r="CA42" s="1"/>
      <c r="CB42" s="1"/>
      <c r="CC42" s="1"/>
      <c r="CD42" s="1"/>
      <c r="CE42" s="1"/>
      <c r="CF42" s="1"/>
      <c r="CG42" s="1"/>
      <c r="CH42" s="1"/>
      <c r="CI42" s="1"/>
      <c r="CJ42" s="1"/>
      <c r="CK42" s="1"/>
      <c r="CL42" s="1"/>
      <c r="CM42" s="1"/>
      <c r="CN42" s="1"/>
      <c r="CO42" s="1"/>
      <c r="CP42" s="1"/>
      <c r="CQ42" s="1"/>
      <c r="CS42" s="1"/>
      <c r="CT42" s="1"/>
      <c r="CU42" s="1"/>
      <c r="CV42" s="1"/>
      <c r="CW42" s="1"/>
      <c r="CX42" s="1"/>
      <c r="CY42" s="1"/>
      <c r="CZ42" s="1"/>
      <c r="DA42" s="1"/>
      <c r="DB42" s="1"/>
      <c r="DC42" s="1"/>
      <c r="DD42" s="1"/>
      <c r="DE42" s="1"/>
      <c r="DF42" s="1"/>
      <c r="DG42" s="1"/>
      <c r="DH42" s="1"/>
      <c r="DI42" s="1"/>
      <c r="DJ42" s="1"/>
      <c r="DK42" s="1"/>
      <c r="DL42" s="1"/>
      <c r="DM42" s="1"/>
      <c r="DN42" s="1"/>
      <c r="DO42" s="1"/>
      <c r="DQ42" s="1"/>
      <c r="DR42" s="1"/>
      <c r="DS42" s="1"/>
      <c r="DT42" s="1"/>
      <c r="DU42" s="1"/>
      <c r="DV42" s="1"/>
      <c r="DW42" s="1"/>
      <c r="DX42" s="1"/>
      <c r="DY42" s="1"/>
      <c r="DZ42" s="1"/>
      <c r="EA42" s="1"/>
      <c r="EB42" s="1"/>
      <c r="EC42" s="1"/>
      <c r="ED42" s="1"/>
      <c r="EE42" s="1"/>
      <c r="EF42" s="1"/>
      <c r="EG42" s="1"/>
      <c r="EH42" s="1"/>
      <c r="EI42" s="1"/>
      <c r="EJ42" s="1"/>
      <c r="EK42" s="1"/>
      <c r="EL42" s="1"/>
      <c r="EM42" s="1"/>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c r="HI42" s="1"/>
      <c r="HJ42" s="1"/>
      <c r="HK42" s="1"/>
      <c r="HL42" s="1"/>
      <c r="HM42" s="1"/>
      <c r="HN42" s="1"/>
      <c r="HO42" s="1"/>
      <c r="HP42" s="1"/>
      <c r="HQ42" s="1"/>
      <c r="HR42" s="1"/>
      <c r="HS42" s="1"/>
      <c r="HT42" s="1"/>
      <c r="HU42" s="1"/>
      <c r="HV42" s="1"/>
      <c r="HW42" s="1"/>
      <c r="HX42" s="1"/>
      <c r="HY42" s="1"/>
      <c r="HZ42" s="1"/>
      <c r="IA42" s="1"/>
      <c r="IB42" s="1"/>
      <c r="IC42" s="1"/>
      <c r="ID42" s="1"/>
      <c r="IE42" s="1"/>
    </row>
    <row r="43" ht="15" spans="1:239">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
      <c r="AX43" s="1"/>
      <c r="AY43" s="1"/>
      <c r="AZ43" s="1"/>
      <c r="BA43" s="1"/>
      <c r="BB43" s="1"/>
      <c r="BC43" s="1"/>
      <c r="BD43" s="1"/>
      <c r="BE43" s="1"/>
      <c r="BF43" s="1"/>
      <c r="BG43" s="1"/>
      <c r="BH43" s="1"/>
      <c r="BI43" s="1"/>
      <c r="BJ43" s="1"/>
      <c r="BK43" s="1"/>
      <c r="BL43" s="1"/>
      <c r="BM43" s="1"/>
      <c r="BN43" s="1"/>
      <c r="BO43" s="1"/>
      <c r="BP43" s="1"/>
      <c r="BQ43" s="1"/>
      <c r="BR43" s="1"/>
      <c r="BS43" s="1"/>
      <c r="BU43" s="1"/>
      <c r="BV43" s="1"/>
      <c r="BW43" s="1"/>
      <c r="BX43" s="1"/>
      <c r="BY43" s="1"/>
      <c r="BZ43" s="1"/>
      <c r="CA43" s="1"/>
      <c r="CB43" s="1"/>
      <c r="CC43" s="1"/>
      <c r="CD43" s="1"/>
      <c r="CE43" s="1"/>
      <c r="CF43" s="1"/>
      <c r="CG43" s="1"/>
      <c r="CH43" s="1"/>
      <c r="CI43" s="1"/>
      <c r="CJ43" s="1"/>
      <c r="CK43" s="1"/>
      <c r="CL43" s="1"/>
      <c r="CM43" s="1"/>
      <c r="CN43" s="1"/>
      <c r="CO43" s="1"/>
      <c r="CP43" s="1"/>
      <c r="CQ43" s="1"/>
      <c r="CS43" s="1"/>
      <c r="CT43" s="1"/>
      <c r="CU43" s="1"/>
      <c r="CV43" s="1"/>
      <c r="CW43" s="1"/>
      <c r="CX43" s="1"/>
      <c r="CY43" s="1"/>
      <c r="CZ43" s="1"/>
      <c r="DA43" s="1"/>
      <c r="DB43" s="1"/>
      <c r="DC43" s="1"/>
      <c r="DD43" s="1"/>
      <c r="DE43" s="1"/>
      <c r="DF43" s="1"/>
      <c r="DG43" s="1"/>
      <c r="DH43" s="1"/>
      <c r="DI43" s="1"/>
      <c r="DJ43" s="1"/>
      <c r="DK43" s="1"/>
      <c r="DL43" s="1"/>
      <c r="DM43" s="1"/>
      <c r="DN43" s="1"/>
      <c r="DO43" s="1"/>
      <c r="DQ43" s="1"/>
      <c r="DR43" s="1"/>
      <c r="DS43" s="1"/>
      <c r="DT43" s="1"/>
      <c r="DU43" s="1"/>
      <c r="DV43" s="1"/>
      <c r="DW43" s="1"/>
      <c r="DX43" s="1"/>
      <c r="DY43" s="1"/>
      <c r="DZ43" s="1"/>
      <c r="EA43" s="1"/>
      <c r="EB43" s="1"/>
      <c r="EC43" s="1"/>
      <c r="ED43" s="1"/>
      <c r="EE43" s="1"/>
      <c r="EF43" s="1"/>
      <c r="EG43" s="1"/>
      <c r="EH43" s="1"/>
      <c r="EI43" s="1"/>
      <c r="EJ43" s="1"/>
      <c r="EK43" s="1"/>
      <c r="EL43" s="1"/>
      <c r="EM43" s="1"/>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c r="HI43" s="1"/>
      <c r="HJ43" s="1"/>
      <c r="HK43" s="1"/>
      <c r="HL43" s="1"/>
      <c r="HM43" s="1"/>
      <c r="HN43" s="1"/>
      <c r="HO43" s="1"/>
      <c r="HP43" s="1"/>
      <c r="HQ43" s="1"/>
      <c r="HR43" s="1"/>
      <c r="HS43" s="1"/>
      <c r="HT43" s="1"/>
      <c r="HU43" s="1"/>
      <c r="HV43" s="1"/>
      <c r="HW43" s="1"/>
      <c r="HX43" s="1"/>
      <c r="HY43" s="1"/>
      <c r="HZ43" s="1"/>
      <c r="IA43" s="1"/>
      <c r="IB43" s="1"/>
      <c r="IC43" s="1"/>
      <c r="ID43" s="1"/>
      <c r="IE43" s="1"/>
    </row>
    <row r="44" ht="15" spans="1:239">
      <c r="A44" s="7"/>
      <c r="B44" s="7"/>
      <c r="C44" s="1"/>
      <c r="D44" s="1"/>
      <c r="E44" s="1"/>
      <c r="F44" s="1"/>
      <c r="G44" s="1"/>
      <c r="H44" s="1"/>
      <c r="I44" s="1"/>
      <c r="J44" s="1"/>
      <c r="K44" s="1"/>
      <c r="L44" s="1"/>
      <c r="M44" s="1"/>
      <c r="N44" s="1"/>
      <c r="O44" s="1"/>
      <c r="P44" s="1"/>
      <c r="Q44" s="1"/>
      <c r="R44" s="1"/>
      <c r="S44" s="1"/>
      <c r="T44" s="1"/>
      <c r="U44" s="1"/>
      <c r="V44" s="1"/>
      <c r="W44" s="1"/>
      <c r="Y44" s="7"/>
      <c r="Z44" s="7"/>
      <c r="AA44" s="1"/>
      <c r="AB44" s="1"/>
      <c r="AC44" s="1"/>
      <c r="AD44" s="1"/>
      <c r="AE44" s="1"/>
      <c r="AF44" s="1"/>
      <c r="AG44" s="1"/>
      <c r="AH44" s="1"/>
      <c r="AI44" s="1"/>
      <c r="AJ44" s="1"/>
      <c r="AK44" s="1"/>
      <c r="AL44" s="1"/>
      <c r="AM44" s="1"/>
      <c r="AN44" s="1"/>
      <c r="AO44" s="1"/>
      <c r="AP44" s="1"/>
      <c r="AQ44" s="1"/>
      <c r="AR44" s="1"/>
      <c r="AS44" s="1"/>
      <c r="AT44" s="1"/>
      <c r="AU44" s="1"/>
      <c r="AW44" s="7"/>
      <c r="AX44" s="7"/>
      <c r="AY44" s="1"/>
      <c r="AZ44" s="1"/>
      <c r="BA44" s="1"/>
      <c r="BB44" s="1"/>
      <c r="BC44" s="1"/>
      <c r="BD44" s="1"/>
      <c r="BE44" s="1"/>
      <c r="BF44" s="1"/>
      <c r="BG44" s="1"/>
      <c r="BH44" s="1"/>
      <c r="BI44" s="1"/>
      <c r="BJ44" s="1"/>
      <c r="BK44" s="1"/>
      <c r="BL44" s="1"/>
      <c r="BM44" s="1"/>
      <c r="BN44" s="1"/>
      <c r="BO44" s="1"/>
      <c r="BP44" s="1"/>
      <c r="BQ44" s="1"/>
      <c r="BR44" s="1"/>
      <c r="BS44" s="1"/>
      <c r="BU44" s="7"/>
      <c r="BV44" s="7"/>
      <c r="BW44" s="1"/>
      <c r="BX44" s="1"/>
      <c r="BY44" s="1"/>
      <c r="BZ44" s="1"/>
      <c r="CA44" s="1"/>
      <c r="CB44" s="1"/>
      <c r="CC44" s="1"/>
      <c r="CD44" s="1"/>
      <c r="CE44" s="1"/>
      <c r="CF44" s="1"/>
      <c r="CG44" s="1"/>
      <c r="CH44" s="1"/>
      <c r="CI44" s="1"/>
      <c r="CJ44" s="1"/>
      <c r="CK44" s="1"/>
      <c r="CL44" s="1"/>
      <c r="CM44" s="1"/>
      <c r="CN44" s="1"/>
      <c r="CO44" s="1"/>
      <c r="CP44" s="1"/>
      <c r="CQ44" s="1"/>
      <c r="CS44" s="7"/>
      <c r="CT44" s="7"/>
      <c r="CU44" s="1"/>
      <c r="CV44" s="1"/>
      <c r="CW44" s="1"/>
      <c r="CX44" s="1"/>
      <c r="CY44" s="1"/>
      <c r="CZ44" s="1"/>
      <c r="DA44" s="1"/>
      <c r="DB44" s="1"/>
      <c r="DC44" s="1"/>
      <c r="DD44" s="1"/>
      <c r="DE44" s="1"/>
      <c r="DF44" s="1"/>
      <c r="DG44" s="1"/>
      <c r="DH44" s="1"/>
      <c r="DI44" s="1"/>
      <c r="DJ44" s="1"/>
      <c r="DK44" s="1"/>
      <c r="DL44" s="1"/>
      <c r="DM44" s="1"/>
      <c r="DN44" s="1"/>
      <c r="DO44" s="1"/>
      <c r="DQ44" s="7"/>
      <c r="DR44" s="7"/>
      <c r="DS44" s="1"/>
      <c r="DT44" s="1"/>
      <c r="DU44" s="1"/>
      <c r="DV44" s="1"/>
      <c r="DW44" s="1"/>
      <c r="DX44" s="1"/>
      <c r="DY44" s="1"/>
      <c r="DZ44" s="1"/>
      <c r="EA44" s="1"/>
      <c r="EB44" s="1"/>
      <c r="EC44" s="1"/>
      <c r="ED44" s="1"/>
      <c r="EE44" s="1"/>
      <c r="EF44" s="1"/>
      <c r="EG44" s="1"/>
      <c r="EH44" s="1"/>
      <c r="EI44" s="1"/>
      <c r="EJ44" s="1"/>
      <c r="EK44" s="1"/>
      <c r="EL44" s="1"/>
      <c r="EM44" s="1"/>
      <c r="EO44" s="7"/>
      <c r="EP44" s="7"/>
      <c r="EQ44" s="1"/>
      <c r="ER44" s="1"/>
      <c r="ES44" s="1"/>
      <c r="ET44" s="1"/>
      <c r="EU44" s="1"/>
      <c r="EV44" s="1"/>
      <c r="EW44" s="1"/>
      <c r="EX44" s="1"/>
      <c r="EY44" s="1"/>
      <c r="EZ44" s="1"/>
      <c r="FA44" s="1"/>
      <c r="FB44" s="1"/>
      <c r="FC44" s="1"/>
      <c r="FD44" s="1"/>
      <c r="FE44" s="1"/>
      <c r="FF44" s="1"/>
      <c r="FG44" s="1"/>
      <c r="FH44" s="1"/>
      <c r="FI44" s="1"/>
      <c r="FJ44" s="1"/>
      <c r="FK44" s="1"/>
      <c r="FM44" s="7"/>
      <c r="FN44" s="7"/>
      <c r="FO44" s="1"/>
      <c r="FP44" s="1"/>
      <c r="FQ44" s="1"/>
      <c r="FR44" s="1"/>
      <c r="FS44" s="1"/>
      <c r="FT44" s="1"/>
      <c r="FU44" s="1"/>
      <c r="FV44" s="1"/>
      <c r="FW44" s="1"/>
      <c r="FX44" s="1"/>
      <c r="FY44" s="1"/>
      <c r="FZ44" s="1"/>
      <c r="GA44" s="1"/>
      <c r="GB44" s="1"/>
      <c r="GC44" s="1"/>
      <c r="GD44" s="1"/>
      <c r="GE44" s="1"/>
      <c r="GF44" s="1"/>
      <c r="GG44" s="1"/>
      <c r="GH44" s="1"/>
      <c r="GI44" s="1"/>
      <c r="GK44" s="7"/>
      <c r="GL44" s="7"/>
      <c r="GM44" s="1"/>
      <c r="GN44" s="1"/>
      <c r="GO44" s="1"/>
      <c r="GP44" s="1"/>
      <c r="GQ44" s="1"/>
      <c r="GR44" s="1"/>
      <c r="GS44" s="1"/>
      <c r="GT44" s="1"/>
      <c r="GU44" s="1"/>
      <c r="GV44" s="1"/>
      <c r="GW44" s="1"/>
      <c r="GX44" s="1"/>
      <c r="GY44" s="1"/>
      <c r="GZ44" s="1"/>
      <c r="HA44" s="1"/>
      <c r="HB44" s="1"/>
      <c r="HC44" s="1"/>
      <c r="HD44" s="1"/>
      <c r="HE44" s="1"/>
      <c r="HF44" s="1"/>
      <c r="HG44" s="1"/>
      <c r="HI44" s="7"/>
      <c r="HJ44" s="7"/>
      <c r="HK44" s="1"/>
      <c r="HL44" s="1"/>
      <c r="HM44" s="1"/>
      <c r="HN44" s="1"/>
      <c r="HO44" s="1"/>
      <c r="HP44" s="1"/>
      <c r="HQ44" s="1"/>
      <c r="HR44" s="1"/>
      <c r="HS44" s="1"/>
      <c r="HT44" s="1"/>
      <c r="HU44" s="1"/>
      <c r="HV44" s="1"/>
      <c r="HW44" s="1"/>
      <c r="HX44" s="1"/>
      <c r="HY44" s="1"/>
      <c r="HZ44" s="1"/>
      <c r="IA44" s="1"/>
      <c r="IB44" s="1"/>
      <c r="IC44" s="1"/>
      <c r="ID44" s="1"/>
      <c r="IE44" s="1"/>
    </row>
  </sheetData>
  <mergeCells count="34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4:B14"/>
    <mergeCell ref="Y14:Z14"/>
    <mergeCell ref="AW14:AX14"/>
    <mergeCell ref="BU14:BV14"/>
    <mergeCell ref="CS14:CT14"/>
    <mergeCell ref="DQ14:DR14"/>
    <mergeCell ref="EO14:EP14"/>
    <mergeCell ref="FM14:FN14"/>
    <mergeCell ref="GK14:GL14"/>
    <mergeCell ref="HI14:HJ14"/>
    <mergeCell ref="A17:B17"/>
    <mergeCell ref="Y17:Z17"/>
    <mergeCell ref="AW17:AX17"/>
    <mergeCell ref="BU17:BV17"/>
    <mergeCell ref="CS17:CT17"/>
    <mergeCell ref="DQ17:DR17"/>
    <mergeCell ref="EO17:EP17"/>
    <mergeCell ref="FM17:FN17"/>
    <mergeCell ref="GK17:GL17"/>
    <mergeCell ref="HI17:HJ17"/>
    <mergeCell ref="A19:B19"/>
    <mergeCell ref="Y19:Z19"/>
    <mergeCell ref="AW19:AX19"/>
    <mergeCell ref="BU19:BV19"/>
    <mergeCell ref="CS19:CT19"/>
    <mergeCell ref="DQ19:DR19"/>
    <mergeCell ref="EO19:EP19"/>
    <mergeCell ref="FM19:FN19"/>
    <mergeCell ref="GK19:GL19"/>
    <mergeCell ref="HI19:HJ19"/>
    <mergeCell ref="A20:B20"/>
    <mergeCell ref="Y20:Z20"/>
    <mergeCell ref="AW20:AX20"/>
    <mergeCell ref="BU20:BV20"/>
    <mergeCell ref="CS20:CT20"/>
    <mergeCell ref="DQ20:DR20"/>
    <mergeCell ref="EO20:EP20"/>
    <mergeCell ref="FM20:FN20"/>
    <mergeCell ref="GK20:GL20"/>
    <mergeCell ref="HI20:HJ20"/>
    <mergeCell ref="A22:B22"/>
    <mergeCell ref="Y22:Z22"/>
    <mergeCell ref="AW22:AX22"/>
    <mergeCell ref="BU22:BV22"/>
    <mergeCell ref="CS22:CT22"/>
    <mergeCell ref="DQ22:DR22"/>
    <mergeCell ref="EO22:EP22"/>
    <mergeCell ref="FM22:FN22"/>
    <mergeCell ref="GK22:GL22"/>
    <mergeCell ref="HI22:HJ22"/>
    <mergeCell ref="A24:B24"/>
    <mergeCell ref="Y24:Z24"/>
    <mergeCell ref="AW24:AX24"/>
    <mergeCell ref="BU24:BV24"/>
    <mergeCell ref="CS24:CT24"/>
    <mergeCell ref="DQ24:DR24"/>
    <mergeCell ref="EO24:EP24"/>
    <mergeCell ref="FM24:FN24"/>
    <mergeCell ref="GK24:GL24"/>
    <mergeCell ref="HI24:HJ24"/>
    <mergeCell ref="A25:B25"/>
    <mergeCell ref="Y25:Z25"/>
    <mergeCell ref="AW25:AX25"/>
    <mergeCell ref="BU25:BV25"/>
    <mergeCell ref="CS25:CT25"/>
    <mergeCell ref="DQ25:DR25"/>
    <mergeCell ref="EO25:EP25"/>
    <mergeCell ref="FM25:FN25"/>
    <mergeCell ref="GK25:GL25"/>
    <mergeCell ref="HI25:HJ25"/>
    <mergeCell ref="A30:B30"/>
    <mergeCell ref="Y30:Z30"/>
    <mergeCell ref="AW30:AX30"/>
    <mergeCell ref="BU30:BV30"/>
    <mergeCell ref="CS30:CT30"/>
    <mergeCell ref="DQ30:DR30"/>
    <mergeCell ref="EO30:EP30"/>
    <mergeCell ref="FM30:FN30"/>
    <mergeCell ref="GK30:GL30"/>
    <mergeCell ref="HI30:HJ30"/>
    <mergeCell ref="A31:B31"/>
    <mergeCell ref="Y31:Z31"/>
    <mergeCell ref="AW31:AX31"/>
    <mergeCell ref="BU31:BV31"/>
    <mergeCell ref="CS31:CT31"/>
    <mergeCell ref="DQ31:DR31"/>
    <mergeCell ref="EO31:EP31"/>
    <mergeCell ref="FM31:FN31"/>
    <mergeCell ref="GK31:GL31"/>
    <mergeCell ref="HI31:HJ31"/>
    <mergeCell ref="A32:B32"/>
    <mergeCell ref="Y32:Z32"/>
    <mergeCell ref="AW32:AX32"/>
    <mergeCell ref="BU32:BV32"/>
    <mergeCell ref="CS32:CT32"/>
    <mergeCell ref="DQ32:DR32"/>
    <mergeCell ref="EO32:EP32"/>
    <mergeCell ref="FM32:FN32"/>
    <mergeCell ref="GK32:GL32"/>
    <mergeCell ref="HI32:HJ32"/>
    <mergeCell ref="A33:B33"/>
    <mergeCell ref="Y33:Z33"/>
    <mergeCell ref="AW33:AX33"/>
    <mergeCell ref="BU33:BV33"/>
    <mergeCell ref="CS33:CT33"/>
    <mergeCell ref="DQ33:DR33"/>
    <mergeCell ref="EO33:EP33"/>
    <mergeCell ref="FM33:FN33"/>
    <mergeCell ref="GK33:GL33"/>
    <mergeCell ref="HI33:HJ33"/>
    <mergeCell ref="A34:B34"/>
    <mergeCell ref="Y34:Z34"/>
    <mergeCell ref="AW34:AX34"/>
    <mergeCell ref="BU34:BV34"/>
    <mergeCell ref="CS34:CT34"/>
    <mergeCell ref="DQ34:DR34"/>
    <mergeCell ref="EO34:EP34"/>
    <mergeCell ref="FM34:FN34"/>
    <mergeCell ref="GK34:GL34"/>
    <mergeCell ref="HI34:HJ34"/>
    <mergeCell ref="A35:B35"/>
    <mergeCell ref="Y35:Z35"/>
    <mergeCell ref="AW35:AX35"/>
    <mergeCell ref="BU35:BV35"/>
    <mergeCell ref="CS35:CT35"/>
    <mergeCell ref="DQ35:DR35"/>
    <mergeCell ref="EO35:EP35"/>
    <mergeCell ref="FM35:FN35"/>
    <mergeCell ref="GK35:GL35"/>
    <mergeCell ref="HI35:HJ35"/>
    <mergeCell ref="A36:B36"/>
    <mergeCell ref="Y36:Z36"/>
    <mergeCell ref="AW36:AX36"/>
    <mergeCell ref="BU36:BV36"/>
    <mergeCell ref="CS36:CT36"/>
    <mergeCell ref="DQ36:DR36"/>
    <mergeCell ref="EO36:EP36"/>
    <mergeCell ref="FM36:FN36"/>
    <mergeCell ref="GK36:GL36"/>
    <mergeCell ref="HI36:HJ36"/>
    <mergeCell ref="A37:B37"/>
    <mergeCell ref="Y37:Z37"/>
    <mergeCell ref="AW37:AX37"/>
    <mergeCell ref="BU37:BV37"/>
    <mergeCell ref="CS37:CT37"/>
    <mergeCell ref="DQ37:DR37"/>
    <mergeCell ref="EO37:EP37"/>
    <mergeCell ref="FM37:FN37"/>
    <mergeCell ref="GK37:GL37"/>
    <mergeCell ref="HI37:HJ37"/>
    <mergeCell ref="A38:B38"/>
    <mergeCell ref="Y38:Z38"/>
    <mergeCell ref="AW38:AX38"/>
    <mergeCell ref="BU38:BV38"/>
    <mergeCell ref="CS38:CT38"/>
    <mergeCell ref="DQ38:DR38"/>
    <mergeCell ref="EO38:EP38"/>
    <mergeCell ref="FM38:FN38"/>
    <mergeCell ref="GK38:GL38"/>
    <mergeCell ref="HI38:HJ38"/>
    <mergeCell ref="A39:B39"/>
    <mergeCell ref="Y39:Z39"/>
    <mergeCell ref="AW39:AX39"/>
    <mergeCell ref="BU39:BV39"/>
    <mergeCell ref="CS39:CT39"/>
    <mergeCell ref="DQ39:DR39"/>
    <mergeCell ref="EO39:EP39"/>
    <mergeCell ref="FM39:FN39"/>
    <mergeCell ref="GK39:GL39"/>
    <mergeCell ref="HI39:HJ39"/>
    <mergeCell ref="A40:B40"/>
    <mergeCell ref="Y40:Z40"/>
    <mergeCell ref="AW40:AX40"/>
    <mergeCell ref="BU40:BV40"/>
    <mergeCell ref="CS40:CT40"/>
    <mergeCell ref="DQ40:DR40"/>
    <mergeCell ref="EO40:EP40"/>
    <mergeCell ref="FM40:FN40"/>
    <mergeCell ref="GK40:GL40"/>
    <mergeCell ref="HI40:HJ40"/>
    <mergeCell ref="A41:B41"/>
    <mergeCell ref="Y41:Z41"/>
    <mergeCell ref="AW41:AX41"/>
    <mergeCell ref="BU41:BV41"/>
    <mergeCell ref="CS41:CT41"/>
    <mergeCell ref="DQ41:DR41"/>
    <mergeCell ref="EO41:EP41"/>
    <mergeCell ref="FM41:FN41"/>
    <mergeCell ref="GK41:GL41"/>
    <mergeCell ref="HI41:HJ41"/>
    <mergeCell ref="A42:B42"/>
    <mergeCell ref="Y42:Z42"/>
    <mergeCell ref="AW42:AX42"/>
    <mergeCell ref="BU42:BV42"/>
    <mergeCell ref="CS42:CT42"/>
    <mergeCell ref="DQ42:DR42"/>
    <mergeCell ref="EO42:EP42"/>
    <mergeCell ref="FM42:FN42"/>
    <mergeCell ref="GK42:GL42"/>
    <mergeCell ref="HI42:HJ42"/>
    <mergeCell ref="A43:B43"/>
    <mergeCell ref="Y43:Z43"/>
    <mergeCell ref="AW43:AX43"/>
    <mergeCell ref="BU43:BV43"/>
    <mergeCell ref="CS43:CT43"/>
    <mergeCell ref="DQ43:DR43"/>
    <mergeCell ref="EO43:EP43"/>
    <mergeCell ref="FM43:FN43"/>
    <mergeCell ref="GK43:GL43"/>
    <mergeCell ref="HI43:HJ43"/>
    <mergeCell ref="A44:B44"/>
    <mergeCell ref="Y44:Z44"/>
    <mergeCell ref="AW44:AX44"/>
    <mergeCell ref="BU44:BV44"/>
    <mergeCell ref="CS44:CT44"/>
    <mergeCell ref="DQ44:DR44"/>
    <mergeCell ref="EO44:EP44"/>
    <mergeCell ref="FM44:FN44"/>
    <mergeCell ref="GK44:GL44"/>
    <mergeCell ref="HI44:HJ44"/>
  </mergeCells>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8"/>
  <sheetViews>
    <sheetView topLeftCell="FL5" workbookViewId="0">
      <selection activeCell="HL1" sqref="HL$1:ID$1048576"/>
    </sheetView>
  </sheetViews>
  <sheetFormatPr defaultColWidth="9" defaultRowHeight="12.75"/>
  <cols>
    <col min="2" max="2" width="17.2857142857143"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ht="1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c r="HI5" s="2" t="s">
        <v>179</v>
      </c>
      <c r="HJ5" s="2"/>
      <c r="HK5" s="3"/>
      <c r="HL5" s="3"/>
      <c r="HM5" s="3"/>
      <c r="HN5" s="3"/>
      <c r="HO5" s="3"/>
      <c r="HP5" s="3"/>
      <c r="HQ5" s="3"/>
      <c r="HR5" s="3"/>
      <c r="HS5" s="1"/>
      <c r="HT5" s="3"/>
      <c r="HU5" s="3"/>
      <c r="HV5" s="3"/>
      <c r="HW5" s="3"/>
      <c r="HX5" s="1"/>
      <c r="HY5" s="3"/>
      <c r="HZ5" s="1"/>
      <c r="IA5" s="1"/>
      <c r="IB5" s="3"/>
      <c r="IC5" s="1"/>
      <c r="ID5" s="1"/>
      <c r="IE5" s="3" t="s">
        <v>180</v>
      </c>
    </row>
    <row r="6" ht="1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75" spans="1:239">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4" t="s">
        <v>183</v>
      </c>
      <c r="AX7" s="4"/>
      <c r="AY7" s="3"/>
      <c r="AZ7" s="3"/>
      <c r="BA7" s="3"/>
      <c r="BB7" s="3"/>
      <c r="BC7" s="3"/>
      <c r="BD7" s="3"/>
      <c r="BE7" s="3"/>
      <c r="BF7" s="3"/>
      <c r="BG7" s="3"/>
      <c r="BH7" s="3"/>
      <c r="BI7" s="3"/>
      <c r="BJ7" s="3"/>
      <c r="BK7" s="3"/>
      <c r="BL7" s="3"/>
      <c r="BM7" s="3"/>
      <c r="BN7" s="3"/>
      <c r="BO7" s="3"/>
      <c r="BP7" s="3"/>
      <c r="BQ7" s="3"/>
      <c r="BR7" s="3"/>
      <c r="BS7" s="3"/>
      <c r="BU7" s="4" t="s">
        <v>184</v>
      </c>
      <c r="BV7" s="4"/>
      <c r="BW7" s="3"/>
      <c r="BX7" s="3"/>
      <c r="BY7" s="3"/>
      <c r="BZ7" s="3"/>
      <c r="CA7" s="3"/>
      <c r="CB7" s="3"/>
      <c r="CC7" s="3"/>
      <c r="CD7" s="3"/>
      <c r="CE7" s="3"/>
      <c r="CF7" s="3"/>
      <c r="CG7" s="3"/>
      <c r="CH7" s="3"/>
      <c r="CI7" s="3"/>
      <c r="CJ7" s="3"/>
      <c r="CK7" s="3"/>
      <c r="CL7" s="3"/>
      <c r="CM7" s="3"/>
      <c r="CN7" s="3"/>
      <c r="CO7" s="3"/>
      <c r="CP7" s="3"/>
      <c r="CQ7" s="3"/>
      <c r="CS7" s="4" t="s">
        <v>185</v>
      </c>
      <c r="CT7" s="4"/>
      <c r="CU7" s="3"/>
      <c r="CV7" s="3"/>
      <c r="CW7" s="3"/>
      <c r="CX7" s="3"/>
      <c r="CY7" s="3"/>
      <c r="CZ7" s="3"/>
      <c r="DA7" s="3"/>
      <c r="DB7" s="3"/>
      <c r="DC7" s="3"/>
      <c r="DD7" s="3"/>
      <c r="DE7" s="3"/>
      <c r="DF7" s="3"/>
      <c r="DG7" s="3"/>
      <c r="DH7" s="3"/>
      <c r="DI7" s="3"/>
      <c r="DJ7" s="3"/>
      <c r="DK7" s="3"/>
      <c r="DL7" s="3"/>
      <c r="DM7" s="3"/>
      <c r="DN7" s="3"/>
      <c r="DO7" s="3"/>
      <c r="DQ7" s="4" t="s">
        <v>186</v>
      </c>
      <c r="DR7" s="4"/>
      <c r="DS7" s="3"/>
      <c r="DT7" s="3"/>
      <c r="DU7" s="3"/>
      <c r="DV7" s="3"/>
      <c r="DW7" s="3"/>
      <c r="DX7" s="3"/>
      <c r="DY7" s="3"/>
      <c r="DZ7" s="3"/>
      <c r="EA7" s="3"/>
      <c r="EB7" s="3"/>
      <c r="EC7" s="3"/>
      <c r="ED7" s="3"/>
      <c r="EE7" s="3"/>
      <c r="EF7" s="3"/>
      <c r="EG7" s="3"/>
      <c r="EH7" s="3"/>
      <c r="EI7" s="3"/>
      <c r="EJ7" s="3"/>
      <c r="EK7" s="3"/>
      <c r="EL7" s="3"/>
      <c r="EM7" s="3"/>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c r="HI7" s="4" t="s">
        <v>190</v>
      </c>
      <c r="HJ7" s="4"/>
      <c r="HK7" s="3"/>
      <c r="HL7" s="3"/>
      <c r="HM7" s="3"/>
      <c r="HN7" s="3"/>
      <c r="HO7" s="3"/>
      <c r="HP7" s="3"/>
      <c r="HQ7" s="3"/>
      <c r="HR7" s="3"/>
      <c r="HS7" s="3"/>
      <c r="HT7" s="3"/>
      <c r="HU7" s="3"/>
      <c r="HV7" s="3"/>
      <c r="HW7" s="3"/>
      <c r="HX7" s="3"/>
      <c r="HY7" s="3"/>
      <c r="HZ7" s="3"/>
      <c r="IA7" s="3"/>
      <c r="IB7" s="3"/>
      <c r="IC7" s="3"/>
      <c r="ID7" s="3"/>
      <c r="IE7" s="3"/>
    </row>
    <row r="8" ht="15.75" spans="1:239">
      <c r="A8" s="4" t="s">
        <v>561</v>
      </c>
      <c r="B8" s="4"/>
      <c r="C8" s="5"/>
      <c r="D8" s="5"/>
      <c r="E8" s="5"/>
      <c r="F8" s="5"/>
      <c r="G8" s="5"/>
      <c r="H8" s="5"/>
      <c r="I8" s="5"/>
      <c r="J8" s="5"/>
      <c r="K8" s="5"/>
      <c r="L8" s="5"/>
      <c r="M8" s="5"/>
      <c r="N8" s="5"/>
      <c r="O8" s="5"/>
      <c r="P8" s="5"/>
      <c r="Q8" s="5"/>
      <c r="R8" s="5"/>
      <c r="S8" s="5"/>
      <c r="T8" s="5"/>
      <c r="U8" s="5"/>
      <c r="V8" s="5"/>
      <c r="W8" s="5"/>
      <c r="Y8" s="4" t="s">
        <v>561</v>
      </c>
      <c r="Z8" s="4"/>
      <c r="AA8" s="5"/>
      <c r="AB8" s="5"/>
      <c r="AC8" s="5"/>
      <c r="AD8" s="5"/>
      <c r="AE8" s="5"/>
      <c r="AF8" s="5"/>
      <c r="AG8" s="5"/>
      <c r="AH8" s="5"/>
      <c r="AI8" s="5"/>
      <c r="AJ8" s="5"/>
      <c r="AK8" s="5"/>
      <c r="AL8" s="5"/>
      <c r="AM8" s="5"/>
      <c r="AN8" s="5"/>
      <c r="AO8" s="5"/>
      <c r="AP8" s="5"/>
      <c r="AQ8" s="5"/>
      <c r="AR8" s="5"/>
      <c r="AS8" s="5"/>
      <c r="AT8" s="5"/>
      <c r="AU8" s="5"/>
      <c r="AW8" s="4" t="s">
        <v>561</v>
      </c>
      <c r="AX8" s="4"/>
      <c r="AY8" s="5"/>
      <c r="AZ8" s="5"/>
      <c r="BA8" s="5"/>
      <c r="BB8" s="5"/>
      <c r="BC8" s="5"/>
      <c r="BD8" s="5"/>
      <c r="BE8" s="5"/>
      <c r="BF8" s="5"/>
      <c r="BG8" s="5"/>
      <c r="BH8" s="5"/>
      <c r="BI8" s="5"/>
      <c r="BJ8" s="5"/>
      <c r="BK8" s="5"/>
      <c r="BL8" s="5"/>
      <c r="BM8" s="5"/>
      <c r="BN8" s="5"/>
      <c r="BO8" s="5"/>
      <c r="BP8" s="5"/>
      <c r="BQ8" s="5"/>
      <c r="BR8" s="5"/>
      <c r="BS8" s="5"/>
      <c r="BU8" s="4" t="s">
        <v>561</v>
      </c>
      <c r="BV8" s="4"/>
      <c r="BW8" s="5"/>
      <c r="BX8" s="5"/>
      <c r="BY8" s="5"/>
      <c r="BZ8" s="5"/>
      <c r="CA8" s="5"/>
      <c r="CB8" s="5"/>
      <c r="CC8" s="5"/>
      <c r="CD8" s="5"/>
      <c r="CE8" s="5"/>
      <c r="CF8" s="5"/>
      <c r="CG8" s="5"/>
      <c r="CH8" s="5"/>
      <c r="CI8" s="5"/>
      <c r="CJ8" s="5"/>
      <c r="CK8" s="5"/>
      <c r="CL8" s="5"/>
      <c r="CM8" s="5"/>
      <c r="CN8" s="5"/>
      <c r="CO8" s="5"/>
      <c r="CP8" s="5"/>
      <c r="CQ8" s="5"/>
      <c r="CS8" s="4" t="s">
        <v>561</v>
      </c>
      <c r="CT8" s="4"/>
      <c r="CU8" s="5"/>
      <c r="CV8" s="5"/>
      <c r="CW8" s="5"/>
      <c r="CX8" s="5"/>
      <c r="CY8" s="5"/>
      <c r="CZ8" s="5"/>
      <c r="DA8" s="5"/>
      <c r="DB8" s="5"/>
      <c r="DC8" s="5"/>
      <c r="DD8" s="5"/>
      <c r="DE8" s="5"/>
      <c r="DF8" s="5"/>
      <c r="DG8" s="5"/>
      <c r="DH8" s="5"/>
      <c r="DI8" s="5"/>
      <c r="DJ8" s="5"/>
      <c r="DK8" s="5"/>
      <c r="DL8" s="5"/>
      <c r="DM8" s="5"/>
      <c r="DN8" s="5"/>
      <c r="DO8" s="5"/>
      <c r="DQ8" s="4" t="s">
        <v>561</v>
      </c>
      <c r="DR8" s="4"/>
      <c r="DS8" s="5"/>
      <c r="DT8" s="5"/>
      <c r="DU8" s="5"/>
      <c r="DV8" s="5"/>
      <c r="DW8" s="5"/>
      <c r="DX8" s="5"/>
      <c r="DY8" s="5"/>
      <c r="DZ8" s="5"/>
      <c r="EA8" s="5"/>
      <c r="EB8" s="5"/>
      <c r="EC8" s="5"/>
      <c r="ED8" s="5"/>
      <c r="EE8" s="5"/>
      <c r="EF8" s="5"/>
      <c r="EG8" s="5"/>
      <c r="EH8" s="5"/>
      <c r="EI8" s="5"/>
      <c r="EJ8" s="5"/>
      <c r="EK8" s="5"/>
      <c r="EL8" s="5"/>
      <c r="EM8" s="5"/>
      <c r="EO8" s="4" t="s">
        <v>561</v>
      </c>
      <c r="EP8" s="4"/>
      <c r="EQ8" s="5"/>
      <c r="ER8" s="5"/>
      <c r="ES8" s="5"/>
      <c r="ET8" s="5"/>
      <c r="EU8" s="5"/>
      <c r="EV8" s="5"/>
      <c r="EW8" s="5"/>
      <c r="EX8" s="5"/>
      <c r="EY8" s="5"/>
      <c r="EZ8" s="5"/>
      <c r="FA8" s="5"/>
      <c r="FB8" s="5"/>
      <c r="FC8" s="5"/>
      <c r="FD8" s="5"/>
      <c r="FE8" s="5"/>
      <c r="FF8" s="5"/>
      <c r="FG8" s="5"/>
      <c r="FH8" s="5"/>
      <c r="FI8" s="5"/>
      <c r="FJ8" s="5"/>
      <c r="FK8" s="5"/>
      <c r="FM8" s="4" t="s">
        <v>561</v>
      </c>
      <c r="FN8" s="4"/>
      <c r="FO8" s="5"/>
      <c r="FP8" s="5"/>
      <c r="FQ8" s="5"/>
      <c r="FR8" s="5"/>
      <c r="FS8" s="5"/>
      <c r="FT8" s="5"/>
      <c r="FU8" s="5"/>
      <c r="FV8" s="5"/>
      <c r="FW8" s="5"/>
      <c r="FX8" s="5"/>
      <c r="FY8" s="5"/>
      <c r="FZ8" s="5"/>
      <c r="GA8" s="5"/>
      <c r="GB8" s="5"/>
      <c r="GC8" s="5"/>
      <c r="GD8" s="5"/>
      <c r="GE8" s="5"/>
      <c r="GF8" s="5"/>
      <c r="GG8" s="5"/>
      <c r="GH8" s="5"/>
      <c r="GI8" s="5"/>
      <c r="GK8" s="4" t="s">
        <v>561</v>
      </c>
      <c r="GL8" s="4"/>
      <c r="GM8" s="5"/>
      <c r="GN8" s="5"/>
      <c r="GO8" s="5"/>
      <c r="GP8" s="5"/>
      <c r="GQ8" s="5"/>
      <c r="GR8" s="5"/>
      <c r="GS8" s="5"/>
      <c r="GT8" s="5"/>
      <c r="GU8" s="5"/>
      <c r="GV8" s="5"/>
      <c r="GW8" s="5"/>
      <c r="GX8" s="5"/>
      <c r="GY8" s="5"/>
      <c r="GZ8" s="5"/>
      <c r="HA8" s="5"/>
      <c r="HB8" s="5"/>
      <c r="HC8" s="5"/>
      <c r="HD8" s="5"/>
      <c r="HE8" s="5"/>
      <c r="HF8" s="5"/>
      <c r="HG8" s="5"/>
      <c r="HI8" s="4" t="s">
        <v>561</v>
      </c>
      <c r="HJ8" s="4"/>
      <c r="HK8" s="5"/>
      <c r="HL8" s="5"/>
      <c r="HM8" s="5"/>
      <c r="HN8" s="5"/>
      <c r="HO8" s="5"/>
      <c r="HP8" s="5"/>
      <c r="HQ8" s="5"/>
      <c r="HR8" s="5"/>
      <c r="HS8" s="5"/>
      <c r="HT8" s="5"/>
      <c r="HU8" s="5"/>
      <c r="HV8" s="5"/>
      <c r="HW8" s="5"/>
      <c r="HX8" s="5"/>
      <c r="HY8" s="5"/>
      <c r="HZ8" s="5"/>
      <c r="IA8" s="5"/>
      <c r="IB8" s="5"/>
      <c r="IC8" s="5"/>
      <c r="ID8" s="5"/>
      <c r="IE8" s="5"/>
    </row>
    <row r="9" ht="1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5" spans="1:239">
      <c r="A13" s="1"/>
      <c r="B13" s="8" t="s">
        <v>198</v>
      </c>
      <c r="C13" s="1"/>
      <c r="D13" s="1"/>
      <c r="E13" s="1"/>
      <c r="F13" s="1"/>
      <c r="G13" s="1"/>
      <c r="H13" s="1"/>
      <c r="I13" s="1"/>
      <c r="J13" s="1"/>
      <c r="K13" s="1"/>
      <c r="L13" s="1"/>
      <c r="M13" s="1"/>
      <c r="N13" s="1"/>
      <c r="O13" s="1"/>
      <c r="P13" s="1"/>
      <c r="Q13" s="1"/>
      <c r="R13" s="1"/>
      <c r="S13" s="1"/>
      <c r="T13" s="1"/>
      <c r="U13" s="1"/>
      <c r="V13" s="1"/>
      <c r="W13" s="1"/>
      <c r="Y13" s="1"/>
      <c r="Z13" s="8" t="s">
        <v>198</v>
      </c>
      <c r="AA13" s="1"/>
      <c r="AB13" s="1"/>
      <c r="AC13" s="1"/>
      <c r="AD13" s="1"/>
      <c r="AE13" s="1"/>
      <c r="AF13" s="1"/>
      <c r="AG13" s="1"/>
      <c r="AH13" s="1"/>
      <c r="AI13" s="1"/>
      <c r="AJ13" s="1"/>
      <c r="AK13" s="1"/>
      <c r="AL13" s="1"/>
      <c r="AM13" s="1"/>
      <c r="AN13" s="1"/>
      <c r="AO13" s="1"/>
      <c r="AP13" s="1"/>
      <c r="AQ13" s="1"/>
      <c r="AR13" s="1"/>
      <c r="AS13" s="1"/>
      <c r="AT13" s="1"/>
      <c r="AU13" s="1"/>
      <c r="AW13" s="1"/>
      <c r="AX13" s="8" t="s">
        <v>198</v>
      </c>
      <c r="AY13" s="1"/>
      <c r="AZ13" s="1"/>
      <c r="BA13" s="1"/>
      <c r="BB13" s="1"/>
      <c r="BC13" s="1"/>
      <c r="BD13" s="1"/>
      <c r="BE13" s="1"/>
      <c r="BF13" s="1"/>
      <c r="BG13" s="1"/>
      <c r="BH13" s="1"/>
      <c r="BI13" s="1"/>
      <c r="BJ13" s="1"/>
      <c r="BK13" s="1"/>
      <c r="BL13" s="1"/>
      <c r="BM13" s="1"/>
      <c r="BN13" s="1"/>
      <c r="BO13" s="1"/>
      <c r="BP13" s="1"/>
      <c r="BQ13" s="1"/>
      <c r="BR13" s="1"/>
      <c r="BS13" s="1"/>
      <c r="BU13" s="1"/>
      <c r="BV13" s="8" t="s">
        <v>198</v>
      </c>
      <c r="BW13" s="1"/>
      <c r="BX13" s="1"/>
      <c r="BY13" s="1"/>
      <c r="BZ13" s="1"/>
      <c r="CA13" s="1"/>
      <c r="CB13" s="1"/>
      <c r="CC13" s="1"/>
      <c r="CD13" s="1"/>
      <c r="CE13" s="1"/>
      <c r="CF13" s="1"/>
      <c r="CG13" s="1"/>
      <c r="CH13" s="1"/>
      <c r="CI13" s="1"/>
      <c r="CJ13" s="1"/>
      <c r="CK13" s="1"/>
      <c r="CL13" s="1"/>
      <c r="CM13" s="1"/>
      <c r="CN13" s="1"/>
      <c r="CO13" s="1"/>
      <c r="CP13" s="1"/>
      <c r="CQ13" s="1"/>
      <c r="CS13" s="1"/>
      <c r="CT13" s="8" t="s">
        <v>198</v>
      </c>
      <c r="CU13" s="1"/>
      <c r="CV13" s="1"/>
      <c r="CW13" s="1"/>
      <c r="CX13" s="1"/>
      <c r="CY13" s="1"/>
      <c r="CZ13" s="1"/>
      <c r="DA13" s="1"/>
      <c r="DB13" s="1"/>
      <c r="DC13" s="1"/>
      <c r="DD13" s="1"/>
      <c r="DE13" s="1"/>
      <c r="DF13" s="1"/>
      <c r="DG13" s="1"/>
      <c r="DH13" s="1"/>
      <c r="DI13" s="1"/>
      <c r="DJ13" s="1"/>
      <c r="DK13" s="1"/>
      <c r="DL13" s="1"/>
      <c r="DM13" s="1"/>
      <c r="DN13" s="1"/>
      <c r="DO13" s="1"/>
      <c r="DQ13" s="1"/>
      <c r="DR13" s="8" t="s">
        <v>198</v>
      </c>
      <c r="DS13" s="1"/>
      <c r="DT13" s="1"/>
      <c r="DU13" s="1"/>
      <c r="DV13" s="1"/>
      <c r="DW13" s="1"/>
      <c r="DX13" s="1"/>
      <c r="DY13" s="1"/>
      <c r="DZ13" s="1"/>
      <c r="EA13" s="1"/>
      <c r="EB13" s="1"/>
      <c r="EC13" s="1"/>
      <c r="ED13" s="1"/>
      <c r="EE13" s="1"/>
      <c r="EF13" s="1"/>
      <c r="EG13" s="1"/>
      <c r="EH13" s="1"/>
      <c r="EI13" s="1"/>
      <c r="EJ13" s="1"/>
      <c r="EK13" s="1"/>
      <c r="EL13" s="1"/>
      <c r="EM13" s="1"/>
      <c r="EO13" s="1"/>
      <c r="EP13" s="8" t="s">
        <v>198</v>
      </c>
      <c r="EQ13" s="1"/>
      <c r="ER13" s="1"/>
      <c r="ES13" s="1"/>
      <c r="ET13" s="1"/>
      <c r="EU13" s="1"/>
      <c r="EV13" s="1"/>
      <c r="EW13" s="1"/>
      <c r="EX13" s="1"/>
      <c r="EY13" s="1"/>
      <c r="EZ13" s="1"/>
      <c r="FA13" s="1"/>
      <c r="FB13" s="1"/>
      <c r="FC13" s="1"/>
      <c r="FD13" s="1"/>
      <c r="FE13" s="1"/>
      <c r="FF13" s="1"/>
      <c r="FG13" s="1"/>
      <c r="FH13" s="1"/>
      <c r="FI13" s="1"/>
      <c r="FJ13" s="1"/>
      <c r="FK13" s="1"/>
      <c r="FM13" s="1"/>
      <c r="FN13" s="8" t="s">
        <v>198</v>
      </c>
      <c r="FO13" s="1"/>
      <c r="FP13" s="1"/>
      <c r="FQ13" s="1"/>
      <c r="FR13" s="1"/>
      <c r="FS13" s="1"/>
      <c r="FT13" s="1"/>
      <c r="FU13" s="1"/>
      <c r="FV13" s="1"/>
      <c r="FW13" s="1"/>
      <c r="FX13" s="1"/>
      <c r="FY13" s="1"/>
      <c r="FZ13" s="1"/>
      <c r="GA13" s="1"/>
      <c r="GB13" s="1"/>
      <c r="GC13" s="1"/>
      <c r="GD13" s="1"/>
      <c r="GE13" s="1"/>
      <c r="GF13" s="1"/>
      <c r="GG13" s="1"/>
      <c r="GH13" s="1"/>
      <c r="GI13" s="1"/>
      <c r="GK13" s="1"/>
      <c r="GL13" s="8" t="s">
        <v>198</v>
      </c>
      <c r="GM13" s="1"/>
      <c r="GN13" s="1"/>
      <c r="GO13" s="1"/>
      <c r="GP13" s="1"/>
      <c r="GQ13" s="1"/>
      <c r="GR13" s="1"/>
      <c r="GS13" s="1"/>
      <c r="GT13" s="1"/>
      <c r="GU13" s="1"/>
      <c r="GV13" s="1"/>
      <c r="GW13" s="1"/>
      <c r="GX13" s="1"/>
      <c r="GY13" s="1"/>
      <c r="GZ13" s="1"/>
      <c r="HA13" s="1"/>
      <c r="HB13" s="1"/>
      <c r="HC13" s="1"/>
      <c r="HD13" s="1"/>
      <c r="HE13" s="1"/>
      <c r="HF13" s="1"/>
      <c r="HG13" s="1"/>
      <c r="HI13" s="1"/>
      <c r="HJ13" s="8" t="s">
        <v>198</v>
      </c>
      <c r="HK13" s="1"/>
      <c r="HL13" s="1"/>
      <c r="HM13" s="1"/>
      <c r="HN13" s="1"/>
      <c r="HO13" s="1"/>
      <c r="HP13" s="1"/>
      <c r="HQ13" s="1"/>
      <c r="HR13" s="1"/>
      <c r="HS13" s="1"/>
      <c r="HT13" s="1"/>
      <c r="HU13" s="1"/>
      <c r="HV13" s="1"/>
      <c r="HW13" s="1"/>
      <c r="HX13" s="1"/>
      <c r="HY13" s="1"/>
      <c r="HZ13" s="1"/>
      <c r="IA13" s="1"/>
      <c r="IB13" s="1"/>
      <c r="IC13" s="1"/>
      <c r="ID13" s="1"/>
      <c r="IE13" s="1"/>
    </row>
    <row r="14" ht="15" spans="1:239">
      <c r="A14" s="1"/>
      <c r="B14" s="9" t="s">
        <v>562</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Y14" s="1"/>
      <c r="Z14" s="9" t="s">
        <v>562</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W14" s="1"/>
      <c r="AX14" s="9" t="s">
        <v>562</v>
      </c>
      <c r="AY14" s="1">
        <v>1</v>
      </c>
      <c r="AZ14" s="1">
        <v>1</v>
      </c>
      <c r="BA14" s="1">
        <v>1</v>
      </c>
      <c r="BB14" s="1">
        <v>1</v>
      </c>
      <c r="BC14" s="1">
        <v>1</v>
      </c>
      <c r="BD14" s="1">
        <v>1</v>
      </c>
      <c r="BE14" s="1">
        <v>1</v>
      </c>
      <c r="BF14" s="1">
        <v>1</v>
      </c>
      <c r="BG14" s="1">
        <v>1</v>
      </c>
      <c r="BH14" s="1">
        <v>1</v>
      </c>
      <c r="BI14" s="1">
        <v>1</v>
      </c>
      <c r="BJ14" s="1">
        <v>1</v>
      </c>
      <c r="BK14" s="1">
        <v>1</v>
      </c>
      <c r="BL14" s="1">
        <v>1</v>
      </c>
      <c r="BM14" s="1">
        <v>1</v>
      </c>
      <c r="BN14" s="1">
        <v>1</v>
      </c>
      <c r="BO14" s="1">
        <v>1</v>
      </c>
      <c r="BP14" s="1">
        <v>1</v>
      </c>
      <c r="BQ14" s="1">
        <v>1</v>
      </c>
      <c r="BR14" s="1">
        <v>1</v>
      </c>
      <c r="BS14" s="1">
        <v>1</v>
      </c>
      <c r="BU14" s="1"/>
      <c r="BV14" s="9" t="s">
        <v>562</v>
      </c>
      <c r="BW14" s="1">
        <v>2</v>
      </c>
      <c r="BX14" s="1">
        <v>2</v>
      </c>
      <c r="BY14" s="1">
        <v>2</v>
      </c>
      <c r="BZ14" s="1">
        <v>2</v>
      </c>
      <c r="CA14" s="1">
        <v>2</v>
      </c>
      <c r="CB14" s="1">
        <v>2</v>
      </c>
      <c r="CC14" s="1">
        <v>2</v>
      </c>
      <c r="CD14" s="1">
        <v>2</v>
      </c>
      <c r="CE14" s="1">
        <v>2</v>
      </c>
      <c r="CF14" s="1">
        <v>2</v>
      </c>
      <c r="CG14" s="1">
        <v>2</v>
      </c>
      <c r="CH14" s="1">
        <v>2</v>
      </c>
      <c r="CI14" s="1">
        <v>2</v>
      </c>
      <c r="CJ14" s="1">
        <v>2</v>
      </c>
      <c r="CK14" s="1">
        <v>2</v>
      </c>
      <c r="CL14" s="1">
        <v>2</v>
      </c>
      <c r="CM14" s="1">
        <v>2</v>
      </c>
      <c r="CN14" s="1">
        <v>2</v>
      </c>
      <c r="CO14" s="1">
        <v>2</v>
      </c>
      <c r="CP14" s="1">
        <v>2</v>
      </c>
      <c r="CQ14" s="1">
        <v>2</v>
      </c>
      <c r="CS14" s="1"/>
      <c r="CT14" s="9" t="s">
        <v>562</v>
      </c>
      <c r="CU14" s="1">
        <v>10</v>
      </c>
      <c r="CV14" s="1">
        <v>9</v>
      </c>
      <c r="CW14" s="1">
        <v>10</v>
      </c>
      <c r="CX14" s="1">
        <v>10</v>
      </c>
      <c r="CY14" s="1">
        <v>10</v>
      </c>
      <c r="CZ14" s="1">
        <v>10</v>
      </c>
      <c r="DA14" s="1">
        <v>11</v>
      </c>
      <c r="DB14" s="1">
        <v>10</v>
      </c>
      <c r="DC14" s="1">
        <v>10</v>
      </c>
      <c r="DD14" s="1">
        <v>10</v>
      </c>
      <c r="DE14" s="1">
        <v>10</v>
      </c>
      <c r="DF14" s="1">
        <v>10</v>
      </c>
      <c r="DG14" s="1">
        <v>10</v>
      </c>
      <c r="DH14" s="1">
        <v>10</v>
      </c>
      <c r="DI14" s="1">
        <v>11</v>
      </c>
      <c r="DJ14" s="1">
        <v>10</v>
      </c>
      <c r="DK14" s="1">
        <v>11</v>
      </c>
      <c r="DL14" s="1">
        <v>11</v>
      </c>
      <c r="DM14" s="1">
        <v>11</v>
      </c>
      <c r="DN14" s="1">
        <v>11</v>
      </c>
      <c r="DO14" s="1">
        <v>12</v>
      </c>
      <c r="DQ14" s="1"/>
      <c r="DR14" s="9" t="s">
        <v>562</v>
      </c>
      <c r="DS14" s="1">
        <v>16</v>
      </c>
      <c r="DT14" s="1">
        <v>14</v>
      </c>
      <c r="DU14" s="1">
        <v>16</v>
      </c>
      <c r="DV14" s="1">
        <v>17</v>
      </c>
      <c r="DW14" s="1">
        <v>15</v>
      </c>
      <c r="DX14" s="1">
        <v>16</v>
      </c>
      <c r="DY14" s="1">
        <v>16</v>
      </c>
      <c r="DZ14" s="1">
        <v>16</v>
      </c>
      <c r="EA14" s="1">
        <v>16</v>
      </c>
      <c r="EB14" s="1">
        <v>17</v>
      </c>
      <c r="EC14" s="1">
        <v>17</v>
      </c>
      <c r="ED14" s="1">
        <v>17</v>
      </c>
      <c r="EE14" s="1">
        <v>17</v>
      </c>
      <c r="EF14" s="1">
        <v>17</v>
      </c>
      <c r="EG14" s="1">
        <v>17</v>
      </c>
      <c r="EH14" s="1">
        <v>17</v>
      </c>
      <c r="EI14" s="1">
        <v>17</v>
      </c>
      <c r="EJ14" s="1">
        <v>18</v>
      </c>
      <c r="EK14" s="1">
        <v>18</v>
      </c>
      <c r="EL14" s="1">
        <v>18</v>
      </c>
      <c r="EM14" s="1">
        <v>19</v>
      </c>
      <c r="EO14" s="1"/>
      <c r="EP14" s="9" t="s">
        <v>562</v>
      </c>
      <c r="EQ14" s="1">
        <v>2</v>
      </c>
      <c r="ER14" s="1">
        <v>2</v>
      </c>
      <c r="ES14" s="1">
        <v>2</v>
      </c>
      <c r="ET14" s="1">
        <v>2</v>
      </c>
      <c r="EU14" s="1">
        <v>2</v>
      </c>
      <c r="EV14" s="1">
        <v>2</v>
      </c>
      <c r="EW14" s="1">
        <v>2</v>
      </c>
      <c r="EX14" s="1">
        <v>2</v>
      </c>
      <c r="EY14" s="1">
        <v>2</v>
      </c>
      <c r="EZ14" s="1">
        <v>2</v>
      </c>
      <c r="FA14" s="1">
        <v>2</v>
      </c>
      <c r="FB14" s="1">
        <v>2</v>
      </c>
      <c r="FC14" s="1">
        <v>2</v>
      </c>
      <c r="FD14" s="1">
        <v>2</v>
      </c>
      <c r="FE14" s="1">
        <v>2</v>
      </c>
      <c r="FF14" s="1">
        <v>2</v>
      </c>
      <c r="FG14" s="1">
        <v>2</v>
      </c>
      <c r="FH14" s="1">
        <v>3</v>
      </c>
      <c r="FI14" s="1">
        <v>3</v>
      </c>
      <c r="FJ14" s="1">
        <v>3</v>
      </c>
      <c r="FK14" s="1">
        <v>3</v>
      </c>
      <c r="FM14" s="1"/>
      <c r="FN14" s="9" t="s">
        <v>562</v>
      </c>
      <c r="FO14" s="1">
        <v>2</v>
      </c>
      <c r="FP14" s="1">
        <v>2</v>
      </c>
      <c r="FQ14" s="1">
        <v>2</v>
      </c>
      <c r="FR14" s="1">
        <v>2</v>
      </c>
      <c r="FS14" s="1">
        <v>2</v>
      </c>
      <c r="FT14" s="1">
        <v>2</v>
      </c>
      <c r="FU14" s="1">
        <v>2</v>
      </c>
      <c r="FV14" s="1">
        <v>2</v>
      </c>
      <c r="FW14" s="1">
        <v>2</v>
      </c>
      <c r="FX14" s="1">
        <v>2</v>
      </c>
      <c r="FY14" s="1">
        <v>2</v>
      </c>
      <c r="FZ14" s="1">
        <v>2</v>
      </c>
      <c r="GA14" s="1">
        <v>2</v>
      </c>
      <c r="GB14" s="1">
        <v>2</v>
      </c>
      <c r="GC14" s="1">
        <v>2</v>
      </c>
      <c r="GD14" s="1">
        <v>2</v>
      </c>
      <c r="GE14" s="1">
        <v>2</v>
      </c>
      <c r="GF14" s="1">
        <v>2</v>
      </c>
      <c r="GG14" s="1">
        <v>2</v>
      </c>
      <c r="GH14" s="1">
        <v>2</v>
      </c>
      <c r="GI14" s="1">
        <v>2</v>
      </c>
      <c r="GK14" s="1"/>
      <c r="GL14" s="9" t="s">
        <v>562</v>
      </c>
      <c r="GM14" s="1">
        <v>7</v>
      </c>
      <c r="GN14" s="1">
        <v>7</v>
      </c>
      <c r="GO14" s="1">
        <v>7</v>
      </c>
      <c r="GP14" s="1">
        <v>8</v>
      </c>
      <c r="GQ14" s="1">
        <v>8</v>
      </c>
      <c r="GR14" s="1">
        <v>8</v>
      </c>
      <c r="GS14" s="1">
        <v>8</v>
      </c>
      <c r="GT14" s="1">
        <v>8</v>
      </c>
      <c r="GU14" s="1">
        <v>8</v>
      </c>
      <c r="GV14" s="1">
        <v>9</v>
      </c>
      <c r="GW14" s="1">
        <v>9</v>
      </c>
      <c r="GX14" s="1">
        <v>9</v>
      </c>
      <c r="GY14" s="1">
        <v>9</v>
      </c>
      <c r="GZ14" s="1">
        <v>9</v>
      </c>
      <c r="HA14" s="1">
        <v>10</v>
      </c>
      <c r="HB14" s="1">
        <v>9</v>
      </c>
      <c r="HC14" s="1">
        <v>9</v>
      </c>
      <c r="HD14" s="1">
        <v>10</v>
      </c>
      <c r="HE14" s="1">
        <v>9</v>
      </c>
      <c r="HF14" s="1">
        <v>9</v>
      </c>
      <c r="HG14" s="1">
        <v>9</v>
      </c>
      <c r="HI14" s="1"/>
      <c r="HJ14" s="9" t="s">
        <v>562</v>
      </c>
      <c r="HK14" s="1">
        <v>5</v>
      </c>
      <c r="HL14" s="1">
        <v>5</v>
      </c>
      <c r="HM14" s="1">
        <v>5</v>
      </c>
      <c r="HN14" s="1">
        <v>5</v>
      </c>
      <c r="HO14" s="1">
        <v>5</v>
      </c>
      <c r="HP14" s="1">
        <v>5</v>
      </c>
      <c r="HQ14" s="1">
        <v>6</v>
      </c>
      <c r="HR14" s="1">
        <v>6</v>
      </c>
      <c r="HS14" s="1">
        <v>6</v>
      </c>
      <c r="HT14" s="1">
        <v>6</v>
      </c>
      <c r="HU14" s="1">
        <v>6</v>
      </c>
      <c r="HV14" s="1">
        <v>6</v>
      </c>
      <c r="HW14" s="1">
        <v>6</v>
      </c>
      <c r="HX14" s="1">
        <v>6</v>
      </c>
      <c r="HY14" s="1">
        <v>6</v>
      </c>
      <c r="HZ14" s="1">
        <v>6</v>
      </c>
      <c r="IA14" s="1">
        <v>6</v>
      </c>
      <c r="IB14" s="1">
        <v>7</v>
      </c>
      <c r="IC14" s="1">
        <v>6</v>
      </c>
      <c r="ID14" s="1">
        <v>6</v>
      </c>
      <c r="IE14" s="1">
        <v>7</v>
      </c>
    </row>
    <row r="15" ht="15" spans="1:239">
      <c r="A15" s="1"/>
      <c r="B15" s="9" t="s">
        <v>94</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94</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
      <c r="AX15" s="9" t="s">
        <v>94</v>
      </c>
      <c r="AY15" s="1">
        <v>1</v>
      </c>
      <c r="AZ15" s="1">
        <v>1</v>
      </c>
      <c r="BA15" s="1">
        <v>1</v>
      </c>
      <c r="BB15" s="1">
        <v>1</v>
      </c>
      <c r="BC15" s="1">
        <v>1</v>
      </c>
      <c r="BD15" s="1">
        <v>1</v>
      </c>
      <c r="BE15" s="1">
        <v>1</v>
      </c>
      <c r="BF15" s="1">
        <v>1</v>
      </c>
      <c r="BG15" s="1">
        <v>1</v>
      </c>
      <c r="BH15" s="1">
        <v>1</v>
      </c>
      <c r="BI15" s="1">
        <v>1</v>
      </c>
      <c r="BJ15" s="1">
        <v>1</v>
      </c>
      <c r="BK15" s="1">
        <v>1</v>
      </c>
      <c r="BL15" s="1">
        <v>1</v>
      </c>
      <c r="BM15" s="1">
        <v>1</v>
      </c>
      <c r="BN15" s="1">
        <v>1</v>
      </c>
      <c r="BO15" s="1">
        <v>1</v>
      </c>
      <c r="BP15" s="1">
        <v>1</v>
      </c>
      <c r="BQ15" s="1">
        <v>1</v>
      </c>
      <c r="BR15" s="1">
        <v>1</v>
      </c>
      <c r="BS15" s="1">
        <v>1</v>
      </c>
      <c r="BU15" s="1"/>
      <c r="BV15" s="9" t="s">
        <v>94</v>
      </c>
      <c r="BW15" s="1">
        <v>1</v>
      </c>
      <c r="BX15" s="1">
        <v>1</v>
      </c>
      <c r="BY15" s="1">
        <v>1</v>
      </c>
      <c r="BZ15" s="1">
        <v>1</v>
      </c>
      <c r="CA15" s="1">
        <v>1</v>
      </c>
      <c r="CB15" s="1">
        <v>1</v>
      </c>
      <c r="CC15" s="1">
        <v>1</v>
      </c>
      <c r="CD15" s="1">
        <v>1</v>
      </c>
      <c r="CE15" s="1">
        <v>1</v>
      </c>
      <c r="CF15" s="1">
        <v>1</v>
      </c>
      <c r="CG15" s="1">
        <v>1</v>
      </c>
      <c r="CH15" s="1">
        <v>1</v>
      </c>
      <c r="CI15" s="1">
        <v>1</v>
      </c>
      <c r="CJ15" s="1">
        <v>1</v>
      </c>
      <c r="CK15" s="1">
        <v>1</v>
      </c>
      <c r="CL15" s="1">
        <v>1</v>
      </c>
      <c r="CM15" s="1">
        <v>1</v>
      </c>
      <c r="CN15" s="1">
        <v>1</v>
      </c>
      <c r="CO15" s="1">
        <v>1</v>
      </c>
      <c r="CP15" s="1">
        <v>1</v>
      </c>
      <c r="CQ15" s="1">
        <v>1</v>
      </c>
      <c r="CS15" s="1"/>
      <c r="CT15" s="9" t="s">
        <v>94</v>
      </c>
      <c r="CU15" s="1">
        <v>5</v>
      </c>
      <c r="CV15" s="1">
        <v>5</v>
      </c>
      <c r="CW15" s="1">
        <v>5</v>
      </c>
      <c r="CX15" s="1">
        <v>5</v>
      </c>
      <c r="CY15" s="1">
        <v>5</v>
      </c>
      <c r="CZ15" s="1">
        <v>5</v>
      </c>
      <c r="DA15" s="1">
        <v>5</v>
      </c>
      <c r="DB15" s="1">
        <v>5</v>
      </c>
      <c r="DC15" s="1">
        <v>6</v>
      </c>
      <c r="DD15" s="1">
        <v>6</v>
      </c>
      <c r="DE15" s="1">
        <v>6</v>
      </c>
      <c r="DF15" s="1">
        <v>6</v>
      </c>
      <c r="DG15" s="1">
        <v>6</v>
      </c>
      <c r="DH15" s="1">
        <v>6</v>
      </c>
      <c r="DI15" s="1">
        <v>6</v>
      </c>
      <c r="DJ15" s="1">
        <v>6</v>
      </c>
      <c r="DK15" s="1">
        <v>6</v>
      </c>
      <c r="DL15" s="1">
        <v>6</v>
      </c>
      <c r="DM15" s="1">
        <v>7</v>
      </c>
      <c r="DN15" s="1">
        <v>7</v>
      </c>
      <c r="DO15" s="1">
        <v>7</v>
      </c>
      <c r="DQ15" s="1"/>
      <c r="DR15" s="9" t="s">
        <v>94</v>
      </c>
      <c r="DS15" s="1">
        <v>8</v>
      </c>
      <c r="DT15" s="1">
        <v>8</v>
      </c>
      <c r="DU15" s="1">
        <v>9</v>
      </c>
      <c r="DV15" s="1">
        <v>8</v>
      </c>
      <c r="DW15" s="1">
        <v>8</v>
      </c>
      <c r="DX15" s="1">
        <v>8</v>
      </c>
      <c r="DY15" s="1">
        <v>8</v>
      </c>
      <c r="DZ15" s="1">
        <v>9</v>
      </c>
      <c r="EA15" s="1">
        <v>9</v>
      </c>
      <c r="EB15" s="1">
        <v>9</v>
      </c>
      <c r="EC15" s="1">
        <v>9</v>
      </c>
      <c r="ED15" s="1">
        <v>10</v>
      </c>
      <c r="EE15" s="1">
        <v>10</v>
      </c>
      <c r="EF15" s="1">
        <v>10</v>
      </c>
      <c r="EG15" s="1">
        <v>9</v>
      </c>
      <c r="EH15" s="1">
        <v>10</v>
      </c>
      <c r="EI15" s="1">
        <v>10</v>
      </c>
      <c r="EJ15" s="1">
        <v>10</v>
      </c>
      <c r="EK15" s="1">
        <v>11</v>
      </c>
      <c r="EL15" s="1">
        <v>11</v>
      </c>
      <c r="EM15" s="1">
        <v>11</v>
      </c>
      <c r="EO15" s="1"/>
      <c r="EP15" s="9" t="s">
        <v>94</v>
      </c>
      <c r="EQ15" s="1">
        <v>1</v>
      </c>
      <c r="ER15" s="1">
        <v>1</v>
      </c>
      <c r="ES15" s="1">
        <v>1</v>
      </c>
      <c r="ET15" s="1">
        <v>1</v>
      </c>
      <c r="EU15" s="1">
        <v>1</v>
      </c>
      <c r="EV15" s="1">
        <v>1</v>
      </c>
      <c r="EW15" s="1">
        <v>1</v>
      </c>
      <c r="EX15" s="1">
        <v>1</v>
      </c>
      <c r="EY15" s="1">
        <v>1</v>
      </c>
      <c r="EZ15" s="1">
        <v>1</v>
      </c>
      <c r="FA15" s="1">
        <v>1</v>
      </c>
      <c r="FB15" s="1">
        <v>1</v>
      </c>
      <c r="FC15" s="1">
        <v>1</v>
      </c>
      <c r="FD15" s="1">
        <v>1</v>
      </c>
      <c r="FE15" s="1">
        <v>1</v>
      </c>
      <c r="FF15" s="1">
        <v>1</v>
      </c>
      <c r="FG15" s="1">
        <v>1</v>
      </c>
      <c r="FH15" s="1">
        <v>1</v>
      </c>
      <c r="FI15" s="1">
        <v>2</v>
      </c>
      <c r="FJ15" s="1">
        <v>2</v>
      </c>
      <c r="FK15" s="1">
        <v>2</v>
      </c>
      <c r="FM15" s="1"/>
      <c r="FN15" s="9" t="s">
        <v>94</v>
      </c>
      <c r="FO15" s="1">
        <v>1</v>
      </c>
      <c r="FP15" s="1">
        <v>1</v>
      </c>
      <c r="FQ15" s="1">
        <v>1</v>
      </c>
      <c r="FR15" s="1">
        <v>1</v>
      </c>
      <c r="FS15" s="1">
        <v>1</v>
      </c>
      <c r="FT15" s="1">
        <v>1</v>
      </c>
      <c r="FU15" s="1">
        <v>1</v>
      </c>
      <c r="FV15" s="1">
        <v>1</v>
      </c>
      <c r="FW15" s="1">
        <v>1</v>
      </c>
      <c r="FX15" s="1">
        <v>1</v>
      </c>
      <c r="FY15" s="1">
        <v>1</v>
      </c>
      <c r="FZ15" s="1">
        <v>1</v>
      </c>
      <c r="GA15" s="1">
        <v>1</v>
      </c>
      <c r="GB15" s="1">
        <v>1</v>
      </c>
      <c r="GC15" s="1">
        <v>1</v>
      </c>
      <c r="GD15" s="1">
        <v>1</v>
      </c>
      <c r="GE15" s="1">
        <v>1</v>
      </c>
      <c r="GF15" s="1">
        <v>1</v>
      </c>
      <c r="GG15" s="1">
        <v>1</v>
      </c>
      <c r="GH15" s="1">
        <v>1</v>
      </c>
      <c r="GI15" s="1">
        <v>1</v>
      </c>
      <c r="GK15" s="1"/>
      <c r="GL15" s="9" t="s">
        <v>94</v>
      </c>
      <c r="GM15" s="1">
        <v>4</v>
      </c>
      <c r="GN15" s="1">
        <v>4</v>
      </c>
      <c r="GO15" s="1">
        <v>4</v>
      </c>
      <c r="GP15" s="1">
        <v>4</v>
      </c>
      <c r="GQ15" s="1">
        <v>4</v>
      </c>
      <c r="GR15" s="1">
        <v>4</v>
      </c>
      <c r="GS15" s="1">
        <v>4</v>
      </c>
      <c r="GT15" s="1">
        <v>4</v>
      </c>
      <c r="GU15" s="1">
        <v>5</v>
      </c>
      <c r="GV15" s="1">
        <v>5</v>
      </c>
      <c r="GW15" s="1">
        <v>5</v>
      </c>
      <c r="GX15" s="1">
        <v>5</v>
      </c>
      <c r="GY15" s="1">
        <v>5</v>
      </c>
      <c r="GZ15" s="1">
        <v>5</v>
      </c>
      <c r="HA15" s="1">
        <v>5</v>
      </c>
      <c r="HB15" s="1">
        <v>6</v>
      </c>
      <c r="HC15" s="1">
        <v>5</v>
      </c>
      <c r="HD15" s="1">
        <v>5</v>
      </c>
      <c r="HE15" s="1">
        <v>5</v>
      </c>
      <c r="HF15" s="1">
        <v>5</v>
      </c>
      <c r="HG15" s="1">
        <v>5</v>
      </c>
      <c r="HI15" s="1"/>
      <c r="HJ15" s="9" t="s">
        <v>94</v>
      </c>
      <c r="HK15" s="1">
        <v>3</v>
      </c>
      <c r="HL15" s="1">
        <v>3</v>
      </c>
      <c r="HM15" s="1">
        <v>3</v>
      </c>
      <c r="HN15" s="1">
        <v>3</v>
      </c>
      <c r="HO15" s="1">
        <v>3</v>
      </c>
      <c r="HP15" s="1">
        <v>3</v>
      </c>
      <c r="HQ15" s="1">
        <v>3</v>
      </c>
      <c r="HR15" s="1">
        <v>3</v>
      </c>
      <c r="HS15" s="1">
        <v>3</v>
      </c>
      <c r="HT15" s="1">
        <v>3</v>
      </c>
      <c r="HU15" s="1">
        <v>3</v>
      </c>
      <c r="HV15" s="1">
        <v>3</v>
      </c>
      <c r="HW15" s="1">
        <v>3</v>
      </c>
      <c r="HX15" s="1">
        <v>3</v>
      </c>
      <c r="HY15" s="1">
        <v>3</v>
      </c>
      <c r="HZ15" s="1">
        <v>4</v>
      </c>
      <c r="IA15" s="1">
        <v>3</v>
      </c>
      <c r="IB15" s="1">
        <v>3</v>
      </c>
      <c r="IC15" s="1">
        <v>4</v>
      </c>
      <c r="ID15" s="1">
        <v>4</v>
      </c>
      <c r="IE15" s="1">
        <v>4</v>
      </c>
    </row>
    <row r="16" ht="15" spans="1:239">
      <c r="A16" s="1"/>
      <c r="B16" s="9" t="s">
        <v>563</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9" t="s">
        <v>563</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1"/>
      <c r="AX16" s="9" t="s">
        <v>563</v>
      </c>
      <c r="AY16" s="1">
        <v>0</v>
      </c>
      <c r="AZ16" s="1">
        <v>0</v>
      </c>
      <c r="BA16" s="1">
        <v>0</v>
      </c>
      <c r="BB16" s="1">
        <v>0</v>
      </c>
      <c r="BC16" s="1">
        <v>0</v>
      </c>
      <c r="BD16" s="1">
        <v>0</v>
      </c>
      <c r="BE16" s="1">
        <v>0</v>
      </c>
      <c r="BF16" s="1">
        <v>0</v>
      </c>
      <c r="BG16" s="1">
        <v>0</v>
      </c>
      <c r="BH16" s="1">
        <v>0</v>
      </c>
      <c r="BI16" s="1">
        <v>0</v>
      </c>
      <c r="BJ16" s="1">
        <v>0</v>
      </c>
      <c r="BK16" s="1">
        <v>0</v>
      </c>
      <c r="BL16" s="1">
        <v>0</v>
      </c>
      <c r="BM16" s="1">
        <v>0</v>
      </c>
      <c r="BN16" s="1">
        <v>0</v>
      </c>
      <c r="BO16" s="1">
        <v>0</v>
      </c>
      <c r="BP16" s="1">
        <v>0</v>
      </c>
      <c r="BQ16" s="1">
        <v>0</v>
      </c>
      <c r="BR16" s="1">
        <v>0</v>
      </c>
      <c r="BS16" s="1">
        <v>0</v>
      </c>
      <c r="BU16" s="1"/>
      <c r="BV16" s="9" t="s">
        <v>563</v>
      </c>
      <c r="BW16" s="1">
        <v>0</v>
      </c>
      <c r="BX16" s="1">
        <v>0</v>
      </c>
      <c r="BY16" s="1">
        <v>0</v>
      </c>
      <c r="BZ16" s="1">
        <v>0</v>
      </c>
      <c r="CA16" s="1">
        <v>0</v>
      </c>
      <c r="CB16" s="1">
        <v>0</v>
      </c>
      <c r="CC16" s="1">
        <v>0</v>
      </c>
      <c r="CD16" s="1">
        <v>0</v>
      </c>
      <c r="CE16" s="1">
        <v>0</v>
      </c>
      <c r="CF16" s="1">
        <v>0</v>
      </c>
      <c r="CG16" s="1">
        <v>0</v>
      </c>
      <c r="CH16" s="1">
        <v>0</v>
      </c>
      <c r="CI16" s="1">
        <v>0</v>
      </c>
      <c r="CJ16" s="1">
        <v>0</v>
      </c>
      <c r="CK16" s="1">
        <v>0</v>
      </c>
      <c r="CL16" s="1">
        <v>0</v>
      </c>
      <c r="CM16" s="1">
        <v>0</v>
      </c>
      <c r="CN16" s="1">
        <v>0</v>
      </c>
      <c r="CO16" s="1">
        <v>0</v>
      </c>
      <c r="CP16" s="1">
        <v>0</v>
      </c>
      <c r="CQ16" s="1">
        <v>0</v>
      </c>
      <c r="CS16" s="1"/>
      <c r="CT16" s="9" t="s">
        <v>563</v>
      </c>
      <c r="CU16" s="1">
        <v>1</v>
      </c>
      <c r="CV16" s="1">
        <v>2</v>
      </c>
      <c r="CW16" s="1">
        <v>2</v>
      </c>
      <c r="CX16" s="1">
        <v>2</v>
      </c>
      <c r="CY16" s="1">
        <v>2</v>
      </c>
      <c r="CZ16" s="1">
        <v>2</v>
      </c>
      <c r="DA16" s="1">
        <v>2</v>
      </c>
      <c r="DB16" s="1">
        <v>2</v>
      </c>
      <c r="DC16" s="1">
        <v>2</v>
      </c>
      <c r="DD16" s="1">
        <v>2</v>
      </c>
      <c r="DE16" s="1">
        <v>2</v>
      </c>
      <c r="DF16" s="1">
        <v>2</v>
      </c>
      <c r="DG16" s="1">
        <v>2</v>
      </c>
      <c r="DH16" s="1">
        <v>2</v>
      </c>
      <c r="DI16" s="1">
        <v>2</v>
      </c>
      <c r="DJ16" s="1">
        <v>2</v>
      </c>
      <c r="DK16" s="1">
        <v>2</v>
      </c>
      <c r="DL16" s="1">
        <v>1</v>
      </c>
      <c r="DM16" s="1">
        <v>1</v>
      </c>
      <c r="DN16" s="1">
        <v>1</v>
      </c>
      <c r="DO16" s="1">
        <v>1</v>
      </c>
      <c r="DQ16" s="1"/>
      <c r="DR16" s="9" t="s">
        <v>563</v>
      </c>
      <c r="DS16" s="1">
        <v>2</v>
      </c>
      <c r="DT16" s="1">
        <v>3</v>
      </c>
      <c r="DU16" s="1">
        <v>3</v>
      </c>
      <c r="DV16" s="1">
        <v>3</v>
      </c>
      <c r="DW16" s="1">
        <v>2</v>
      </c>
      <c r="DX16" s="1">
        <v>3</v>
      </c>
      <c r="DY16" s="1">
        <v>3</v>
      </c>
      <c r="DZ16" s="1">
        <v>3</v>
      </c>
      <c r="EA16" s="1">
        <v>3</v>
      </c>
      <c r="EB16" s="1">
        <v>3</v>
      </c>
      <c r="EC16" s="1">
        <v>3</v>
      </c>
      <c r="ED16" s="1">
        <v>3</v>
      </c>
      <c r="EE16" s="1">
        <v>3</v>
      </c>
      <c r="EF16" s="1">
        <v>3</v>
      </c>
      <c r="EG16" s="1">
        <v>3</v>
      </c>
      <c r="EH16" s="1">
        <v>3</v>
      </c>
      <c r="EI16" s="1">
        <v>4</v>
      </c>
      <c r="EJ16" s="1">
        <v>2</v>
      </c>
      <c r="EK16" s="1">
        <v>2</v>
      </c>
      <c r="EL16" s="1">
        <v>2</v>
      </c>
      <c r="EM16" s="1">
        <v>2</v>
      </c>
      <c r="EO16" s="1"/>
      <c r="EP16" s="9" t="s">
        <v>563</v>
      </c>
      <c r="EQ16" s="1">
        <v>0</v>
      </c>
      <c r="ER16" s="1">
        <v>0</v>
      </c>
      <c r="ES16" s="1">
        <v>0</v>
      </c>
      <c r="ET16" s="1">
        <v>0</v>
      </c>
      <c r="EU16" s="1">
        <v>0</v>
      </c>
      <c r="EV16" s="1">
        <v>0</v>
      </c>
      <c r="EW16" s="1">
        <v>0</v>
      </c>
      <c r="EX16" s="1">
        <v>0</v>
      </c>
      <c r="EY16" s="1">
        <v>0</v>
      </c>
      <c r="EZ16" s="1">
        <v>0</v>
      </c>
      <c r="FA16" s="1">
        <v>0</v>
      </c>
      <c r="FB16" s="1">
        <v>0</v>
      </c>
      <c r="FC16" s="1">
        <v>0</v>
      </c>
      <c r="FD16" s="1">
        <v>0</v>
      </c>
      <c r="FE16" s="1">
        <v>0</v>
      </c>
      <c r="FF16" s="1">
        <v>0</v>
      </c>
      <c r="FG16" s="1">
        <v>1</v>
      </c>
      <c r="FH16" s="1">
        <v>0</v>
      </c>
      <c r="FI16" s="1">
        <v>0</v>
      </c>
      <c r="FJ16" s="1">
        <v>0</v>
      </c>
      <c r="FK16" s="1">
        <v>0</v>
      </c>
      <c r="FM16" s="1"/>
      <c r="FN16" s="9" t="s">
        <v>563</v>
      </c>
      <c r="FO16" s="1">
        <v>0</v>
      </c>
      <c r="FP16" s="1">
        <v>0</v>
      </c>
      <c r="FQ16" s="1">
        <v>0</v>
      </c>
      <c r="FR16" s="1">
        <v>0</v>
      </c>
      <c r="FS16" s="1">
        <v>0</v>
      </c>
      <c r="FT16" s="1">
        <v>0</v>
      </c>
      <c r="FU16" s="1">
        <v>0</v>
      </c>
      <c r="FV16" s="1">
        <v>0</v>
      </c>
      <c r="FW16" s="1">
        <v>0</v>
      </c>
      <c r="FX16" s="1">
        <v>0</v>
      </c>
      <c r="FY16" s="1">
        <v>0</v>
      </c>
      <c r="FZ16" s="1">
        <v>0</v>
      </c>
      <c r="GA16" s="1">
        <v>0</v>
      </c>
      <c r="GB16" s="1">
        <v>0</v>
      </c>
      <c r="GC16" s="1">
        <v>0</v>
      </c>
      <c r="GD16" s="1">
        <v>0</v>
      </c>
      <c r="GE16" s="1">
        <v>0</v>
      </c>
      <c r="GF16" s="1">
        <v>0</v>
      </c>
      <c r="GG16" s="1">
        <v>0</v>
      </c>
      <c r="GH16" s="1">
        <v>0</v>
      </c>
      <c r="GI16" s="1">
        <v>0</v>
      </c>
      <c r="GK16" s="1"/>
      <c r="GL16" s="9" t="s">
        <v>563</v>
      </c>
      <c r="GM16" s="1">
        <v>1</v>
      </c>
      <c r="GN16" s="1">
        <v>1</v>
      </c>
      <c r="GO16" s="1">
        <v>1</v>
      </c>
      <c r="GP16" s="1">
        <v>1</v>
      </c>
      <c r="GQ16" s="1">
        <v>1</v>
      </c>
      <c r="GR16" s="1">
        <v>1</v>
      </c>
      <c r="GS16" s="1">
        <v>1</v>
      </c>
      <c r="GT16" s="1">
        <v>1</v>
      </c>
      <c r="GU16" s="1">
        <v>2</v>
      </c>
      <c r="GV16" s="1">
        <v>1</v>
      </c>
      <c r="GW16" s="1">
        <v>1</v>
      </c>
      <c r="GX16" s="1">
        <v>1</v>
      </c>
      <c r="GY16" s="1">
        <v>1</v>
      </c>
      <c r="GZ16" s="1">
        <v>2</v>
      </c>
      <c r="HA16" s="1">
        <v>2</v>
      </c>
      <c r="HB16" s="1">
        <v>2</v>
      </c>
      <c r="HC16" s="1">
        <v>2</v>
      </c>
      <c r="HD16" s="1">
        <v>1</v>
      </c>
      <c r="HE16" s="1">
        <v>1</v>
      </c>
      <c r="HF16" s="1">
        <v>1</v>
      </c>
      <c r="HG16" s="1">
        <v>1</v>
      </c>
      <c r="HI16" s="1"/>
      <c r="HJ16" s="9" t="s">
        <v>563</v>
      </c>
      <c r="HK16" s="1">
        <v>1</v>
      </c>
      <c r="HL16" s="1">
        <v>1</v>
      </c>
      <c r="HM16" s="1">
        <v>1</v>
      </c>
      <c r="HN16" s="1">
        <v>1</v>
      </c>
      <c r="HO16" s="1">
        <v>1</v>
      </c>
      <c r="HP16" s="1">
        <v>1</v>
      </c>
      <c r="HQ16" s="1">
        <v>1</v>
      </c>
      <c r="HR16" s="1">
        <v>1</v>
      </c>
      <c r="HS16" s="1">
        <v>1</v>
      </c>
      <c r="HT16" s="1">
        <v>1</v>
      </c>
      <c r="HU16" s="1">
        <v>1</v>
      </c>
      <c r="HV16" s="1">
        <v>1</v>
      </c>
      <c r="HW16" s="1">
        <v>1</v>
      </c>
      <c r="HX16" s="1">
        <v>1</v>
      </c>
      <c r="HY16" s="1">
        <v>1</v>
      </c>
      <c r="HZ16" s="1">
        <v>1</v>
      </c>
      <c r="IA16" s="1">
        <v>1</v>
      </c>
      <c r="IB16" s="1">
        <v>1</v>
      </c>
      <c r="IC16" s="1">
        <v>1</v>
      </c>
      <c r="ID16" s="1">
        <v>1</v>
      </c>
      <c r="IE16" s="1">
        <v>1</v>
      </c>
    </row>
    <row r="17" ht="15" spans="1:239">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c r="FM17" s="1"/>
      <c r="FN17" s="1"/>
      <c r="FO17" s="1"/>
      <c r="FP17" s="1"/>
      <c r="FQ17" s="1"/>
      <c r="FR17" s="1"/>
      <c r="FS17" s="1"/>
      <c r="FT17" s="1"/>
      <c r="FU17" s="1"/>
      <c r="FV17" s="1"/>
      <c r="FW17" s="1"/>
      <c r="FX17" s="1"/>
      <c r="FY17" s="1"/>
      <c r="FZ17" s="1"/>
      <c r="GA17" s="1"/>
      <c r="GB17" s="1"/>
      <c r="GC17" s="1"/>
      <c r="GD17" s="1"/>
      <c r="GE17" s="1"/>
      <c r="GF17" s="1"/>
      <c r="GG17" s="1"/>
      <c r="GH17" s="1"/>
      <c r="GI17" s="1"/>
      <c r="GK17" s="1"/>
      <c r="GL17" s="1"/>
      <c r="GM17" s="1"/>
      <c r="GN17" s="1"/>
      <c r="GO17" s="1"/>
      <c r="GP17" s="1"/>
      <c r="GQ17" s="1"/>
      <c r="GR17" s="1"/>
      <c r="GS17" s="1"/>
      <c r="GT17" s="1"/>
      <c r="GU17" s="1"/>
      <c r="GV17" s="1"/>
      <c r="GW17" s="1"/>
      <c r="GX17" s="1"/>
      <c r="GY17" s="1"/>
      <c r="GZ17" s="1"/>
      <c r="HA17" s="1"/>
      <c r="HB17" s="1"/>
      <c r="HC17" s="1"/>
      <c r="HD17" s="1"/>
      <c r="HE17" s="1"/>
      <c r="HF17" s="1"/>
      <c r="HG17" s="1"/>
      <c r="HI17" s="1"/>
      <c r="HJ17" s="1"/>
      <c r="HK17" s="1"/>
      <c r="HL17" s="1"/>
      <c r="HM17" s="1"/>
      <c r="HN17" s="1"/>
      <c r="HO17" s="1"/>
      <c r="HP17" s="1"/>
      <c r="HQ17" s="1"/>
      <c r="HR17" s="1"/>
      <c r="HS17" s="1"/>
      <c r="HT17" s="1"/>
      <c r="HU17" s="1"/>
      <c r="HV17" s="1"/>
      <c r="HW17" s="1"/>
      <c r="HX17" s="1"/>
      <c r="HY17" s="1"/>
      <c r="HZ17" s="1"/>
      <c r="IA17" s="1"/>
      <c r="IB17" s="1"/>
      <c r="IC17" s="1"/>
      <c r="ID17" s="1"/>
      <c r="IE17" s="1"/>
    </row>
    <row r="18" ht="15" spans="1:239">
      <c r="A18" s="1"/>
      <c r="B18" s="8" t="s">
        <v>197</v>
      </c>
      <c r="C18" s="1"/>
      <c r="D18" s="1"/>
      <c r="E18" s="1"/>
      <c r="F18" s="1"/>
      <c r="G18" s="1"/>
      <c r="H18" s="1"/>
      <c r="I18" s="1"/>
      <c r="J18" s="1"/>
      <c r="K18" s="1"/>
      <c r="L18" s="1"/>
      <c r="M18" s="1"/>
      <c r="N18" s="1"/>
      <c r="O18" s="1"/>
      <c r="P18" s="1"/>
      <c r="Q18" s="1"/>
      <c r="R18" s="1"/>
      <c r="S18" s="1"/>
      <c r="T18" s="1"/>
      <c r="U18" s="1"/>
      <c r="V18" s="1"/>
      <c r="W18" s="1"/>
      <c r="Y18" s="1"/>
      <c r="Z18" s="8" t="s">
        <v>197</v>
      </c>
      <c r="AA18" s="1"/>
      <c r="AB18" s="1"/>
      <c r="AC18" s="1"/>
      <c r="AD18" s="1"/>
      <c r="AE18" s="1"/>
      <c r="AF18" s="1"/>
      <c r="AG18" s="1"/>
      <c r="AH18" s="1"/>
      <c r="AI18" s="1"/>
      <c r="AJ18" s="1"/>
      <c r="AK18" s="1"/>
      <c r="AL18" s="1"/>
      <c r="AM18" s="1"/>
      <c r="AN18" s="1"/>
      <c r="AO18" s="1"/>
      <c r="AP18" s="1"/>
      <c r="AQ18" s="1"/>
      <c r="AR18" s="1"/>
      <c r="AS18" s="1"/>
      <c r="AT18" s="1"/>
      <c r="AU18" s="1"/>
      <c r="AW18" s="1"/>
      <c r="AX18" s="8" t="s">
        <v>197</v>
      </c>
      <c r="AY18" s="1"/>
      <c r="AZ18" s="1"/>
      <c r="BA18" s="1"/>
      <c r="BB18" s="1"/>
      <c r="BC18" s="1"/>
      <c r="BD18" s="1"/>
      <c r="BE18" s="1"/>
      <c r="BF18" s="1"/>
      <c r="BG18" s="1"/>
      <c r="BH18" s="1"/>
      <c r="BI18" s="1"/>
      <c r="BJ18" s="1"/>
      <c r="BK18" s="1"/>
      <c r="BL18" s="1"/>
      <c r="BM18" s="1"/>
      <c r="BN18" s="1"/>
      <c r="BO18" s="1"/>
      <c r="BP18" s="1"/>
      <c r="BQ18" s="1"/>
      <c r="BR18" s="1"/>
      <c r="BS18" s="1"/>
      <c r="BU18" s="1"/>
      <c r="BV18" s="8" t="s">
        <v>197</v>
      </c>
      <c r="BW18" s="1"/>
      <c r="BX18" s="1"/>
      <c r="BY18" s="1"/>
      <c r="BZ18" s="1"/>
      <c r="CA18" s="1"/>
      <c r="CB18" s="1"/>
      <c r="CC18" s="1"/>
      <c r="CD18" s="1"/>
      <c r="CE18" s="1"/>
      <c r="CF18" s="1"/>
      <c r="CG18" s="1"/>
      <c r="CH18" s="1"/>
      <c r="CI18" s="1"/>
      <c r="CJ18" s="1"/>
      <c r="CK18" s="1"/>
      <c r="CL18" s="1"/>
      <c r="CM18" s="1"/>
      <c r="CN18" s="1"/>
      <c r="CO18" s="1"/>
      <c r="CP18" s="1"/>
      <c r="CQ18" s="1"/>
      <c r="CS18" s="1"/>
      <c r="CT18" s="8" t="s">
        <v>197</v>
      </c>
      <c r="CU18" s="1"/>
      <c r="CV18" s="1"/>
      <c r="CW18" s="1"/>
      <c r="CX18" s="1"/>
      <c r="CY18" s="1"/>
      <c r="CZ18" s="1"/>
      <c r="DA18" s="1"/>
      <c r="DB18" s="1"/>
      <c r="DC18" s="1"/>
      <c r="DD18" s="1"/>
      <c r="DE18" s="1"/>
      <c r="DF18" s="1"/>
      <c r="DG18" s="1"/>
      <c r="DH18" s="1"/>
      <c r="DI18" s="1"/>
      <c r="DJ18" s="1"/>
      <c r="DK18" s="1"/>
      <c r="DL18" s="1"/>
      <c r="DM18" s="1"/>
      <c r="DN18" s="1"/>
      <c r="DO18" s="1"/>
      <c r="DQ18" s="1"/>
      <c r="DR18" s="8" t="s">
        <v>197</v>
      </c>
      <c r="DS18" s="1"/>
      <c r="DT18" s="1"/>
      <c r="DU18" s="1"/>
      <c r="DV18" s="1"/>
      <c r="DW18" s="1"/>
      <c r="DX18" s="1"/>
      <c r="DY18" s="1"/>
      <c r="DZ18" s="1"/>
      <c r="EA18" s="1"/>
      <c r="EB18" s="1"/>
      <c r="EC18" s="1"/>
      <c r="ED18" s="1"/>
      <c r="EE18" s="1"/>
      <c r="EF18" s="1"/>
      <c r="EG18" s="1"/>
      <c r="EH18" s="1"/>
      <c r="EI18" s="1"/>
      <c r="EJ18" s="1"/>
      <c r="EK18" s="1"/>
      <c r="EL18" s="1"/>
      <c r="EM18" s="1"/>
      <c r="EO18" s="1"/>
      <c r="EP18" s="8" t="s">
        <v>197</v>
      </c>
      <c r="EQ18" s="1"/>
      <c r="ER18" s="1"/>
      <c r="ES18" s="1"/>
      <c r="ET18" s="1"/>
      <c r="EU18" s="1"/>
      <c r="EV18" s="1"/>
      <c r="EW18" s="1"/>
      <c r="EX18" s="1"/>
      <c r="EY18" s="1"/>
      <c r="EZ18" s="1"/>
      <c r="FA18" s="1"/>
      <c r="FB18" s="1"/>
      <c r="FC18" s="1"/>
      <c r="FD18" s="1"/>
      <c r="FE18" s="1"/>
      <c r="FF18" s="1"/>
      <c r="FG18" s="1"/>
      <c r="FH18" s="1"/>
      <c r="FI18" s="1"/>
      <c r="FJ18" s="1"/>
      <c r="FK18" s="1"/>
      <c r="FM18" s="1"/>
      <c r="FN18" s="8" t="s">
        <v>197</v>
      </c>
      <c r="FO18" s="1"/>
      <c r="FP18" s="1"/>
      <c r="FQ18" s="1"/>
      <c r="FR18" s="1"/>
      <c r="FS18" s="1"/>
      <c r="FT18" s="1"/>
      <c r="FU18" s="1"/>
      <c r="FV18" s="1"/>
      <c r="FW18" s="1"/>
      <c r="FX18" s="1"/>
      <c r="FY18" s="1"/>
      <c r="FZ18" s="1"/>
      <c r="GA18" s="1"/>
      <c r="GB18" s="1"/>
      <c r="GC18" s="1"/>
      <c r="GD18" s="1"/>
      <c r="GE18" s="1"/>
      <c r="GF18" s="1"/>
      <c r="GG18" s="1"/>
      <c r="GH18" s="1"/>
      <c r="GI18" s="1"/>
      <c r="GK18" s="1"/>
      <c r="GL18" s="8" t="s">
        <v>197</v>
      </c>
      <c r="GM18" s="1"/>
      <c r="GN18" s="1"/>
      <c r="GO18" s="1"/>
      <c r="GP18" s="1"/>
      <c r="GQ18" s="1"/>
      <c r="GR18" s="1"/>
      <c r="GS18" s="1"/>
      <c r="GT18" s="1"/>
      <c r="GU18" s="1"/>
      <c r="GV18" s="1"/>
      <c r="GW18" s="1"/>
      <c r="GX18" s="1"/>
      <c r="GY18" s="1"/>
      <c r="GZ18" s="1"/>
      <c r="HA18" s="1"/>
      <c r="HB18" s="1"/>
      <c r="HC18" s="1"/>
      <c r="HD18" s="1"/>
      <c r="HE18" s="1"/>
      <c r="HF18" s="1"/>
      <c r="HG18" s="1"/>
      <c r="HI18" s="1"/>
      <c r="HJ18" s="8" t="s">
        <v>197</v>
      </c>
      <c r="HK18" s="1"/>
      <c r="HL18" s="1"/>
      <c r="HM18" s="1"/>
      <c r="HN18" s="1"/>
      <c r="HO18" s="1"/>
      <c r="HP18" s="1"/>
      <c r="HQ18" s="1"/>
      <c r="HR18" s="1"/>
      <c r="HS18" s="1"/>
      <c r="HT18" s="1"/>
      <c r="HU18" s="1"/>
      <c r="HV18" s="1"/>
      <c r="HW18" s="1"/>
      <c r="HX18" s="1"/>
      <c r="HY18" s="1"/>
      <c r="HZ18" s="1"/>
      <c r="IA18" s="1"/>
      <c r="IB18" s="1"/>
      <c r="IC18" s="1"/>
      <c r="ID18" s="1"/>
      <c r="IE18" s="1"/>
    </row>
    <row r="19" ht="15" spans="1:239">
      <c r="A19" s="1"/>
      <c r="B19" s="9" t="s">
        <v>562</v>
      </c>
      <c r="C19" s="1">
        <v>60.8</v>
      </c>
      <c r="D19" s="1">
        <v>58.1</v>
      </c>
      <c r="E19" s="1">
        <v>58.3</v>
      </c>
      <c r="F19" s="1">
        <v>59.5</v>
      </c>
      <c r="G19" s="1">
        <v>60.2</v>
      </c>
      <c r="H19" s="1">
        <v>59.5</v>
      </c>
      <c r="I19" s="1">
        <v>61.2</v>
      </c>
      <c r="J19" s="1">
        <v>58.1</v>
      </c>
      <c r="K19" s="1">
        <v>57.6</v>
      </c>
      <c r="L19" s="1">
        <v>57.8</v>
      </c>
      <c r="M19" s="1">
        <v>57.9</v>
      </c>
      <c r="N19" s="1">
        <v>57.6</v>
      </c>
      <c r="O19" s="1">
        <v>56.8</v>
      </c>
      <c r="P19" s="1">
        <v>56.4</v>
      </c>
      <c r="Q19" s="1">
        <v>58.7</v>
      </c>
      <c r="R19" s="1">
        <v>55.7</v>
      </c>
      <c r="S19" s="1">
        <v>56</v>
      </c>
      <c r="T19" s="1">
        <v>60.5</v>
      </c>
      <c r="U19" s="1">
        <v>58.3</v>
      </c>
      <c r="V19" s="1">
        <v>58</v>
      </c>
      <c r="W19" s="1">
        <v>60.1</v>
      </c>
      <c r="Y19" s="1"/>
      <c r="Z19" s="9" t="s">
        <v>562</v>
      </c>
      <c r="AA19" s="1">
        <v>61</v>
      </c>
      <c r="AB19" s="1">
        <v>57.4</v>
      </c>
      <c r="AC19" s="1">
        <v>57.4</v>
      </c>
      <c r="AD19" s="1">
        <v>59.6</v>
      </c>
      <c r="AE19" s="1">
        <v>60</v>
      </c>
      <c r="AF19" s="1">
        <v>60</v>
      </c>
      <c r="AG19" s="1">
        <v>61.8</v>
      </c>
      <c r="AH19" s="1">
        <v>57.6</v>
      </c>
      <c r="AI19" s="1">
        <v>57.4</v>
      </c>
      <c r="AJ19" s="1">
        <v>58</v>
      </c>
      <c r="AK19" s="1">
        <v>58.1</v>
      </c>
      <c r="AL19" s="1">
        <v>57.7</v>
      </c>
      <c r="AM19" s="1">
        <v>56.7</v>
      </c>
      <c r="AN19" s="1">
        <v>56.3</v>
      </c>
      <c r="AO19" s="1">
        <v>58.7</v>
      </c>
      <c r="AP19" s="1">
        <v>55.8</v>
      </c>
      <c r="AQ19" s="1">
        <v>56.1</v>
      </c>
      <c r="AR19" s="1">
        <v>60.4</v>
      </c>
      <c r="AS19" s="1">
        <v>58</v>
      </c>
      <c r="AT19" s="1">
        <v>58</v>
      </c>
      <c r="AU19" s="1">
        <v>59.6</v>
      </c>
      <c r="AW19" s="1"/>
      <c r="AX19" s="9" t="s">
        <v>562</v>
      </c>
      <c r="AY19" s="1">
        <v>60.7</v>
      </c>
      <c r="AZ19" s="1">
        <v>58.1</v>
      </c>
      <c r="BA19" s="1">
        <v>58.3</v>
      </c>
      <c r="BB19" s="1">
        <v>59.5</v>
      </c>
      <c r="BC19" s="1">
        <v>60.2</v>
      </c>
      <c r="BD19" s="1">
        <v>59.4</v>
      </c>
      <c r="BE19" s="1">
        <v>61.2</v>
      </c>
      <c r="BF19" s="1">
        <v>58.1</v>
      </c>
      <c r="BG19" s="1">
        <v>57.6</v>
      </c>
      <c r="BH19" s="1">
        <v>57.8</v>
      </c>
      <c r="BI19" s="1">
        <v>58</v>
      </c>
      <c r="BJ19" s="1">
        <v>57.5</v>
      </c>
      <c r="BK19" s="1">
        <v>56.9</v>
      </c>
      <c r="BL19" s="1">
        <v>56.3</v>
      </c>
      <c r="BM19" s="1">
        <v>58.7</v>
      </c>
      <c r="BN19" s="1">
        <v>55.7</v>
      </c>
      <c r="BO19" s="1">
        <v>56</v>
      </c>
      <c r="BP19" s="1">
        <v>60.5</v>
      </c>
      <c r="BQ19" s="1">
        <v>58.3</v>
      </c>
      <c r="BR19" s="1">
        <v>57.9</v>
      </c>
      <c r="BS19" s="1">
        <v>60.1</v>
      </c>
      <c r="BU19" s="1"/>
      <c r="BV19" s="9" t="s">
        <v>562</v>
      </c>
      <c r="BW19" s="1">
        <v>60.7</v>
      </c>
      <c r="BX19" s="1">
        <v>58.1</v>
      </c>
      <c r="BY19" s="1">
        <v>58.3</v>
      </c>
      <c r="BZ19" s="1">
        <v>59.5</v>
      </c>
      <c r="CA19" s="1">
        <v>60.2</v>
      </c>
      <c r="CB19" s="1">
        <v>59.4</v>
      </c>
      <c r="CC19" s="1">
        <v>61.2</v>
      </c>
      <c r="CD19" s="1">
        <v>58.1</v>
      </c>
      <c r="CE19" s="1">
        <v>57.6</v>
      </c>
      <c r="CF19" s="1">
        <v>57.8</v>
      </c>
      <c r="CG19" s="1">
        <v>58</v>
      </c>
      <c r="CH19" s="1">
        <v>57.5</v>
      </c>
      <c r="CI19" s="1">
        <v>56.9</v>
      </c>
      <c r="CJ19" s="1">
        <v>56.3</v>
      </c>
      <c r="CK19" s="1">
        <v>58.7</v>
      </c>
      <c r="CL19" s="1">
        <v>55.7</v>
      </c>
      <c r="CM19" s="1">
        <v>56</v>
      </c>
      <c r="CN19" s="1">
        <v>60.5</v>
      </c>
      <c r="CO19" s="1">
        <v>58.3</v>
      </c>
      <c r="CP19" s="1">
        <v>57.9</v>
      </c>
      <c r="CQ19" s="1">
        <v>60.1</v>
      </c>
      <c r="CS19" s="1"/>
      <c r="CT19" s="9" t="s">
        <v>562</v>
      </c>
      <c r="CU19" s="1">
        <v>60.7</v>
      </c>
      <c r="CV19" s="1">
        <v>58.1</v>
      </c>
      <c r="CW19" s="1">
        <v>58.3</v>
      </c>
      <c r="CX19" s="1">
        <v>59.5</v>
      </c>
      <c r="CY19" s="1">
        <v>60.2</v>
      </c>
      <c r="CZ19" s="1">
        <v>59.4</v>
      </c>
      <c r="DA19" s="1">
        <v>61.2</v>
      </c>
      <c r="DB19" s="1">
        <v>58.1</v>
      </c>
      <c r="DC19" s="1">
        <v>57.6</v>
      </c>
      <c r="DD19" s="1">
        <v>57.8</v>
      </c>
      <c r="DE19" s="1">
        <v>58</v>
      </c>
      <c r="DF19" s="1">
        <v>57.5</v>
      </c>
      <c r="DG19" s="1">
        <v>56.9</v>
      </c>
      <c r="DH19" s="1">
        <v>56.3</v>
      </c>
      <c r="DI19" s="1">
        <v>58.7</v>
      </c>
      <c r="DJ19" s="1">
        <v>55.7</v>
      </c>
      <c r="DK19" s="1">
        <v>56</v>
      </c>
      <c r="DL19" s="1">
        <v>60.5</v>
      </c>
      <c r="DM19" s="1">
        <v>58.3</v>
      </c>
      <c r="DN19" s="1">
        <v>57.9</v>
      </c>
      <c r="DO19" s="1">
        <v>60.1</v>
      </c>
      <c r="DQ19" s="1"/>
      <c r="DR19" s="9" t="s">
        <v>562</v>
      </c>
      <c r="DS19" s="1">
        <v>60.7</v>
      </c>
      <c r="DT19" s="1">
        <v>58.1</v>
      </c>
      <c r="DU19" s="1">
        <v>58.3</v>
      </c>
      <c r="DV19" s="1">
        <v>59.5</v>
      </c>
      <c r="DW19" s="1">
        <v>60.2</v>
      </c>
      <c r="DX19" s="1">
        <v>59.4</v>
      </c>
      <c r="DY19" s="1">
        <v>61.2</v>
      </c>
      <c r="DZ19" s="1">
        <v>58.1</v>
      </c>
      <c r="EA19" s="1">
        <v>57.6</v>
      </c>
      <c r="EB19" s="1">
        <v>57.8</v>
      </c>
      <c r="EC19" s="1">
        <v>58</v>
      </c>
      <c r="ED19" s="1">
        <v>57.5</v>
      </c>
      <c r="EE19" s="1">
        <v>56.9</v>
      </c>
      <c r="EF19" s="1">
        <v>56.3</v>
      </c>
      <c r="EG19" s="1">
        <v>58.7</v>
      </c>
      <c r="EH19" s="1">
        <v>55.7</v>
      </c>
      <c r="EI19" s="1">
        <v>56</v>
      </c>
      <c r="EJ19" s="1">
        <v>60.5</v>
      </c>
      <c r="EK19" s="1">
        <v>58.3</v>
      </c>
      <c r="EL19" s="1">
        <v>57.9</v>
      </c>
      <c r="EM19" s="1">
        <v>60.1</v>
      </c>
      <c r="EO19" s="1"/>
      <c r="EP19" s="9" t="s">
        <v>562</v>
      </c>
      <c r="EQ19" s="1">
        <v>60.7</v>
      </c>
      <c r="ER19" s="1">
        <v>58.1</v>
      </c>
      <c r="ES19" s="1">
        <v>58.3</v>
      </c>
      <c r="ET19" s="1">
        <v>59.5</v>
      </c>
      <c r="EU19" s="1">
        <v>60.2</v>
      </c>
      <c r="EV19" s="1">
        <v>59.4</v>
      </c>
      <c r="EW19" s="1">
        <v>61.2</v>
      </c>
      <c r="EX19" s="1">
        <v>58.1</v>
      </c>
      <c r="EY19" s="1">
        <v>57.6</v>
      </c>
      <c r="EZ19" s="1">
        <v>57.8</v>
      </c>
      <c r="FA19" s="1">
        <v>58</v>
      </c>
      <c r="FB19" s="1">
        <v>57.5</v>
      </c>
      <c r="FC19" s="1">
        <v>56.9</v>
      </c>
      <c r="FD19" s="1">
        <v>56.3</v>
      </c>
      <c r="FE19" s="1">
        <v>58.7</v>
      </c>
      <c r="FF19" s="1">
        <v>55.7</v>
      </c>
      <c r="FG19" s="1">
        <v>56</v>
      </c>
      <c r="FH19" s="1">
        <v>60.5</v>
      </c>
      <c r="FI19" s="1">
        <v>58.3</v>
      </c>
      <c r="FJ19" s="1">
        <v>58</v>
      </c>
      <c r="FK19" s="1">
        <v>60.1</v>
      </c>
      <c r="FM19" s="1"/>
      <c r="FN19" s="9" t="s">
        <v>562</v>
      </c>
      <c r="FO19" s="1">
        <v>60.7</v>
      </c>
      <c r="FP19" s="1">
        <v>58.1</v>
      </c>
      <c r="FQ19" s="1">
        <v>58.3</v>
      </c>
      <c r="FR19" s="1">
        <v>59.5</v>
      </c>
      <c r="FS19" s="1">
        <v>60.2</v>
      </c>
      <c r="FT19" s="1">
        <v>59.4</v>
      </c>
      <c r="FU19" s="1">
        <v>61.2</v>
      </c>
      <c r="FV19" s="1">
        <v>58.1</v>
      </c>
      <c r="FW19" s="1">
        <v>57.6</v>
      </c>
      <c r="FX19" s="1">
        <v>57.8</v>
      </c>
      <c r="FY19" s="1">
        <v>58</v>
      </c>
      <c r="FZ19" s="1">
        <v>57.6</v>
      </c>
      <c r="GA19" s="1">
        <v>56.9</v>
      </c>
      <c r="GB19" s="1">
        <v>56.3</v>
      </c>
      <c r="GC19" s="1">
        <v>58.7</v>
      </c>
      <c r="GD19" s="1">
        <v>55.7</v>
      </c>
      <c r="GE19" s="1">
        <v>56</v>
      </c>
      <c r="GF19" s="1">
        <v>60.5</v>
      </c>
      <c r="GG19" s="1">
        <v>58.3</v>
      </c>
      <c r="GH19" s="1">
        <v>58</v>
      </c>
      <c r="GI19" s="1">
        <v>60.1</v>
      </c>
      <c r="GK19" s="1"/>
      <c r="GL19" s="9" t="s">
        <v>562</v>
      </c>
      <c r="GM19" s="1">
        <v>60.7</v>
      </c>
      <c r="GN19" s="1">
        <v>58.1</v>
      </c>
      <c r="GO19" s="1">
        <v>58.3</v>
      </c>
      <c r="GP19" s="1">
        <v>59.5</v>
      </c>
      <c r="GQ19" s="1">
        <v>60.2</v>
      </c>
      <c r="GR19" s="1">
        <v>59.4</v>
      </c>
      <c r="GS19" s="1">
        <v>61.2</v>
      </c>
      <c r="GT19" s="1">
        <v>58.1</v>
      </c>
      <c r="GU19" s="1">
        <v>57.6</v>
      </c>
      <c r="GV19" s="1">
        <v>57.8</v>
      </c>
      <c r="GW19" s="1">
        <v>58</v>
      </c>
      <c r="GX19" s="1">
        <v>57.5</v>
      </c>
      <c r="GY19" s="1">
        <v>56.9</v>
      </c>
      <c r="GZ19" s="1">
        <v>56.3</v>
      </c>
      <c r="HA19" s="1">
        <v>58.7</v>
      </c>
      <c r="HB19" s="1">
        <v>55.7</v>
      </c>
      <c r="HC19" s="1">
        <v>56</v>
      </c>
      <c r="HD19" s="1">
        <v>60.5</v>
      </c>
      <c r="HE19" s="1">
        <v>58.3</v>
      </c>
      <c r="HF19" s="1">
        <v>57.9</v>
      </c>
      <c r="HG19" s="1">
        <v>60.1</v>
      </c>
      <c r="HI19" s="1"/>
      <c r="HJ19" s="9" t="s">
        <v>562</v>
      </c>
      <c r="HK19" s="1">
        <v>60.7</v>
      </c>
      <c r="HL19" s="1">
        <v>58.1</v>
      </c>
      <c r="HM19" s="1">
        <v>58.3</v>
      </c>
      <c r="HN19" s="1">
        <v>59.5</v>
      </c>
      <c r="HO19" s="1">
        <v>60.2</v>
      </c>
      <c r="HP19" s="1">
        <v>59.4</v>
      </c>
      <c r="HQ19" s="1">
        <v>61.2</v>
      </c>
      <c r="HR19" s="1">
        <v>58.1</v>
      </c>
      <c r="HS19" s="1">
        <v>57.6</v>
      </c>
      <c r="HT19" s="1">
        <v>57.8</v>
      </c>
      <c r="HU19" s="1">
        <v>58</v>
      </c>
      <c r="HV19" s="1">
        <v>57.5</v>
      </c>
      <c r="HW19" s="1">
        <v>56.9</v>
      </c>
      <c r="HX19" s="1">
        <v>56.3</v>
      </c>
      <c r="HY19" s="1">
        <v>58.7</v>
      </c>
      <c r="HZ19" s="1">
        <v>55.7</v>
      </c>
      <c r="IA19" s="1">
        <v>56</v>
      </c>
      <c r="IB19" s="1">
        <v>60.5</v>
      </c>
      <c r="IC19" s="1">
        <v>58.3</v>
      </c>
      <c r="ID19" s="1">
        <v>57.9</v>
      </c>
      <c r="IE19" s="1">
        <v>60.1</v>
      </c>
    </row>
    <row r="20" ht="15" spans="1:239">
      <c r="A20" s="1"/>
      <c r="B20" s="9" t="s">
        <v>94</v>
      </c>
      <c r="C20" s="1">
        <v>30.3</v>
      </c>
      <c r="D20" s="1">
        <v>31.3</v>
      </c>
      <c r="E20" s="1">
        <v>31.2</v>
      </c>
      <c r="F20" s="1">
        <v>30.1</v>
      </c>
      <c r="G20" s="1">
        <v>30.2</v>
      </c>
      <c r="H20" s="1">
        <v>30.4</v>
      </c>
      <c r="I20" s="1">
        <v>28.6</v>
      </c>
      <c r="J20" s="1">
        <v>31.3</v>
      </c>
      <c r="K20" s="1">
        <v>32.1</v>
      </c>
      <c r="L20" s="1">
        <v>32.8</v>
      </c>
      <c r="M20" s="1">
        <v>32.7</v>
      </c>
      <c r="N20" s="1">
        <v>33.2</v>
      </c>
      <c r="O20" s="1">
        <v>33.7</v>
      </c>
      <c r="P20" s="1">
        <v>32.6</v>
      </c>
      <c r="Q20" s="1">
        <v>31.1</v>
      </c>
      <c r="R20" s="1">
        <v>34.2</v>
      </c>
      <c r="S20" s="1">
        <v>32.1</v>
      </c>
      <c r="T20" s="1">
        <v>32.5</v>
      </c>
      <c r="U20" s="1">
        <v>34.7</v>
      </c>
      <c r="V20" s="1">
        <v>34.9</v>
      </c>
      <c r="W20" s="1">
        <v>34</v>
      </c>
      <c r="Y20" s="1"/>
      <c r="Z20" s="9" t="s">
        <v>94</v>
      </c>
      <c r="AA20" s="1">
        <v>30.5</v>
      </c>
      <c r="AB20" s="1">
        <v>31.5</v>
      </c>
      <c r="AC20" s="1">
        <v>31.5</v>
      </c>
      <c r="AD20" s="1">
        <v>29.8</v>
      </c>
      <c r="AE20" s="1">
        <v>30</v>
      </c>
      <c r="AF20" s="1">
        <v>30</v>
      </c>
      <c r="AG20" s="1">
        <v>27.9</v>
      </c>
      <c r="AH20" s="1">
        <v>31.5</v>
      </c>
      <c r="AI20" s="1">
        <v>32.4</v>
      </c>
      <c r="AJ20" s="1">
        <v>32.8</v>
      </c>
      <c r="AK20" s="1">
        <v>32.6</v>
      </c>
      <c r="AL20" s="1">
        <v>33.3</v>
      </c>
      <c r="AM20" s="1">
        <v>34</v>
      </c>
      <c r="AN20" s="1">
        <v>32.7</v>
      </c>
      <c r="AO20" s="1">
        <v>31</v>
      </c>
      <c r="AP20" s="1">
        <v>34.2</v>
      </c>
      <c r="AQ20" s="1">
        <v>32.2</v>
      </c>
      <c r="AR20" s="1">
        <v>32.6</v>
      </c>
      <c r="AS20" s="1">
        <v>34.8</v>
      </c>
      <c r="AT20" s="1">
        <v>35.3</v>
      </c>
      <c r="AU20" s="1">
        <v>34</v>
      </c>
      <c r="AW20" s="1"/>
      <c r="AX20" s="9" t="s">
        <v>94</v>
      </c>
      <c r="AY20" s="1">
        <v>30.3</v>
      </c>
      <c r="AZ20" s="1">
        <v>31.4</v>
      </c>
      <c r="BA20" s="1">
        <v>31.2</v>
      </c>
      <c r="BB20" s="1">
        <v>30.1</v>
      </c>
      <c r="BC20" s="1">
        <v>30.2</v>
      </c>
      <c r="BD20" s="1">
        <v>30.4</v>
      </c>
      <c r="BE20" s="1">
        <v>28.6</v>
      </c>
      <c r="BF20" s="1">
        <v>31.3</v>
      </c>
      <c r="BG20" s="1">
        <v>32.1</v>
      </c>
      <c r="BH20" s="1">
        <v>32.8</v>
      </c>
      <c r="BI20" s="1">
        <v>32.6</v>
      </c>
      <c r="BJ20" s="1">
        <v>33.3</v>
      </c>
      <c r="BK20" s="1">
        <v>33.7</v>
      </c>
      <c r="BL20" s="1">
        <v>32.6</v>
      </c>
      <c r="BM20" s="1">
        <v>31.1</v>
      </c>
      <c r="BN20" s="1">
        <v>34.2</v>
      </c>
      <c r="BO20" s="1">
        <v>32.1</v>
      </c>
      <c r="BP20" s="1">
        <v>32.5</v>
      </c>
      <c r="BQ20" s="1">
        <v>34.7</v>
      </c>
      <c r="BR20" s="1">
        <v>34.9</v>
      </c>
      <c r="BS20" s="1">
        <v>34</v>
      </c>
      <c r="BU20" s="1"/>
      <c r="BV20" s="9" t="s">
        <v>94</v>
      </c>
      <c r="BW20" s="1">
        <v>30.3</v>
      </c>
      <c r="BX20" s="1">
        <v>31.3</v>
      </c>
      <c r="BY20" s="1">
        <v>31.2</v>
      </c>
      <c r="BZ20" s="1">
        <v>30.1</v>
      </c>
      <c r="CA20" s="1">
        <v>30.2</v>
      </c>
      <c r="CB20" s="1">
        <v>30.4</v>
      </c>
      <c r="CC20" s="1">
        <v>28.6</v>
      </c>
      <c r="CD20" s="1">
        <v>31.3</v>
      </c>
      <c r="CE20" s="1">
        <v>32.2</v>
      </c>
      <c r="CF20" s="1">
        <v>32.8</v>
      </c>
      <c r="CG20" s="1">
        <v>32.7</v>
      </c>
      <c r="CH20" s="1">
        <v>33.2</v>
      </c>
      <c r="CI20" s="1">
        <v>33.7</v>
      </c>
      <c r="CJ20" s="1">
        <v>32.6</v>
      </c>
      <c r="CK20" s="1">
        <v>31.1</v>
      </c>
      <c r="CL20" s="1">
        <v>34.2</v>
      </c>
      <c r="CM20" s="1">
        <v>32.1</v>
      </c>
      <c r="CN20" s="1">
        <v>32.5</v>
      </c>
      <c r="CO20" s="1">
        <v>34.7</v>
      </c>
      <c r="CP20" s="1">
        <v>34.9</v>
      </c>
      <c r="CQ20" s="1">
        <v>34</v>
      </c>
      <c r="CS20" s="1"/>
      <c r="CT20" s="9" t="s">
        <v>94</v>
      </c>
      <c r="CU20" s="1">
        <v>30.3</v>
      </c>
      <c r="CV20" s="1">
        <v>31.3</v>
      </c>
      <c r="CW20" s="1">
        <v>31.2</v>
      </c>
      <c r="CX20" s="1">
        <v>30.2</v>
      </c>
      <c r="CY20" s="1">
        <v>30.2</v>
      </c>
      <c r="CZ20" s="1">
        <v>30.4</v>
      </c>
      <c r="DA20" s="1">
        <v>28.6</v>
      </c>
      <c r="DB20" s="1">
        <v>31.3</v>
      </c>
      <c r="DC20" s="1">
        <v>32.2</v>
      </c>
      <c r="DD20" s="1">
        <v>32.8</v>
      </c>
      <c r="DE20" s="1">
        <v>32.7</v>
      </c>
      <c r="DF20" s="1">
        <v>33.2</v>
      </c>
      <c r="DG20" s="1">
        <v>33.7</v>
      </c>
      <c r="DH20" s="1">
        <v>32.6</v>
      </c>
      <c r="DI20" s="1">
        <v>31.1</v>
      </c>
      <c r="DJ20" s="1">
        <v>34.2</v>
      </c>
      <c r="DK20" s="1">
        <v>32.1</v>
      </c>
      <c r="DL20" s="1">
        <v>32.5</v>
      </c>
      <c r="DM20" s="1">
        <v>34.7</v>
      </c>
      <c r="DN20" s="1">
        <v>34.9</v>
      </c>
      <c r="DO20" s="1">
        <v>34</v>
      </c>
      <c r="DQ20" s="1"/>
      <c r="DR20" s="9" t="s">
        <v>94</v>
      </c>
      <c r="DS20" s="1">
        <v>30.3</v>
      </c>
      <c r="DT20" s="1">
        <v>31.3</v>
      </c>
      <c r="DU20" s="1">
        <v>31.2</v>
      </c>
      <c r="DV20" s="1">
        <v>30.2</v>
      </c>
      <c r="DW20" s="1">
        <v>30.2</v>
      </c>
      <c r="DX20" s="1">
        <v>30.4</v>
      </c>
      <c r="DY20" s="1">
        <v>28.6</v>
      </c>
      <c r="DZ20" s="1">
        <v>31.3</v>
      </c>
      <c r="EA20" s="1">
        <v>32.2</v>
      </c>
      <c r="EB20" s="1">
        <v>32.8</v>
      </c>
      <c r="EC20" s="1">
        <v>32.7</v>
      </c>
      <c r="ED20" s="1">
        <v>33.2</v>
      </c>
      <c r="EE20" s="1">
        <v>33.7</v>
      </c>
      <c r="EF20" s="1">
        <v>32.7</v>
      </c>
      <c r="EG20" s="1">
        <v>31.1</v>
      </c>
      <c r="EH20" s="1">
        <v>34.2</v>
      </c>
      <c r="EI20" s="1">
        <v>32.1</v>
      </c>
      <c r="EJ20" s="1">
        <v>32.5</v>
      </c>
      <c r="EK20" s="1">
        <v>34.7</v>
      </c>
      <c r="EL20" s="1">
        <v>34.9</v>
      </c>
      <c r="EM20" s="1">
        <v>34</v>
      </c>
      <c r="EO20" s="1"/>
      <c r="EP20" s="9" t="s">
        <v>94</v>
      </c>
      <c r="EQ20" s="1">
        <v>30.3</v>
      </c>
      <c r="ER20" s="1">
        <v>31.3</v>
      </c>
      <c r="ES20" s="1">
        <v>31.2</v>
      </c>
      <c r="ET20" s="1">
        <v>30.2</v>
      </c>
      <c r="EU20" s="1">
        <v>30.2</v>
      </c>
      <c r="EV20" s="1">
        <v>30.4</v>
      </c>
      <c r="EW20" s="1">
        <v>28.6</v>
      </c>
      <c r="EX20" s="1">
        <v>31.3</v>
      </c>
      <c r="EY20" s="1">
        <v>32.2</v>
      </c>
      <c r="EZ20" s="1">
        <v>32.8</v>
      </c>
      <c r="FA20" s="1">
        <v>32.7</v>
      </c>
      <c r="FB20" s="1">
        <v>33.2</v>
      </c>
      <c r="FC20" s="1">
        <v>33.7</v>
      </c>
      <c r="FD20" s="1">
        <v>32.7</v>
      </c>
      <c r="FE20" s="1">
        <v>31.1</v>
      </c>
      <c r="FF20" s="1">
        <v>34.2</v>
      </c>
      <c r="FG20" s="1">
        <v>32.1</v>
      </c>
      <c r="FH20" s="1">
        <v>32.5</v>
      </c>
      <c r="FI20" s="1">
        <v>34.7</v>
      </c>
      <c r="FJ20" s="1">
        <v>34.9</v>
      </c>
      <c r="FK20" s="1">
        <v>34</v>
      </c>
      <c r="FM20" s="1"/>
      <c r="FN20" s="9" t="s">
        <v>94</v>
      </c>
      <c r="FO20" s="1">
        <v>30.3</v>
      </c>
      <c r="FP20" s="1">
        <v>31.3</v>
      </c>
      <c r="FQ20" s="1">
        <v>31.2</v>
      </c>
      <c r="FR20" s="1">
        <v>30.2</v>
      </c>
      <c r="FS20" s="1">
        <v>30.2</v>
      </c>
      <c r="FT20" s="1">
        <v>30.4</v>
      </c>
      <c r="FU20" s="1">
        <v>28.6</v>
      </c>
      <c r="FV20" s="1">
        <v>31.3</v>
      </c>
      <c r="FW20" s="1">
        <v>32.2</v>
      </c>
      <c r="FX20" s="1">
        <v>32.8</v>
      </c>
      <c r="FY20" s="1">
        <v>32.7</v>
      </c>
      <c r="FZ20" s="1">
        <v>33.2</v>
      </c>
      <c r="GA20" s="1">
        <v>33.7</v>
      </c>
      <c r="GB20" s="1">
        <v>32.7</v>
      </c>
      <c r="GC20" s="1">
        <v>31.1</v>
      </c>
      <c r="GD20" s="1">
        <v>34.2</v>
      </c>
      <c r="GE20" s="1">
        <v>32.1</v>
      </c>
      <c r="GF20" s="1">
        <v>32.5</v>
      </c>
      <c r="GG20" s="1">
        <v>34.7</v>
      </c>
      <c r="GH20" s="1">
        <v>34.9</v>
      </c>
      <c r="GI20" s="1">
        <v>34</v>
      </c>
      <c r="GK20" s="1"/>
      <c r="GL20" s="9" t="s">
        <v>94</v>
      </c>
      <c r="GM20" s="1">
        <v>30.3</v>
      </c>
      <c r="GN20" s="1">
        <v>31.3</v>
      </c>
      <c r="GO20" s="1">
        <v>31.2</v>
      </c>
      <c r="GP20" s="1">
        <v>30.2</v>
      </c>
      <c r="GQ20" s="1">
        <v>30.2</v>
      </c>
      <c r="GR20" s="1">
        <v>30.4</v>
      </c>
      <c r="GS20" s="1">
        <v>28.6</v>
      </c>
      <c r="GT20" s="1">
        <v>31.3</v>
      </c>
      <c r="GU20" s="1">
        <v>32.2</v>
      </c>
      <c r="GV20" s="1">
        <v>32.8</v>
      </c>
      <c r="GW20" s="1">
        <v>32.7</v>
      </c>
      <c r="GX20" s="1">
        <v>33.2</v>
      </c>
      <c r="GY20" s="1">
        <v>33.7</v>
      </c>
      <c r="GZ20" s="1">
        <v>32.7</v>
      </c>
      <c r="HA20" s="1">
        <v>31.1</v>
      </c>
      <c r="HB20" s="1">
        <v>34.2</v>
      </c>
      <c r="HC20" s="1">
        <v>32.1</v>
      </c>
      <c r="HD20" s="1">
        <v>32.5</v>
      </c>
      <c r="HE20" s="1">
        <v>34.7</v>
      </c>
      <c r="HF20" s="1">
        <v>34.9</v>
      </c>
      <c r="HG20" s="1">
        <v>34</v>
      </c>
      <c r="HI20" s="1"/>
      <c r="HJ20" s="9" t="s">
        <v>94</v>
      </c>
      <c r="HK20" s="1">
        <v>30.3</v>
      </c>
      <c r="HL20" s="1">
        <v>31.3</v>
      </c>
      <c r="HM20" s="1">
        <v>31.2</v>
      </c>
      <c r="HN20" s="1">
        <v>30.2</v>
      </c>
      <c r="HO20" s="1">
        <v>30.2</v>
      </c>
      <c r="HP20" s="1">
        <v>30.4</v>
      </c>
      <c r="HQ20" s="1">
        <v>28.6</v>
      </c>
      <c r="HR20" s="1">
        <v>31.3</v>
      </c>
      <c r="HS20" s="1">
        <v>32.2</v>
      </c>
      <c r="HT20" s="1">
        <v>32.8</v>
      </c>
      <c r="HU20" s="1">
        <v>32.7</v>
      </c>
      <c r="HV20" s="1">
        <v>33.2</v>
      </c>
      <c r="HW20" s="1">
        <v>33.7</v>
      </c>
      <c r="HX20" s="1">
        <v>32.6</v>
      </c>
      <c r="HY20" s="1">
        <v>31.1</v>
      </c>
      <c r="HZ20" s="1">
        <v>34.2</v>
      </c>
      <c r="IA20" s="1">
        <v>32.1</v>
      </c>
      <c r="IB20" s="1">
        <v>32.5</v>
      </c>
      <c r="IC20" s="1">
        <v>34.7</v>
      </c>
      <c r="ID20" s="1">
        <v>34.9</v>
      </c>
      <c r="IE20" s="1">
        <v>34</v>
      </c>
    </row>
    <row r="21" ht="15" spans="1:239">
      <c r="A21" s="1"/>
      <c r="B21" s="9" t="s">
        <v>563</v>
      </c>
      <c r="C21" s="1">
        <v>9</v>
      </c>
      <c r="D21" s="1">
        <v>10.6</v>
      </c>
      <c r="E21" s="1">
        <v>10.4</v>
      </c>
      <c r="F21" s="1">
        <v>10.4</v>
      </c>
      <c r="G21" s="1">
        <v>9.6</v>
      </c>
      <c r="H21" s="1">
        <v>10.1</v>
      </c>
      <c r="I21" s="1">
        <v>10.2</v>
      </c>
      <c r="J21" s="1">
        <v>10.6</v>
      </c>
      <c r="K21" s="1">
        <v>10.3</v>
      </c>
      <c r="L21" s="1">
        <v>9.4</v>
      </c>
      <c r="M21" s="1">
        <v>9.4</v>
      </c>
      <c r="N21" s="1">
        <v>9.2</v>
      </c>
      <c r="O21" s="1">
        <v>9.4</v>
      </c>
      <c r="P21" s="1">
        <v>11</v>
      </c>
      <c r="Q21" s="1">
        <v>10.2</v>
      </c>
      <c r="R21" s="1">
        <v>10.1</v>
      </c>
      <c r="S21" s="1">
        <v>11.9</v>
      </c>
      <c r="T21" s="1">
        <v>7</v>
      </c>
      <c r="U21" s="1">
        <v>7.1</v>
      </c>
      <c r="V21" s="1">
        <v>7.1</v>
      </c>
      <c r="W21" s="1">
        <v>5.9</v>
      </c>
      <c r="Y21" s="1"/>
      <c r="Z21" s="9" t="s">
        <v>563</v>
      </c>
      <c r="AA21" s="1">
        <v>8.5</v>
      </c>
      <c r="AB21" s="1">
        <v>11.1</v>
      </c>
      <c r="AC21" s="1">
        <v>11.1</v>
      </c>
      <c r="AD21" s="1">
        <v>10.5</v>
      </c>
      <c r="AE21" s="1">
        <v>10</v>
      </c>
      <c r="AF21" s="1">
        <v>10</v>
      </c>
      <c r="AG21" s="1">
        <v>10.3</v>
      </c>
      <c r="AH21" s="1">
        <v>10.9</v>
      </c>
      <c r="AI21" s="1">
        <v>10.2</v>
      </c>
      <c r="AJ21" s="1">
        <v>9.2</v>
      </c>
      <c r="AK21" s="1">
        <v>9.3</v>
      </c>
      <c r="AL21" s="1">
        <v>9</v>
      </c>
      <c r="AM21" s="1">
        <v>9.3</v>
      </c>
      <c r="AN21" s="1">
        <v>11.1</v>
      </c>
      <c r="AO21" s="1">
        <v>10.2</v>
      </c>
      <c r="AP21" s="1">
        <v>10</v>
      </c>
      <c r="AQ21" s="1">
        <v>11.8</v>
      </c>
      <c r="AR21" s="1">
        <v>7</v>
      </c>
      <c r="AS21" s="1">
        <v>7.1</v>
      </c>
      <c r="AT21" s="1">
        <v>6.7</v>
      </c>
      <c r="AU21" s="1">
        <v>6.4</v>
      </c>
      <c r="AW21" s="1"/>
      <c r="AX21" s="9" t="s">
        <v>563</v>
      </c>
      <c r="AY21" s="1">
        <v>9</v>
      </c>
      <c r="AZ21" s="1">
        <v>10.6</v>
      </c>
      <c r="BA21" s="1">
        <v>10.5</v>
      </c>
      <c r="BB21" s="1">
        <v>10.4</v>
      </c>
      <c r="BC21" s="1">
        <v>9.6</v>
      </c>
      <c r="BD21" s="1">
        <v>10.2</v>
      </c>
      <c r="BE21" s="1">
        <v>10.2</v>
      </c>
      <c r="BF21" s="1">
        <v>10.6</v>
      </c>
      <c r="BG21" s="1">
        <v>10.3</v>
      </c>
      <c r="BH21" s="1">
        <v>9.4</v>
      </c>
      <c r="BI21" s="1">
        <v>9.4</v>
      </c>
      <c r="BJ21" s="1">
        <v>9.2</v>
      </c>
      <c r="BK21" s="1">
        <v>9.4</v>
      </c>
      <c r="BL21" s="1">
        <v>11</v>
      </c>
      <c r="BM21" s="1">
        <v>10.1</v>
      </c>
      <c r="BN21" s="1">
        <v>10.1</v>
      </c>
      <c r="BO21" s="1">
        <v>11.9</v>
      </c>
      <c r="BP21" s="1">
        <v>7.1</v>
      </c>
      <c r="BQ21" s="1">
        <v>7</v>
      </c>
      <c r="BR21" s="1">
        <v>7.1</v>
      </c>
      <c r="BS21" s="1">
        <v>5.9</v>
      </c>
      <c r="BU21" s="1"/>
      <c r="BV21" s="9" t="s">
        <v>563</v>
      </c>
      <c r="BW21" s="1">
        <v>9</v>
      </c>
      <c r="BX21" s="1">
        <v>10.6</v>
      </c>
      <c r="BY21" s="1">
        <v>10.5</v>
      </c>
      <c r="BZ21" s="1">
        <v>10.4</v>
      </c>
      <c r="CA21" s="1">
        <v>9.6</v>
      </c>
      <c r="CB21" s="1">
        <v>10.1</v>
      </c>
      <c r="CC21" s="1">
        <v>10.2</v>
      </c>
      <c r="CD21" s="1">
        <v>10.6</v>
      </c>
      <c r="CE21" s="1">
        <v>10.3</v>
      </c>
      <c r="CF21" s="1">
        <v>9.4</v>
      </c>
      <c r="CG21" s="1">
        <v>9.4</v>
      </c>
      <c r="CH21" s="1">
        <v>9.2</v>
      </c>
      <c r="CI21" s="1">
        <v>9.4</v>
      </c>
      <c r="CJ21" s="1">
        <v>11</v>
      </c>
      <c r="CK21" s="1">
        <v>10.2</v>
      </c>
      <c r="CL21" s="1">
        <v>10.1</v>
      </c>
      <c r="CM21" s="1">
        <v>11.9</v>
      </c>
      <c r="CN21" s="1">
        <v>7</v>
      </c>
      <c r="CO21" s="1">
        <v>7</v>
      </c>
      <c r="CP21" s="1">
        <v>7.1</v>
      </c>
      <c r="CQ21" s="1">
        <v>5.9</v>
      </c>
      <c r="CS21" s="1"/>
      <c r="CT21" s="9" t="s">
        <v>563</v>
      </c>
      <c r="CU21" s="1">
        <v>9</v>
      </c>
      <c r="CV21" s="1">
        <v>10.6</v>
      </c>
      <c r="CW21" s="1">
        <v>10.4</v>
      </c>
      <c r="CX21" s="1">
        <v>10.4</v>
      </c>
      <c r="CY21" s="1">
        <v>9.6</v>
      </c>
      <c r="CZ21" s="1">
        <v>10.1</v>
      </c>
      <c r="DA21" s="1">
        <v>10.2</v>
      </c>
      <c r="DB21" s="1">
        <v>10.6</v>
      </c>
      <c r="DC21" s="1">
        <v>10.3</v>
      </c>
      <c r="DD21" s="1">
        <v>9.4</v>
      </c>
      <c r="DE21" s="1">
        <v>9.4</v>
      </c>
      <c r="DF21" s="1">
        <v>9.2</v>
      </c>
      <c r="DG21" s="1">
        <v>9.4</v>
      </c>
      <c r="DH21" s="1">
        <v>11</v>
      </c>
      <c r="DI21" s="1">
        <v>10.2</v>
      </c>
      <c r="DJ21" s="1">
        <v>10.1</v>
      </c>
      <c r="DK21" s="1">
        <v>11.9</v>
      </c>
      <c r="DL21" s="1">
        <v>7</v>
      </c>
      <c r="DM21" s="1">
        <v>7</v>
      </c>
      <c r="DN21" s="1">
        <v>7.1</v>
      </c>
      <c r="DO21" s="1">
        <v>5.9</v>
      </c>
      <c r="DQ21" s="1"/>
      <c r="DR21" s="9" t="s">
        <v>563</v>
      </c>
      <c r="DS21" s="1">
        <v>9</v>
      </c>
      <c r="DT21" s="1">
        <v>10.6</v>
      </c>
      <c r="DU21" s="1">
        <v>10.4</v>
      </c>
      <c r="DV21" s="1">
        <v>10.4</v>
      </c>
      <c r="DW21" s="1">
        <v>9.6</v>
      </c>
      <c r="DX21" s="1">
        <v>10.2</v>
      </c>
      <c r="DY21" s="1">
        <v>10.2</v>
      </c>
      <c r="DZ21" s="1">
        <v>10.6</v>
      </c>
      <c r="EA21" s="1">
        <v>10.3</v>
      </c>
      <c r="EB21" s="1">
        <v>9.4</v>
      </c>
      <c r="EC21" s="1">
        <v>9.4</v>
      </c>
      <c r="ED21" s="1">
        <v>9.2</v>
      </c>
      <c r="EE21" s="1">
        <v>9.4</v>
      </c>
      <c r="EF21" s="1">
        <v>11</v>
      </c>
      <c r="EG21" s="1">
        <v>10.2</v>
      </c>
      <c r="EH21" s="1">
        <v>10.1</v>
      </c>
      <c r="EI21" s="1">
        <v>11.9</v>
      </c>
      <c r="EJ21" s="1">
        <v>7</v>
      </c>
      <c r="EK21" s="1">
        <v>7</v>
      </c>
      <c r="EL21" s="1">
        <v>7.1</v>
      </c>
      <c r="EM21" s="1">
        <v>5.9</v>
      </c>
      <c r="EO21" s="1"/>
      <c r="EP21" s="9" t="s">
        <v>563</v>
      </c>
      <c r="EQ21" s="1">
        <v>9</v>
      </c>
      <c r="ER21" s="1">
        <v>10.6</v>
      </c>
      <c r="ES21" s="1">
        <v>10.4</v>
      </c>
      <c r="ET21" s="1">
        <v>10.4</v>
      </c>
      <c r="EU21" s="1">
        <v>9.6</v>
      </c>
      <c r="EV21" s="1">
        <v>10.2</v>
      </c>
      <c r="EW21" s="1">
        <v>10.2</v>
      </c>
      <c r="EX21" s="1">
        <v>10.6</v>
      </c>
      <c r="EY21" s="1">
        <v>10.3</v>
      </c>
      <c r="EZ21" s="1">
        <v>9.4</v>
      </c>
      <c r="FA21" s="1">
        <v>9.4</v>
      </c>
      <c r="FB21" s="1">
        <v>9.2</v>
      </c>
      <c r="FC21" s="1">
        <v>9.4</v>
      </c>
      <c r="FD21" s="1">
        <v>11</v>
      </c>
      <c r="FE21" s="1">
        <v>10.1</v>
      </c>
      <c r="FF21" s="1">
        <v>10.1</v>
      </c>
      <c r="FG21" s="1">
        <v>11.9</v>
      </c>
      <c r="FH21" s="1">
        <v>7</v>
      </c>
      <c r="FI21" s="1">
        <v>7</v>
      </c>
      <c r="FJ21" s="1">
        <v>7.1</v>
      </c>
      <c r="FK21" s="1">
        <v>5.9</v>
      </c>
      <c r="FM21" s="1"/>
      <c r="FN21" s="9" t="s">
        <v>563</v>
      </c>
      <c r="FO21" s="1">
        <v>9</v>
      </c>
      <c r="FP21" s="1">
        <v>10.6</v>
      </c>
      <c r="FQ21" s="1">
        <v>10.4</v>
      </c>
      <c r="FR21" s="1">
        <v>10.4</v>
      </c>
      <c r="FS21" s="1">
        <v>9.6</v>
      </c>
      <c r="FT21" s="1">
        <v>10.2</v>
      </c>
      <c r="FU21" s="1">
        <v>10.2</v>
      </c>
      <c r="FV21" s="1">
        <v>10.6</v>
      </c>
      <c r="FW21" s="1">
        <v>10.3</v>
      </c>
      <c r="FX21" s="1">
        <v>9.4</v>
      </c>
      <c r="FY21" s="1">
        <v>9.4</v>
      </c>
      <c r="FZ21" s="1">
        <v>9.2</v>
      </c>
      <c r="GA21" s="1">
        <v>9.4</v>
      </c>
      <c r="GB21" s="1">
        <v>11</v>
      </c>
      <c r="GC21" s="1">
        <v>10.1</v>
      </c>
      <c r="GD21" s="1">
        <v>10.1</v>
      </c>
      <c r="GE21" s="1">
        <v>11.9</v>
      </c>
      <c r="GF21" s="1">
        <v>7</v>
      </c>
      <c r="GG21" s="1">
        <v>7</v>
      </c>
      <c r="GH21" s="1">
        <v>7.1</v>
      </c>
      <c r="GI21" s="1">
        <v>5.9</v>
      </c>
      <c r="GK21" s="1"/>
      <c r="GL21" s="9" t="s">
        <v>563</v>
      </c>
      <c r="GM21" s="1">
        <v>9</v>
      </c>
      <c r="GN21" s="1">
        <v>10.6</v>
      </c>
      <c r="GO21" s="1">
        <v>10.4</v>
      </c>
      <c r="GP21" s="1">
        <v>10.4</v>
      </c>
      <c r="GQ21" s="1">
        <v>9.6</v>
      </c>
      <c r="GR21" s="1">
        <v>10.1</v>
      </c>
      <c r="GS21" s="1">
        <v>10.2</v>
      </c>
      <c r="GT21" s="1">
        <v>10.6</v>
      </c>
      <c r="GU21" s="1">
        <v>10.3</v>
      </c>
      <c r="GV21" s="1">
        <v>9.4</v>
      </c>
      <c r="GW21" s="1">
        <v>9.4</v>
      </c>
      <c r="GX21" s="1">
        <v>9.2</v>
      </c>
      <c r="GY21" s="1">
        <v>9.4</v>
      </c>
      <c r="GZ21" s="1">
        <v>11</v>
      </c>
      <c r="HA21" s="1">
        <v>10.2</v>
      </c>
      <c r="HB21" s="1">
        <v>10.1</v>
      </c>
      <c r="HC21" s="1">
        <v>11.9</v>
      </c>
      <c r="HD21" s="1">
        <v>7</v>
      </c>
      <c r="HE21" s="1">
        <v>7</v>
      </c>
      <c r="HF21" s="1">
        <v>7.1</v>
      </c>
      <c r="HG21" s="1">
        <v>5.9</v>
      </c>
      <c r="HI21" s="1"/>
      <c r="HJ21" s="9" t="s">
        <v>563</v>
      </c>
      <c r="HK21" s="1">
        <v>9</v>
      </c>
      <c r="HL21" s="1">
        <v>10.6</v>
      </c>
      <c r="HM21" s="1">
        <v>10.4</v>
      </c>
      <c r="HN21" s="1">
        <v>10.4</v>
      </c>
      <c r="HO21" s="1">
        <v>9.6</v>
      </c>
      <c r="HP21" s="1">
        <v>10.2</v>
      </c>
      <c r="HQ21" s="1">
        <v>10.2</v>
      </c>
      <c r="HR21" s="1">
        <v>10.6</v>
      </c>
      <c r="HS21" s="1">
        <v>10.3</v>
      </c>
      <c r="HT21" s="1">
        <v>9.4</v>
      </c>
      <c r="HU21" s="1">
        <v>9.4</v>
      </c>
      <c r="HV21" s="1">
        <v>9.2</v>
      </c>
      <c r="HW21" s="1">
        <v>9.4</v>
      </c>
      <c r="HX21" s="1">
        <v>11</v>
      </c>
      <c r="HY21" s="1">
        <v>10.2</v>
      </c>
      <c r="HZ21" s="1">
        <v>10.1</v>
      </c>
      <c r="IA21" s="1">
        <v>11.9</v>
      </c>
      <c r="IB21" s="1">
        <v>7</v>
      </c>
      <c r="IC21" s="1">
        <v>7</v>
      </c>
      <c r="ID21" s="1">
        <v>7.1</v>
      </c>
      <c r="IE21" s="1">
        <v>5.9</v>
      </c>
    </row>
    <row r="22" ht="15" spans="1:239">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c r="HI22" s="1"/>
      <c r="HJ22" s="1"/>
      <c r="HK22" s="1"/>
      <c r="HL22" s="1"/>
      <c r="HM22" s="1"/>
      <c r="HN22" s="1"/>
      <c r="HO22" s="1"/>
      <c r="HP22" s="1"/>
      <c r="HQ22" s="1"/>
      <c r="HR22" s="1"/>
      <c r="HS22" s="1"/>
      <c r="HT22" s="1"/>
      <c r="HU22" s="1"/>
      <c r="HV22" s="1"/>
      <c r="HW22" s="1"/>
      <c r="HX22" s="1"/>
      <c r="HY22" s="1"/>
      <c r="HZ22" s="1"/>
      <c r="IA22" s="1"/>
      <c r="IB22" s="1"/>
      <c r="IC22" s="1"/>
      <c r="ID22" s="1"/>
      <c r="IE22" s="1"/>
    </row>
    <row r="23" ht="65.45" customHeight="1" spans="1:239">
      <c r="A23" s="1"/>
      <c r="B23" s="10" t="s">
        <v>199</v>
      </c>
      <c r="C23" s="1"/>
      <c r="D23" s="1"/>
      <c r="E23" s="1"/>
      <c r="F23" s="1"/>
      <c r="G23" s="1"/>
      <c r="H23" s="1"/>
      <c r="I23" s="1"/>
      <c r="J23" s="1"/>
      <c r="K23" s="1"/>
      <c r="L23" s="1"/>
      <c r="M23" s="1"/>
      <c r="N23" s="1"/>
      <c r="O23" s="1"/>
      <c r="P23" s="1"/>
      <c r="Q23" s="1"/>
      <c r="R23" s="1"/>
      <c r="S23" s="1"/>
      <c r="T23" s="1"/>
      <c r="U23" s="1"/>
      <c r="V23" s="1"/>
      <c r="W23" s="1"/>
      <c r="Y23" s="1"/>
      <c r="Z23" s="10" t="s">
        <v>199</v>
      </c>
      <c r="AA23" s="1"/>
      <c r="AB23" s="1"/>
      <c r="AC23" s="1"/>
      <c r="AD23" s="1"/>
      <c r="AE23" s="1"/>
      <c r="AF23" s="1"/>
      <c r="AG23" s="1"/>
      <c r="AH23" s="1"/>
      <c r="AI23" s="1"/>
      <c r="AJ23" s="1"/>
      <c r="AK23" s="1"/>
      <c r="AL23" s="1"/>
      <c r="AM23" s="1"/>
      <c r="AN23" s="1"/>
      <c r="AO23" s="1"/>
      <c r="AP23" s="1"/>
      <c r="AQ23" s="1"/>
      <c r="AR23" s="1"/>
      <c r="AS23" s="1"/>
      <c r="AT23" s="1"/>
      <c r="AU23" s="1"/>
      <c r="AW23" s="1"/>
      <c r="AX23" s="10" t="s">
        <v>199</v>
      </c>
      <c r="AY23" s="1"/>
      <c r="AZ23" s="1"/>
      <c r="BA23" s="1"/>
      <c r="BB23" s="1"/>
      <c r="BC23" s="1"/>
      <c r="BD23" s="1"/>
      <c r="BE23" s="1"/>
      <c r="BF23" s="1"/>
      <c r="BG23" s="1"/>
      <c r="BH23" s="1"/>
      <c r="BI23" s="1"/>
      <c r="BJ23" s="1"/>
      <c r="BK23" s="1"/>
      <c r="BL23" s="1"/>
      <c r="BM23" s="1"/>
      <c r="BN23" s="1"/>
      <c r="BO23" s="1"/>
      <c r="BP23" s="1"/>
      <c r="BQ23" s="1"/>
      <c r="BR23" s="1"/>
      <c r="BS23" s="1"/>
      <c r="BU23" s="1"/>
      <c r="BV23" s="10" t="s">
        <v>199</v>
      </c>
      <c r="BW23" s="1"/>
      <c r="BX23" s="1"/>
      <c r="BY23" s="1"/>
      <c r="BZ23" s="1"/>
      <c r="CA23" s="1"/>
      <c r="CB23" s="1"/>
      <c r="CC23" s="1"/>
      <c r="CD23" s="1"/>
      <c r="CE23" s="1"/>
      <c r="CF23" s="1"/>
      <c r="CG23" s="1"/>
      <c r="CH23" s="1"/>
      <c r="CI23" s="1"/>
      <c r="CJ23" s="1"/>
      <c r="CK23" s="1"/>
      <c r="CL23" s="1"/>
      <c r="CM23" s="1"/>
      <c r="CN23" s="1"/>
      <c r="CO23" s="1"/>
      <c r="CP23" s="1"/>
      <c r="CQ23" s="1"/>
      <c r="CS23" s="1"/>
      <c r="CT23" s="10" t="s">
        <v>199</v>
      </c>
      <c r="CU23" s="1"/>
      <c r="CV23" s="1"/>
      <c r="CW23" s="1"/>
      <c r="CX23" s="1"/>
      <c r="CY23" s="1"/>
      <c r="CZ23" s="1"/>
      <c r="DA23" s="1"/>
      <c r="DB23" s="1"/>
      <c r="DC23" s="1"/>
      <c r="DD23" s="1"/>
      <c r="DE23" s="1"/>
      <c r="DF23" s="1"/>
      <c r="DG23" s="1"/>
      <c r="DH23" s="1"/>
      <c r="DI23" s="1"/>
      <c r="DJ23" s="1"/>
      <c r="DK23" s="1"/>
      <c r="DL23" s="1"/>
      <c r="DM23" s="1"/>
      <c r="DN23" s="1"/>
      <c r="DO23" s="1"/>
      <c r="DQ23" s="1"/>
      <c r="DR23" s="10" t="s">
        <v>199</v>
      </c>
      <c r="DS23" s="1"/>
      <c r="DT23" s="1"/>
      <c r="DU23" s="1"/>
      <c r="DV23" s="1"/>
      <c r="DW23" s="1"/>
      <c r="DX23" s="1"/>
      <c r="DY23" s="1"/>
      <c r="DZ23" s="1"/>
      <c r="EA23" s="1"/>
      <c r="EB23" s="1"/>
      <c r="EC23" s="1"/>
      <c r="ED23" s="1"/>
      <c r="EE23" s="1"/>
      <c r="EF23" s="1"/>
      <c r="EG23" s="1"/>
      <c r="EH23" s="1"/>
      <c r="EI23" s="1"/>
      <c r="EJ23" s="1"/>
      <c r="EK23" s="1"/>
      <c r="EL23" s="1"/>
      <c r="EM23" s="1"/>
      <c r="EO23" s="1"/>
      <c r="EP23" s="10" t="s">
        <v>199</v>
      </c>
      <c r="EQ23" s="1"/>
      <c r="ER23" s="1"/>
      <c r="ES23" s="1"/>
      <c r="ET23" s="1"/>
      <c r="EU23" s="1"/>
      <c r="EV23" s="1"/>
      <c r="EW23" s="1"/>
      <c r="EX23" s="1"/>
      <c r="EY23" s="1"/>
      <c r="EZ23" s="1"/>
      <c r="FA23" s="1"/>
      <c r="FB23" s="1"/>
      <c r="FC23" s="1"/>
      <c r="FD23" s="1"/>
      <c r="FE23" s="1"/>
      <c r="FF23" s="1"/>
      <c r="FG23" s="1"/>
      <c r="FH23" s="1"/>
      <c r="FI23" s="1"/>
      <c r="FJ23" s="1"/>
      <c r="FK23" s="1"/>
      <c r="FM23" s="1"/>
      <c r="FN23" s="10" t="s">
        <v>199</v>
      </c>
      <c r="FO23" s="1"/>
      <c r="FP23" s="1"/>
      <c r="FQ23" s="1"/>
      <c r="FR23" s="1"/>
      <c r="FS23" s="1"/>
      <c r="FT23" s="1"/>
      <c r="FU23" s="1"/>
      <c r="FV23" s="1"/>
      <c r="FW23" s="1"/>
      <c r="FX23" s="1"/>
      <c r="FY23" s="1"/>
      <c r="FZ23" s="1"/>
      <c r="GA23" s="1"/>
      <c r="GB23" s="1"/>
      <c r="GC23" s="1"/>
      <c r="GD23" s="1"/>
      <c r="GE23" s="1"/>
      <c r="GF23" s="1"/>
      <c r="GG23" s="1"/>
      <c r="GH23" s="1"/>
      <c r="GI23" s="1"/>
      <c r="GK23" s="1"/>
      <c r="GL23" s="10" t="s">
        <v>199</v>
      </c>
      <c r="GM23" s="1"/>
      <c r="GN23" s="1"/>
      <c r="GO23" s="1"/>
      <c r="GP23" s="1"/>
      <c r="GQ23" s="1"/>
      <c r="GR23" s="1"/>
      <c r="GS23" s="1"/>
      <c r="GT23" s="1"/>
      <c r="GU23" s="1"/>
      <c r="GV23" s="1"/>
      <c r="GW23" s="1"/>
      <c r="GX23" s="1"/>
      <c r="GY23" s="1"/>
      <c r="GZ23" s="1"/>
      <c r="HA23" s="1"/>
      <c r="HB23" s="1"/>
      <c r="HC23" s="1"/>
      <c r="HD23" s="1"/>
      <c r="HE23" s="1"/>
      <c r="HF23" s="1"/>
      <c r="HG23" s="1"/>
      <c r="HI23" s="1"/>
      <c r="HJ23" s="10" t="s">
        <v>199</v>
      </c>
      <c r="HK23" s="1"/>
      <c r="HL23" s="1"/>
      <c r="HM23" s="1"/>
      <c r="HN23" s="1"/>
      <c r="HO23" s="1"/>
      <c r="HP23" s="1"/>
      <c r="HQ23" s="1"/>
      <c r="HR23" s="1"/>
      <c r="HS23" s="1"/>
      <c r="HT23" s="1"/>
      <c r="HU23" s="1"/>
      <c r="HV23" s="1"/>
      <c r="HW23" s="1"/>
      <c r="HX23" s="1"/>
      <c r="HY23" s="1"/>
      <c r="HZ23" s="1"/>
      <c r="IA23" s="1"/>
      <c r="IB23" s="1"/>
      <c r="IC23" s="1"/>
      <c r="ID23" s="1"/>
      <c r="IE23" s="1"/>
    </row>
    <row r="24" ht="15" spans="1:239">
      <c r="A24" s="1"/>
      <c r="B24" s="9" t="s">
        <v>562</v>
      </c>
      <c r="C24" s="11">
        <v>58813</v>
      </c>
      <c r="D24" s="11">
        <v>43197</v>
      </c>
      <c r="E24" s="11">
        <v>49228</v>
      </c>
      <c r="F24" s="11">
        <v>68542</v>
      </c>
      <c r="G24" s="11">
        <v>60121</v>
      </c>
      <c r="H24" s="11">
        <v>54968</v>
      </c>
      <c r="I24" s="11">
        <v>66291</v>
      </c>
      <c r="J24" s="11">
        <v>56601</v>
      </c>
      <c r="K24" s="11">
        <v>63185</v>
      </c>
      <c r="L24" s="11">
        <v>53164</v>
      </c>
      <c r="M24" s="11">
        <v>53458</v>
      </c>
      <c r="N24" s="11">
        <v>57932</v>
      </c>
      <c r="O24" s="11">
        <v>38434</v>
      </c>
      <c r="P24" s="11">
        <v>34707</v>
      </c>
      <c r="Q24" s="11">
        <v>35795</v>
      </c>
      <c r="R24" s="11">
        <v>39216</v>
      </c>
      <c r="S24" s="11">
        <v>38115</v>
      </c>
      <c r="T24" s="11">
        <v>31060</v>
      </c>
      <c r="U24" s="11">
        <v>38384</v>
      </c>
      <c r="V24" s="11">
        <v>40661</v>
      </c>
      <c r="W24" s="11">
        <v>34125</v>
      </c>
      <c r="Y24" s="1"/>
      <c r="Z24" s="9" t="s">
        <v>562</v>
      </c>
      <c r="AA24" s="11">
        <v>37912</v>
      </c>
      <c r="AB24" s="11">
        <v>34978</v>
      </c>
      <c r="AC24" s="11">
        <v>44352</v>
      </c>
      <c r="AD24" s="11">
        <v>48718</v>
      </c>
      <c r="AE24" s="11">
        <v>29697</v>
      </c>
      <c r="AF24" s="11">
        <v>31789</v>
      </c>
      <c r="AG24" s="11">
        <v>35437</v>
      </c>
      <c r="AH24" s="11">
        <v>25022</v>
      </c>
      <c r="AI24" s="11">
        <v>21711</v>
      </c>
      <c r="AJ24" s="11">
        <v>32552</v>
      </c>
      <c r="AK24" s="11">
        <v>23496</v>
      </c>
      <c r="AL24" s="11">
        <v>35851</v>
      </c>
      <c r="AM24" s="11">
        <v>33565</v>
      </c>
      <c r="AN24" s="11">
        <v>26656</v>
      </c>
      <c r="AO24" s="11">
        <v>27697</v>
      </c>
      <c r="AP24" s="11">
        <v>30790</v>
      </c>
      <c r="AQ24" s="11">
        <v>34075</v>
      </c>
      <c r="AR24" s="11">
        <v>28213</v>
      </c>
      <c r="AS24" s="11">
        <v>27657</v>
      </c>
      <c r="AT24" s="11">
        <v>25764</v>
      </c>
      <c r="AU24" s="11">
        <v>23015</v>
      </c>
      <c r="AW24" s="1"/>
      <c r="AX24" s="9" t="s">
        <v>562</v>
      </c>
      <c r="AY24" s="11">
        <v>31597</v>
      </c>
      <c r="AZ24" s="11">
        <v>29153</v>
      </c>
      <c r="BA24" s="11">
        <v>35018</v>
      </c>
      <c r="BB24" s="11">
        <v>48332</v>
      </c>
      <c r="BC24" s="11">
        <v>41944</v>
      </c>
      <c r="BD24" s="11">
        <v>32857</v>
      </c>
      <c r="BE24" s="11">
        <v>36659</v>
      </c>
      <c r="BF24" s="11">
        <v>31152</v>
      </c>
      <c r="BG24" s="11">
        <v>31460</v>
      </c>
      <c r="BH24" s="11">
        <v>37250</v>
      </c>
      <c r="BI24" s="11">
        <v>35005</v>
      </c>
      <c r="BJ24" s="11">
        <v>41130</v>
      </c>
      <c r="BK24" s="11">
        <v>34101</v>
      </c>
      <c r="BL24" s="11">
        <v>33379</v>
      </c>
      <c r="BM24" s="11">
        <v>29359</v>
      </c>
      <c r="BN24" s="11">
        <v>33511</v>
      </c>
      <c r="BO24" s="11">
        <v>34756</v>
      </c>
      <c r="BP24" s="11">
        <v>44646</v>
      </c>
      <c r="BQ24" s="11">
        <v>40280</v>
      </c>
      <c r="BR24" s="11">
        <v>37173</v>
      </c>
      <c r="BS24" s="11">
        <v>39065</v>
      </c>
      <c r="BU24" s="1"/>
      <c r="BV24" s="9" t="s">
        <v>562</v>
      </c>
      <c r="BW24" s="11">
        <v>48187</v>
      </c>
      <c r="BX24" s="11">
        <v>44293</v>
      </c>
      <c r="BY24" s="11">
        <v>47792</v>
      </c>
      <c r="BZ24" s="11">
        <v>63433</v>
      </c>
      <c r="CA24" s="11">
        <v>44539</v>
      </c>
      <c r="CB24" s="11">
        <v>54784</v>
      </c>
      <c r="CC24" s="11">
        <v>61399</v>
      </c>
      <c r="CD24" s="11">
        <v>40551</v>
      </c>
      <c r="CE24" s="11">
        <v>35994</v>
      </c>
      <c r="CF24" s="11">
        <v>43551</v>
      </c>
      <c r="CG24" s="11">
        <v>50027</v>
      </c>
      <c r="CH24" s="11">
        <v>64765</v>
      </c>
      <c r="CI24" s="11">
        <v>47870</v>
      </c>
      <c r="CJ24" s="11">
        <v>34862</v>
      </c>
      <c r="CK24" s="11">
        <v>31242</v>
      </c>
      <c r="CL24" s="11">
        <v>29175</v>
      </c>
      <c r="CM24" s="11">
        <v>33945</v>
      </c>
      <c r="CN24" s="11">
        <v>24162</v>
      </c>
      <c r="CO24" s="11">
        <v>23910</v>
      </c>
      <c r="CP24" s="11">
        <v>22120</v>
      </c>
      <c r="CQ24" s="11">
        <v>20589</v>
      </c>
      <c r="CS24" s="1"/>
      <c r="CT24" s="9" t="s">
        <v>562</v>
      </c>
      <c r="CU24" s="11">
        <v>17079</v>
      </c>
      <c r="CV24" s="11">
        <v>14279</v>
      </c>
      <c r="CW24" s="11">
        <v>13337</v>
      </c>
      <c r="CX24" s="11">
        <v>18213</v>
      </c>
      <c r="CY24" s="11">
        <v>15718</v>
      </c>
      <c r="CZ24" s="11">
        <v>17176</v>
      </c>
      <c r="DA24" s="11">
        <v>24139</v>
      </c>
      <c r="DB24" s="11">
        <v>20417</v>
      </c>
      <c r="DC24" s="11">
        <v>23054</v>
      </c>
      <c r="DD24" s="11">
        <v>23609</v>
      </c>
      <c r="DE24" s="11">
        <v>26215</v>
      </c>
      <c r="DF24" s="11">
        <v>26430</v>
      </c>
      <c r="DG24" s="11">
        <v>24714</v>
      </c>
      <c r="DH24" s="11">
        <v>24180</v>
      </c>
      <c r="DI24" s="11">
        <v>18716</v>
      </c>
      <c r="DJ24" s="11">
        <v>22292</v>
      </c>
      <c r="DK24" s="11">
        <v>25228</v>
      </c>
      <c r="DL24" s="11">
        <v>28979</v>
      </c>
      <c r="DM24" s="11">
        <v>23187</v>
      </c>
      <c r="DN24" s="11">
        <v>23528</v>
      </c>
      <c r="DO24" s="11">
        <v>23239</v>
      </c>
      <c r="DQ24" s="1"/>
      <c r="DR24" s="9" t="s">
        <v>562</v>
      </c>
      <c r="DS24" s="11">
        <v>23810</v>
      </c>
      <c r="DT24" s="11">
        <v>21575</v>
      </c>
      <c r="DU24" s="11">
        <v>22210</v>
      </c>
      <c r="DV24" s="11">
        <v>25007</v>
      </c>
      <c r="DW24" s="11">
        <v>23919</v>
      </c>
      <c r="DX24" s="11">
        <v>27673</v>
      </c>
      <c r="DY24" s="11">
        <v>28937</v>
      </c>
      <c r="DZ24" s="11">
        <v>23540</v>
      </c>
      <c r="EA24" s="11">
        <v>23740</v>
      </c>
      <c r="EB24" s="11">
        <v>30772</v>
      </c>
      <c r="EC24" s="11">
        <v>33846</v>
      </c>
      <c r="ED24" s="11">
        <v>34567</v>
      </c>
      <c r="EE24" s="11">
        <v>33388</v>
      </c>
      <c r="EF24" s="11">
        <v>30278</v>
      </c>
      <c r="EG24" s="11">
        <v>25705</v>
      </c>
      <c r="EH24" s="11">
        <v>25090</v>
      </c>
      <c r="EI24" s="11">
        <v>24812</v>
      </c>
      <c r="EJ24" s="11">
        <v>23467</v>
      </c>
      <c r="EK24" s="11">
        <v>24270</v>
      </c>
      <c r="EL24" s="11">
        <v>24199</v>
      </c>
      <c r="EM24" s="11">
        <v>22398</v>
      </c>
      <c r="EO24" s="1"/>
      <c r="EP24" s="9" t="s">
        <v>562</v>
      </c>
      <c r="EQ24" s="11">
        <v>13802</v>
      </c>
      <c r="ER24" s="11">
        <v>9917</v>
      </c>
      <c r="ES24" s="11">
        <v>11889</v>
      </c>
      <c r="ET24" s="11">
        <v>15817</v>
      </c>
      <c r="EU24" s="11">
        <v>13103</v>
      </c>
      <c r="EV24" s="11">
        <v>15190</v>
      </c>
      <c r="EW24" s="11">
        <v>17398</v>
      </c>
      <c r="EX24" s="11">
        <v>14182</v>
      </c>
      <c r="EY24" s="11">
        <v>15709</v>
      </c>
      <c r="EZ24" s="11">
        <v>18030</v>
      </c>
      <c r="FA24" s="11">
        <v>16960</v>
      </c>
      <c r="FB24" s="11">
        <v>17821</v>
      </c>
      <c r="FC24" s="11">
        <v>19087</v>
      </c>
      <c r="FD24" s="11">
        <v>14825</v>
      </c>
      <c r="FE24" s="11">
        <v>13750</v>
      </c>
      <c r="FF24" s="11">
        <v>12023</v>
      </c>
      <c r="FG24" s="11">
        <v>14316</v>
      </c>
      <c r="FH24" s="11">
        <v>13588</v>
      </c>
      <c r="FI24" s="11">
        <v>12895</v>
      </c>
      <c r="FJ24" s="11">
        <v>13024</v>
      </c>
      <c r="FK24" s="11">
        <v>12091</v>
      </c>
      <c r="FM24" s="1"/>
      <c r="FN24" s="9" t="s">
        <v>562</v>
      </c>
      <c r="FO24" s="11">
        <v>22267</v>
      </c>
      <c r="FP24" s="11">
        <v>17731</v>
      </c>
      <c r="FQ24" s="11">
        <v>22575</v>
      </c>
      <c r="FR24" s="11">
        <v>29828</v>
      </c>
      <c r="FS24" s="11">
        <v>24771</v>
      </c>
      <c r="FT24" s="11">
        <v>27724</v>
      </c>
      <c r="FU24" s="11">
        <v>33489</v>
      </c>
      <c r="FV24" s="11">
        <v>29246</v>
      </c>
      <c r="FW24" s="11">
        <v>31285</v>
      </c>
      <c r="FX24" s="11">
        <v>39928</v>
      </c>
      <c r="FY24" s="11">
        <v>36734</v>
      </c>
      <c r="FZ24" s="11">
        <v>34183</v>
      </c>
      <c r="GA24" s="11">
        <v>33301</v>
      </c>
      <c r="GB24" s="11">
        <v>33805</v>
      </c>
      <c r="GC24" s="11">
        <v>28172</v>
      </c>
      <c r="GD24" s="11">
        <v>27602</v>
      </c>
      <c r="GE24" s="11">
        <v>27436</v>
      </c>
      <c r="GF24" s="11">
        <v>25469</v>
      </c>
      <c r="GG24" s="11">
        <v>26448</v>
      </c>
      <c r="GH24" s="11">
        <v>26652</v>
      </c>
      <c r="GI24" s="11">
        <v>24534</v>
      </c>
      <c r="GK24" s="1"/>
      <c r="GL24" s="9" t="s">
        <v>562</v>
      </c>
      <c r="GM24" s="11">
        <v>28741</v>
      </c>
      <c r="GN24" s="11">
        <v>32389</v>
      </c>
      <c r="GO24" s="11">
        <v>36766</v>
      </c>
      <c r="GP24" s="11">
        <v>32349</v>
      </c>
      <c r="GQ24" s="11">
        <v>24132</v>
      </c>
      <c r="GR24" s="11">
        <v>28052</v>
      </c>
      <c r="GS24" s="11">
        <v>30296</v>
      </c>
      <c r="GT24" s="11">
        <v>27164</v>
      </c>
      <c r="GU24" s="11">
        <v>27212</v>
      </c>
      <c r="GV24" s="11">
        <v>33069</v>
      </c>
      <c r="GW24" s="11">
        <v>37317</v>
      </c>
      <c r="GX24" s="11">
        <v>34562</v>
      </c>
      <c r="GY24" s="11">
        <v>32696</v>
      </c>
      <c r="GZ24" s="11">
        <v>30828</v>
      </c>
      <c r="HA24" s="11">
        <v>28969</v>
      </c>
      <c r="HB24" s="11">
        <v>28150</v>
      </c>
      <c r="HC24" s="11">
        <v>29312</v>
      </c>
      <c r="HD24" s="11">
        <v>34149</v>
      </c>
      <c r="HE24" s="11">
        <v>32355</v>
      </c>
      <c r="HF24" s="11">
        <v>32724</v>
      </c>
      <c r="HG24" s="11">
        <v>35573</v>
      </c>
      <c r="HI24" s="1"/>
      <c r="HJ24" s="9" t="s">
        <v>562</v>
      </c>
      <c r="HK24" s="11">
        <v>39615</v>
      </c>
      <c r="HL24" s="11">
        <v>44055</v>
      </c>
      <c r="HM24" s="11">
        <v>45814</v>
      </c>
      <c r="HN24" s="11">
        <v>48064</v>
      </c>
      <c r="HO24" s="11">
        <v>37348</v>
      </c>
      <c r="HP24" s="11">
        <v>39157</v>
      </c>
      <c r="HQ24" s="11">
        <v>41269</v>
      </c>
      <c r="HR24" s="11">
        <v>37997</v>
      </c>
      <c r="HS24" s="11">
        <v>39011</v>
      </c>
      <c r="HT24" s="11">
        <v>34691</v>
      </c>
      <c r="HU24" s="11">
        <v>36096</v>
      </c>
      <c r="HV24" s="11">
        <v>32819</v>
      </c>
      <c r="HW24" s="11">
        <v>33840</v>
      </c>
      <c r="HX24" s="11">
        <v>33202</v>
      </c>
      <c r="HY24" s="11">
        <v>28509</v>
      </c>
      <c r="HZ24" s="11">
        <v>28584</v>
      </c>
      <c r="IA24" s="11">
        <v>32180</v>
      </c>
      <c r="IB24" s="11">
        <v>32201</v>
      </c>
      <c r="IC24" s="11">
        <v>31833</v>
      </c>
      <c r="ID24" s="11">
        <v>32744</v>
      </c>
      <c r="IE24" s="11">
        <v>32668</v>
      </c>
    </row>
    <row r="25" ht="15" spans="1:239">
      <c r="A25" s="1"/>
      <c r="B25" s="9" t="s">
        <v>94</v>
      </c>
      <c r="C25" s="11">
        <v>118711</v>
      </c>
      <c r="D25" s="11">
        <v>92533</v>
      </c>
      <c r="E25" s="11">
        <v>108327</v>
      </c>
      <c r="F25" s="11">
        <v>143464</v>
      </c>
      <c r="G25" s="11">
        <v>146095</v>
      </c>
      <c r="H25" s="11">
        <v>117034</v>
      </c>
      <c r="I25" s="11">
        <v>148180</v>
      </c>
      <c r="J25" s="11">
        <v>120152</v>
      </c>
      <c r="K25" s="11">
        <v>126695</v>
      </c>
      <c r="L25" s="11">
        <v>100778</v>
      </c>
      <c r="M25" s="11">
        <v>100096</v>
      </c>
      <c r="N25" s="11">
        <v>119385</v>
      </c>
      <c r="O25" s="11">
        <v>75428</v>
      </c>
      <c r="P25" s="11">
        <v>74692</v>
      </c>
      <c r="Q25" s="11">
        <v>85123</v>
      </c>
      <c r="R25" s="11">
        <v>89463</v>
      </c>
      <c r="S25" s="11">
        <v>70409</v>
      </c>
      <c r="T25" s="11">
        <v>79890</v>
      </c>
      <c r="U25" s="11">
        <v>84689</v>
      </c>
      <c r="V25" s="11">
        <v>91177</v>
      </c>
      <c r="W25" s="11">
        <v>84204</v>
      </c>
      <c r="Y25" s="1"/>
      <c r="Z25" s="9" t="s">
        <v>94</v>
      </c>
      <c r="AA25" s="11">
        <v>72894</v>
      </c>
      <c r="AB25" s="11">
        <v>74523</v>
      </c>
      <c r="AC25" s="11">
        <v>97126</v>
      </c>
      <c r="AD25" s="11">
        <v>100421</v>
      </c>
      <c r="AE25" s="11">
        <v>69118</v>
      </c>
      <c r="AF25" s="11">
        <v>66750</v>
      </c>
      <c r="AG25" s="11">
        <v>77090</v>
      </c>
      <c r="AH25" s="11">
        <v>50450</v>
      </c>
      <c r="AI25" s="11">
        <v>42536</v>
      </c>
      <c r="AJ25" s="11">
        <v>60466</v>
      </c>
      <c r="AK25" s="11">
        <v>42696</v>
      </c>
      <c r="AL25" s="11">
        <v>72516</v>
      </c>
      <c r="AM25" s="11">
        <v>65306</v>
      </c>
      <c r="AN25" s="11">
        <v>56572</v>
      </c>
      <c r="AO25" s="11">
        <v>65195</v>
      </c>
      <c r="AP25" s="11">
        <v>69801</v>
      </c>
      <c r="AQ25" s="11">
        <v>62756</v>
      </c>
      <c r="AR25" s="11">
        <v>72512</v>
      </c>
      <c r="AS25" s="11">
        <v>60430</v>
      </c>
      <c r="AT25" s="11">
        <v>56611</v>
      </c>
      <c r="AU25" s="11">
        <v>56053</v>
      </c>
      <c r="AW25" s="1"/>
      <c r="AX25" s="9" t="s">
        <v>94</v>
      </c>
      <c r="AY25" s="11">
        <v>58921</v>
      </c>
      <c r="AZ25" s="11">
        <v>62699</v>
      </c>
      <c r="BA25" s="11">
        <v>77880</v>
      </c>
      <c r="BB25" s="11">
        <v>101739</v>
      </c>
      <c r="BC25" s="11">
        <v>102228</v>
      </c>
      <c r="BD25" s="11">
        <v>73020</v>
      </c>
      <c r="BE25" s="11">
        <v>82600</v>
      </c>
      <c r="BF25" s="11">
        <v>64185</v>
      </c>
      <c r="BG25" s="11">
        <v>62260</v>
      </c>
      <c r="BH25" s="11">
        <v>69832</v>
      </c>
      <c r="BI25" s="11">
        <v>64694</v>
      </c>
      <c r="BJ25" s="11">
        <v>83687</v>
      </c>
      <c r="BK25" s="11">
        <v>66197</v>
      </c>
      <c r="BL25" s="11">
        <v>71357</v>
      </c>
      <c r="BM25" s="11">
        <v>74058</v>
      </c>
      <c r="BN25" s="11">
        <v>71110</v>
      </c>
      <c r="BO25" s="11">
        <v>56206</v>
      </c>
      <c r="BP25" s="11">
        <v>69498</v>
      </c>
      <c r="BQ25" s="11">
        <v>63176</v>
      </c>
      <c r="BR25" s="11">
        <v>61919</v>
      </c>
      <c r="BS25" s="11">
        <v>57648</v>
      </c>
      <c r="BU25" s="1"/>
      <c r="BV25" s="9" t="s">
        <v>94</v>
      </c>
      <c r="BW25" s="11">
        <v>95828</v>
      </c>
      <c r="BX25" s="11">
        <v>94920</v>
      </c>
      <c r="BY25" s="11">
        <v>105059</v>
      </c>
      <c r="BZ25" s="11">
        <v>132230</v>
      </c>
      <c r="CA25" s="11">
        <v>106689</v>
      </c>
      <c r="CB25" s="11">
        <v>116571</v>
      </c>
      <c r="CC25" s="11">
        <v>136523</v>
      </c>
      <c r="CD25" s="11">
        <v>84999</v>
      </c>
      <c r="CE25" s="11">
        <v>71598</v>
      </c>
      <c r="CF25" s="11">
        <v>82332</v>
      </c>
      <c r="CG25" s="11">
        <v>93560</v>
      </c>
      <c r="CH25" s="11">
        <v>133578</v>
      </c>
      <c r="CI25" s="11">
        <v>94893</v>
      </c>
      <c r="CJ25" s="11">
        <v>75249</v>
      </c>
      <c r="CK25" s="11">
        <v>74945</v>
      </c>
      <c r="CL25" s="11">
        <v>65665</v>
      </c>
      <c r="CM25" s="11">
        <v>61811</v>
      </c>
      <c r="CN25" s="11">
        <v>60695</v>
      </c>
      <c r="CO25" s="11">
        <v>51458</v>
      </c>
      <c r="CP25" s="11">
        <v>47794</v>
      </c>
      <c r="CQ25" s="11">
        <v>49236</v>
      </c>
      <c r="CS25" s="1"/>
      <c r="CT25" s="9" t="s">
        <v>94</v>
      </c>
      <c r="CU25" s="11">
        <v>40300</v>
      </c>
      <c r="CV25" s="11">
        <v>41315</v>
      </c>
      <c r="CW25" s="11">
        <v>39248</v>
      </c>
      <c r="CX25" s="11">
        <v>47845</v>
      </c>
      <c r="CY25" s="11">
        <v>47629</v>
      </c>
      <c r="CZ25" s="11">
        <v>50145</v>
      </c>
      <c r="DA25" s="11">
        <v>65441</v>
      </c>
      <c r="DB25" s="11">
        <v>51119</v>
      </c>
      <c r="DC25" s="11">
        <v>56480</v>
      </c>
      <c r="DD25" s="11">
        <v>54517</v>
      </c>
      <c r="DE25" s="11">
        <v>58847</v>
      </c>
      <c r="DF25" s="11">
        <v>64809</v>
      </c>
      <c r="DG25" s="11">
        <v>60339</v>
      </c>
      <c r="DH25" s="11">
        <v>66271</v>
      </c>
      <c r="DI25" s="11">
        <v>61666</v>
      </c>
      <c r="DJ25" s="11">
        <v>59699</v>
      </c>
      <c r="DK25" s="11">
        <v>53752</v>
      </c>
      <c r="DL25" s="11">
        <v>63675</v>
      </c>
      <c r="DM25" s="11">
        <v>52999</v>
      </c>
      <c r="DN25" s="11">
        <v>54868</v>
      </c>
      <c r="DO25" s="11">
        <v>57026</v>
      </c>
      <c r="DQ25" s="1"/>
      <c r="DR25" s="9" t="s">
        <v>94</v>
      </c>
      <c r="DS25" s="11">
        <v>53104</v>
      </c>
      <c r="DT25" s="11">
        <v>54869</v>
      </c>
      <c r="DU25" s="11">
        <v>57876</v>
      </c>
      <c r="DV25" s="11">
        <v>61556</v>
      </c>
      <c r="DW25" s="11">
        <v>69188</v>
      </c>
      <c r="DX25" s="11">
        <v>78222</v>
      </c>
      <c r="DY25" s="11">
        <v>78015</v>
      </c>
      <c r="DZ25" s="11">
        <v>56405</v>
      </c>
      <c r="EA25" s="11">
        <v>57218</v>
      </c>
      <c r="EB25" s="11">
        <v>63022</v>
      </c>
      <c r="EC25" s="11">
        <v>69800</v>
      </c>
      <c r="ED25" s="11">
        <v>77042</v>
      </c>
      <c r="EE25" s="11">
        <v>72203</v>
      </c>
      <c r="EF25" s="11">
        <v>70653</v>
      </c>
      <c r="EG25" s="11">
        <v>68018</v>
      </c>
      <c r="EH25" s="11">
        <v>61578</v>
      </c>
      <c r="EI25" s="11">
        <v>49923</v>
      </c>
      <c r="EJ25" s="11">
        <v>58712</v>
      </c>
      <c r="EK25" s="11">
        <v>54515</v>
      </c>
      <c r="EL25" s="11">
        <v>55119</v>
      </c>
      <c r="EM25" s="11">
        <v>54452</v>
      </c>
      <c r="EO25" s="1"/>
      <c r="EP25" s="9" t="s">
        <v>94</v>
      </c>
      <c r="EQ25" s="11">
        <v>23928</v>
      </c>
      <c r="ER25" s="11">
        <v>20797</v>
      </c>
      <c r="ES25" s="11">
        <v>26588</v>
      </c>
      <c r="ET25" s="11">
        <v>33108</v>
      </c>
      <c r="EU25" s="11">
        <v>31825</v>
      </c>
      <c r="EV25" s="11">
        <v>35246</v>
      </c>
      <c r="EW25" s="11">
        <v>37650</v>
      </c>
      <c r="EX25" s="11">
        <v>28799</v>
      </c>
      <c r="EY25" s="11">
        <v>31460</v>
      </c>
      <c r="EZ25" s="11">
        <v>33203</v>
      </c>
      <c r="FA25" s="11">
        <v>31105</v>
      </c>
      <c r="FB25" s="11">
        <v>35294</v>
      </c>
      <c r="FC25" s="11">
        <v>35680</v>
      </c>
      <c r="FD25" s="11">
        <v>29522</v>
      </c>
      <c r="FE25" s="11">
        <v>29034</v>
      </c>
      <c r="FF25" s="11">
        <v>23819</v>
      </c>
      <c r="FG25" s="11">
        <v>23370</v>
      </c>
      <c r="FH25" s="11">
        <v>28615</v>
      </c>
      <c r="FI25" s="11">
        <v>24866</v>
      </c>
      <c r="FJ25" s="11">
        <v>24961</v>
      </c>
      <c r="FK25" s="11">
        <v>24854</v>
      </c>
      <c r="FM25" s="1"/>
      <c r="FN25" s="9" t="s">
        <v>94</v>
      </c>
      <c r="FO25" s="11">
        <v>41349</v>
      </c>
      <c r="FP25" s="11">
        <v>37562</v>
      </c>
      <c r="FQ25" s="11">
        <v>49974</v>
      </c>
      <c r="FR25" s="11">
        <v>61810</v>
      </c>
      <c r="FS25" s="11">
        <v>60050</v>
      </c>
      <c r="FT25" s="11">
        <v>61070</v>
      </c>
      <c r="FU25" s="11">
        <v>74058</v>
      </c>
      <c r="FV25" s="11">
        <v>60653</v>
      </c>
      <c r="FW25" s="11">
        <v>62453</v>
      </c>
      <c r="FX25" s="11">
        <v>74618</v>
      </c>
      <c r="FY25" s="11">
        <v>68040</v>
      </c>
      <c r="FZ25" s="11">
        <v>69713</v>
      </c>
      <c r="GA25" s="11">
        <v>64706</v>
      </c>
      <c r="GB25" s="11">
        <v>71714</v>
      </c>
      <c r="GC25" s="11">
        <v>65283</v>
      </c>
      <c r="GD25" s="11">
        <v>60508</v>
      </c>
      <c r="GE25" s="11">
        <v>48179</v>
      </c>
      <c r="GF25" s="11">
        <v>59562</v>
      </c>
      <c r="GG25" s="11">
        <v>54894</v>
      </c>
      <c r="GH25" s="11">
        <v>55762</v>
      </c>
      <c r="GI25" s="11">
        <v>55420</v>
      </c>
      <c r="GK25" s="1"/>
      <c r="GL25" s="9" t="s">
        <v>94</v>
      </c>
      <c r="GM25" s="11">
        <v>57496</v>
      </c>
      <c r="GN25" s="11">
        <v>73250</v>
      </c>
      <c r="GO25" s="11">
        <v>87871</v>
      </c>
      <c r="GP25" s="11">
        <v>74147</v>
      </c>
      <c r="GQ25" s="11">
        <v>67520</v>
      </c>
      <c r="GR25" s="11">
        <v>74899</v>
      </c>
      <c r="GS25" s="11">
        <v>72256</v>
      </c>
      <c r="GT25" s="11">
        <v>61061</v>
      </c>
      <c r="GU25" s="11">
        <v>57628</v>
      </c>
      <c r="GV25" s="11">
        <v>65612</v>
      </c>
      <c r="GW25" s="11">
        <v>73751</v>
      </c>
      <c r="GX25" s="11">
        <v>77425</v>
      </c>
      <c r="GY25" s="11">
        <v>70202</v>
      </c>
      <c r="GZ25" s="11">
        <v>71428</v>
      </c>
      <c r="HA25" s="11">
        <v>77978</v>
      </c>
      <c r="HB25" s="11">
        <v>64580</v>
      </c>
      <c r="HC25" s="11">
        <v>52615</v>
      </c>
      <c r="HD25" s="11">
        <v>63183</v>
      </c>
      <c r="HE25" s="11">
        <v>59519</v>
      </c>
      <c r="HF25" s="11">
        <v>62487</v>
      </c>
      <c r="HG25" s="11">
        <v>64161</v>
      </c>
      <c r="HI25" s="1"/>
      <c r="HJ25" s="9" t="s">
        <v>94</v>
      </c>
      <c r="HK25" s="11">
        <v>85991</v>
      </c>
      <c r="HL25" s="11">
        <v>103470</v>
      </c>
      <c r="HM25" s="11">
        <v>113324</v>
      </c>
      <c r="HN25" s="11">
        <v>112970</v>
      </c>
      <c r="HO25" s="11">
        <v>104282</v>
      </c>
      <c r="HP25" s="11">
        <v>108754</v>
      </c>
      <c r="HQ25" s="11">
        <v>101381</v>
      </c>
      <c r="HR25" s="11">
        <v>88145</v>
      </c>
      <c r="HS25" s="11">
        <v>87515</v>
      </c>
      <c r="HT25" s="11">
        <v>75223</v>
      </c>
      <c r="HU25" s="11">
        <v>79709</v>
      </c>
      <c r="HV25" s="11">
        <v>80057</v>
      </c>
      <c r="HW25" s="11">
        <v>82078</v>
      </c>
      <c r="HX25" s="11">
        <v>84481</v>
      </c>
      <c r="HY25" s="11">
        <v>81598</v>
      </c>
      <c r="HZ25" s="11">
        <v>72726</v>
      </c>
      <c r="IA25" s="11">
        <v>66265</v>
      </c>
      <c r="IB25" s="11">
        <v>78788</v>
      </c>
      <c r="IC25" s="11">
        <v>71143</v>
      </c>
      <c r="ID25" s="11">
        <v>74552</v>
      </c>
      <c r="IE25" s="11">
        <v>75525</v>
      </c>
    </row>
    <row r="26" ht="15" spans="1:239">
      <c r="A26" s="1"/>
      <c r="B26" s="9" t="s">
        <v>563</v>
      </c>
      <c r="C26" s="11">
        <v>177023</v>
      </c>
      <c r="D26" s="11">
        <v>117816</v>
      </c>
      <c r="E26" s="11">
        <v>143997</v>
      </c>
      <c r="F26" s="11">
        <v>167710</v>
      </c>
      <c r="G26" s="11">
        <v>167400</v>
      </c>
      <c r="H26" s="11">
        <v>139608</v>
      </c>
      <c r="I26" s="11">
        <v>120383</v>
      </c>
      <c r="J26" s="11">
        <v>137679</v>
      </c>
      <c r="K26" s="11">
        <v>138377</v>
      </c>
      <c r="L26" s="11">
        <v>100695</v>
      </c>
      <c r="M26" s="11">
        <v>85142</v>
      </c>
      <c r="N26" s="11">
        <v>99447</v>
      </c>
      <c r="O26" s="11">
        <v>59197</v>
      </c>
      <c r="P26" s="11">
        <v>59369</v>
      </c>
      <c r="Q26" s="11">
        <v>63858</v>
      </c>
      <c r="R26" s="11">
        <v>69884</v>
      </c>
      <c r="S26" s="11">
        <v>51488</v>
      </c>
      <c r="T26" s="11">
        <v>76587</v>
      </c>
      <c r="U26" s="11">
        <v>85586</v>
      </c>
      <c r="V26" s="11">
        <v>84849</v>
      </c>
      <c r="W26" s="11">
        <v>85482</v>
      </c>
      <c r="Y26" s="1"/>
      <c r="Z26" s="9" t="s">
        <v>563</v>
      </c>
      <c r="AA26" s="11">
        <v>113601</v>
      </c>
      <c r="AB26" s="11">
        <v>94787</v>
      </c>
      <c r="AC26" s="11">
        <v>129655</v>
      </c>
      <c r="AD26" s="11">
        <v>117909</v>
      </c>
      <c r="AE26" s="11">
        <v>80103</v>
      </c>
      <c r="AF26" s="11">
        <v>81095</v>
      </c>
      <c r="AG26" s="11">
        <v>63640</v>
      </c>
      <c r="AH26" s="11">
        <v>58822</v>
      </c>
      <c r="AI26" s="11">
        <v>47488</v>
      </c>
      <c r="AJ26" s="11">
        <v>61403</v>
      </c>
      <c r="AK26" s="11">
        <v>37317</v>
      </c>
      <c r="AL26" s="11">
        <v>61277</v>
      </c>
      <c r="AM26" s="11">
        <v>51569</v>
      </c>
      <c r="AN26" s="11">
        <v>45514</v>
      </c>
      <c r="AO26" s="11">
        <v>49201</v>
      </c>
      <c r="AP26" s="11">
        <v>54773</v>
      </c>
      <c r="AQ26" s="11">
        <v>46025</v>
      </c>
      <c r="AR26" s="11">
        <v>69598</v>
      </c>
      <c r="AS26" s="11">
        <v>62019</v>
      </c>
      <c r="AT26" s="11">
        <v>54800</v>
      </c>
      <c r="AU26" s="11">
        <v>58007</v>
      </c>
      <c r="AW26" s="1"/>
      <c r="AX26" s="9" t="s">
        <v>563</v>
      </c>
      <c r="AY26" s="11">
        <v>94420</v>
      </c>
      <c r="AZ26" s="11">
        <v>78422</v>
      </c>
      <c r="BA26" s="11">
        <v>102311</v>
      </c>
      <c r="BB26" s="11">
        <v>116918</v>
      </c>
      <c r="BC26" s="11">
        <v>114802</v>
      </c>
      <c r="BD26" s="11">
        <v>83769</v>
      </c>
      <c r="BE26" s="11">
        <v>65906</v>
      </c>
      <c r="BF26" s="11">
        <v>74286</v>
      </c>
      <c r="BG26" s="11">
        <v>68849</v>
      </c>
      <c r="BH26" s="11">
        <v>70395</v>
      </c>
      <c r="BI26" s="11">
        <v>55684</v>
      </c>
      <c r="BJ26" s="11">
        <v>70396</v>
      </c>
      <c r="BK26" s="11">
        <v>52357</v>
      </c>
      <c r="BL26" s="11">
        <v>57048</v>
      </c>
      <c r="BM26" s="11">
        <v>50628</v>
      </c>
      <c r="BN26" s="11">
        <v>50862</v>
      </c>
      <c r="BO26" s="11">
        <v>36561</v>
      </c>
      <c r="BP26" s="11">
        <v>59991</v>
      </c>
      <c r="BQ26" s="11">
        <v>58843</v>
      </c>
      <c r="BR26" s="11">
        <v>55734</v>
      </c>
      <c r="BS26" s="11">
        <v>55302</v>
      </c>
      <c r="BU26" s="1"/>
      <c r="BV26" s="9" t="s">
        <v>563</v>
      </c>
      <c r="BW26" s="11">
        <v>144838</v>
      </c>
      <c r="BX26" s="11">
        <v>120648</v>
      </c>
      <c r="BY26" s="11">
        <v>139763</v>
      </c>
      <c r="BZ26" s="11">
        <v>154685</v>
      </c>
      <c r="CA26" s="11">
        <v>122547</v>
      </c>
      <c r="CB26" s="11">
        <v>139232</v>
      </c>
      <c r="CC26" s="11">
        <v>111258</v>
      </c>
      <c r="CD26" s="11">
        <v>97810</v>
      </c>
      <c r="CE26" s="11">
        <v>78793</v>
      </c>
      <c r="CF26" s="11">
        <v>82442</v>
      </c>
      <c r="CG26" s="11">
        <v>79669</v>
      </c>
      <c r="CH26" s="11">
        <v>111199</v>
      </c>
      <c r="CI26" s="11">
        <v>73948</v>
      </c>
      <c r="CJ26" s="11">
        <v>59658</v>
      </c>
      <c r="CK26" s="11">
        <v>55912</v>
      </c>
      <c r="CL26" s="11">
        <v>51693</v>
      </c>
      <c r="CM26" s="11">
        <v>45611</v>
      </c>
      <c r="CN26" s="11">
        <v>59203</v>
      </c>
      <c r="CO26" s="11">
        <v>54030</v>
      </c>
      <c r="CP26" s="11">
        <v>47686</v>
      </c>
      <c r="CQ26" s="11">
        <v>52203</v>
      </c>
      <c r="CS26" s="1"/>
      <c r="CT26" s="9" t="s">
        <v>563</v>
      </c>
      <c r="CU26" s="11">
        <v>50726</v>
      </c>
      <c r="CV26" s="11">
        <v>37541</v>
      </c>
      <c r="CW26" s="11">
        <v>38738</v>
      </c>
      <c r="CX26" s="11">
        <v>42842</v>
      </c>
      <c r="CY26" s="11">
        <v>41448</v>
      </c>
      <c r="CZ26" s="11">
        <v>43941</v>
      </c>
      <c r="DA26" s="11">
        <v>43278</v>
      </c>
      <c r="DB26" s="11">
        <v>48122</v>
      </c>
      <c r="DC26" s="11">
        <v>50449</v>
      </c>
      <c r="DD26" s="11">
        <v>44386</v>
      </c>
      <c r="DE26" s="11">
        <v>41651</v>
      </c>
      <c r="DF26" s="11">
        <v>45141</v>
      </c>
      <c r="DG26" s="11">
        <v>37865</v>
      </c>
      <c r="DH26" s="11">
        <v>41171</v>
      </c>
      <c r="DI26" s="11">
        <v>31467</v>
      </c>
      <c r="DJ26" s="11">
        <v>32697</v>
      </c>
      <c r="DK26" s="11">
        <v>27262</v>
      </c>
      <c r="DL26" s="11">
        <v>44390</v>
      </c>
      <c r="DM26" s="11">
        <v>40933</v>
      </c>
      <c r="DN26" s="11">
        <v>39422</v>
      </c>
      <c r="DO26" s="11">
        <v>40255</v>
      </c>
      <c r="DQ26" s="1"/>
      <c r="DR26" s="9" t="s">
        <v>563</v>
      </c>
      <c r="DS26" s="11">
        <v>68669</v>
      </c>
      <c r="DT26" s="11">
        <v>54957</v>
      </c>
      <c r="DU26" s="11">
        <v>62801</v>
      </c>
      <c r="DV26" s="11">
        <v>58731</v>
      </c>
      <c r="DW26" s="11">
        <v>63441</v>
      </c>
      <c r="DX26" s="11">
        <v>70633</v>
      </c>
      <c r="DY26" s="11">
        <v>51841</v>
      </c>
      <c r="DZ26" s="11">
        <v>55366</v>
      </c>
      <c r="EA26" s="11">
        <v>51933</v>
      </c>
      <c r="EB26" s="11">
        <v>56007</v>
      </c>
      <c r="EC26" s="11">
        <v>53316</v>
      </c>
      <c r="ED26" s="11">
        <v>59058</v>
      </c>
      <c r="EE26" s="11">
        <v>51180</v>
      </c>
      <c r="EF26" s="11">
        <v>51536</v>
      </c>
      <c r="EG26" s="11">
        <v>44882</v>
      </c>
      <c r="EH26" s="11">
        <v>42444</v>
      </c>
      <c r="EI26" s="11">
        <v>31505</v>
      </c>
      <c r="EJ26" s="11">
        <v>50320</v>
      </c>
      <c r="EK26" s="11">
        <v>50210</v>
      </c>
      <c r="EL26" s="11">
        <v>48493</v>
      </c>
      <c r="EM26" s="11">
        <v>49101</v>
      </c>
      <c r="EO26" s="1"/>
      <c r="EP26" s="9" t="s">
        <v>563</v>
      </c>
      <c r="EQ26" s="11">
        <v>40530</v>
      </c>
      <c r="ER26" s="11">
        <v>25152</v>
      </c>
      <c r="ES26" s="11">
        <v>34066</v>
      </c>
      <c r="ET26" s="11">
        <v>36972</v>
      </c>
      <c r="EU26" s="11">
        <v>34105</v>
      </c>
      <c r="EV26" s="11">
        <v>38905</v>
      </c>
      <c r="EW26" s="11">
        <v>30868</v>
      </c>
      <c r="EX26" s="11">
        <v>32997</v>
      </c>
      <c r="EY26" s="11">
        <v>34363</v>
      </c>
      <c r="EZ26" s="11">
        <v>33426</v>
      </c>
      <c r="FA26" s="11">
        <v>26775</v>
      </c>
      <c r="FB26" s="11">
        <v>30314</v>
      </c>
      <c r="FC26" s="11">
        <v>28992</v>
      </c>
      <c r="FD26" s="11">
        <v>25110</v>
      </c>
      <c r="FE26" s="11">
        <v>23381</v>
      </c>
      <c r="FF26" s="11">
        <v>20240</v>
      </c>
      <c r="FG26" s="11">
        <v>18521</v>
      </c>
      <c r="FH26" s="11">
        <v>32092</v>
      </c>
      <c r="FI26" s="11">
        <v>31488</v>
      </c>
      <c r="FJ26" s="11">
        <v>31364</v>
      </c>
      <c r="FK26" s="11">
        <v>33394</v>
      </c>
      <c r="FM26" s="1"/>
      <c r="FN26" s="9" t="s">
        <v>563</v>
      </c>
      <c r="FO26" s="11">
        <v>66098</v>
      </c>
      <c r="FP26" s="11">
        <v>46787</v>
      </c>
      <c r="FQ26" s="11">
        <v>65372</v>
      </c>
      <c r="FR26" s="11">
        <v>71284</v>
      </c>
      <c r="FS26" s="11">
        <v>66686</v>
      </c>
      <c r="FT26" s="11">
        <v>70672</v>
      </c>
      <c r="FU26" s="11">
        <v>60243</v>
      </c>
      <c r="FV26" s="11">
        <v>69483</v>
      </c>
      <c r="FW26" s="11">
        <v>68461</v>
      </c>
      <c r="FX26" s="11">
        <v>74923</v>
      </c>
      <c r="FY26" s="11">
        <v>58282</v>
      </c>
      <c r="FZ26" s="11">
        <v>58470</v>
      </c>
      <c r="GA26" s="11">
        <v>51053</v>
      </c>
      <c r="GB26" s="11">
        <v>57641</v>
      </c>
      <c r="GC26" s="11">
        <v>49552</v>
      </c>
      <c r="GD26" s="11">
        <v>48101</v>
      </c>
      <c r="GE26" s="11">
        <v>36052</v>
      </c>
      <c r="GF26" s="11">
        <v>59838</v>
      </c>
      <c r="GG26" s="11">
        <v>59117</v>
      </c>
      <c r="GH26" s="11">
        <v>57162</v>
      </c>
      <c r="GI26" s="11">
        <v>61037</v>
      </c>
      <c r="GK26" s="1"/>
      <c r="GL26" s="9" t="s">
        <v>563</v>
      </c>
      <c r="GM26" s="11">
        <v>85445</v>
      </c>
      <c r="GN26" s="11">
        <v>86953</v>
      </c>
      <c r="GO26" s="11">
        <v>106998</v>
      </c>
      <c r="GP26" s="11">
        <v>77543</v>
      </c>
      <c r="GQ26" s="11">
        <v>64931</v>
      </c>
      <c r="GR26" s="11">
        <v>71522</v>
      </c>
      <c r="GS26" s="11">
        <v>54466</v>
      </c>
      <c r="GT26" s="11">
        <v>64787</v>
      </c>
      <c r="GU26" s="11">
        <v>59563</v>
      </c>
      <c r="GV26" s="11">
        <v>62174</v>
      </c>
      <c r="GW26" s="11">
        <v>59307</v>
      </c>
      <c r="GX26" s="11">
        <v>59272</v>
      </c>
      <c r="GY26" s="11">
        <v>50285</v>
      </c>
      <c r="GZ26" s="11">
        <v>52500</v>
      </c>
      <c r="HA26" s="11">
        <v>49983</v>
      </c>
      <c r="HB26" s="11">
        <v>44248</v>
      </c>
      <c r="HC26" s="11">
        <v>32751</v>
      </c>
      <c r="HD26" s="11">
        <v>51374</v>
      </c>
      <c r="HE26" s="11">
        <v>52508</v>
      </c>
      <c r="HF26" s="11">
        <v>52331</v>
      </c>
      <c r="HG26" s="11">
        <v>56024</v>
      </c>
      <c r="HI26" s="1"/>
      <c r="HJ26" s="9" t="s">
        <v>563</v>
      </c>
      <c r="HK26" s="11">
        <v>115897</v>
      </c>
      <c r="HL26" s="11">
        <v>118110</v>
      </c>
      <c r="HM26" s="11">
        <v>133162</v>
      </c>
      <c r="HN26" s="11">
        <v>116274</v>
      </c>
      <c r="HO26" s="11">
        <v>101798</v>
      </c>
      <c r="HP26" s="11">
        <v>99678</v>
      </c>
      <c r="HQ26" s="11">
        <v>74523</v>
      </c>
      <c r="HR26" s="11">
        <v>91596</v>
      </c>
      <c r="HS26" s="11">
        <v>85417</v>
      </c>
      <c r="HT26" s="11">
        <v>64492</v>
      </c>
      <c r="HU26" s="11">
        <v>57047</v>
      </c>
      <c r="HV26" s="11">
        <v>56209</v>
      </c>
      <c r="HW26" s="11">
        <v>51856</v>
      </c>
      <c r="HX26" s="11">
        <v>56448</v>
      </c>
      <c r="HY26" s="11">
        <v>50060</v>
      </c>
      <c r="HZ26" s="11">
        <v>47383</v>
      </c>
      <c r="IA26" s="11">
        <v>39786</v>
      </c>
      <c r="IB26" s="11">
        <v>62748</v>
      </c>
      <c r="IC26" s="11">
        <v>61369</v>
      </c>
      <c r="ID26" s="11">
        <v>59418</v>
      </c>
      <c r="IE26" s="11">
        <v>62660</v>
      </c>
    </row>
    <row r="27" ht="15" spans="1:239">
      <c r="A27" s="1"/>
      <c r="B27" s="1"/>
      <c r="C27" s="1"/>
      <c r="D27" s="1"/>
      <c r="E27" s="1"/>
      <c r="F27" s="1"/>
      <c r="G27" s="1"/>
      <c r="H27" s="1"/>
      <c r="I27" s="1"/>
      <c r="J27" s="1"/>
      <c r="K27" s="1"/>
      <c r="L27" s="1"/>
      <c r="M27" s="1"/>
      <c r="N27" s="1"/>
      <c r="O27" s="1"/>
      <c r="P27" s="1"/>
      <c r="Q27" s="1"/>
      <c r="R27" s="1"/>
      <c r="S27" s="1"/>
      <c r="T27" s="1"/>
      <c r="U27" s="1"/>
      <c r="V27" s="1"/>
      <c r="W27" s="1"/>
      <c r="Y27" s="1"/>
      <c r="Z27" s="1"/>
      <c r="AA27" s="1"/>
      <c r="AB27" s="1"/>
      <c r="AC27" s="1"/>
      <c r="AD27" s="1"/>
      <c r="AE27" s="1"/>
      <c r="AF27" s="1"/>
      <c r="AG27" s="1"/>
      <c r="AH27" s="1"/>
      <c r="AI27" s="1"/>
      <c r="AJ27" s="1"/>
      <c r="AK27" s="1"/>
      <c r="AL27" s="1"/>
      <c r="AM27" s="1"/>
      <c r="AN27" s="1"/>
      <c r="AO27" s="1"/>
      <c r="AP27" s="1"/>
      <c r="AQ27" s="1"/>
      <c r="AR27" s="1"/>
      <c r="AS27" s="1"/>
      <c r="AT27" s="1"/>
      <c r="AU27" s="1"/>
      <c r="AW27" s="1"/>
      <c r="AX27" s="1"/>
      <c r="AY27" s="1"/>
      <c r="AZ27" s="1"/>
      <c r="BA27" s="1"/>
      <c r="BB27" s="1"/>
      <c r="BC27" s="1"/>
      <c r="BD27" s="1"/>
      <c r="BE27" s="1"/>
      <c r="BF27" s="1"/>
      <c r="BG27" s="1"/>
      <c r="BH27" s="1"/>
      <c r="BI27" s="1"/>
      <c r="BJ27" s="1"/>
      <c r="BK27" s="1"/>
      <c r="BL27" s="1"/>
      <c r="BM27" s="1"/>
      <c r="BN27" s="1"/>
      <c r="BO27" s="1"/>
      <c r="BP27" s="1"/>
      <c r="BQ27" s="1"/>
      <c r="BR27" s="1"/>
      <c r="BS27" s="1"/>
      <c r="BU27" s="1"/>
      <c r="BV27" s="1"/>
      <c r="BW27" s="1"/>
      <c r="BX27" s="1"/>
      <c r="BY27" s="1"/>
      <c r="BZ27" s="1"/>
      <c r="CA27" s="1"/>
      <c r="CB27" s="1"/>
      <c r="CC27" s="1"/>
      <c r="CD27" s="1"/>
      <c r="CE27" s="1"/>
      <c r="CF27" s="1"/>
      <c r="CG27" s="1"/>
      <c r="CH27" s="1"/>
      <c r="CI27" s="1"/>
      <c r="CJ27" s="1"/>
      <c r="CK27" s="1"/>
      <c r="CL27" s="1"/>
      <c r="CM27" s="1"/>
      <c r="CN27" s="1"/>
      <c r="CO27" s="1"/>
      <c r="CP27" s="1"/>
      <c r="CQ27" s="1"/>
      <c r="CS27" s="1"/>
      <c r="CT27" s="1"/>
      <c r="CU27" s="1"/>
      <c r="CV27" s="1"/>
      <c r="CW27" s="1"/>
      <c r="CX27" s="1"/>
      <c r="CY27" s="1"/>
      <c r="CZ27" s="1"/>
      <c r="DA27" s="1"/>
      <c r="DB27" s="1"/>
      <c r="DC27" s="1"/>
      <c r="DD27" s="1"/>
      <c r="DE27" s="1"/>
      <c r="DF27" s="1"/>
      <c r="DG27" s="1"/>
      <c r="DH27" s="1"/>
      <c r="DI27" s="1"/>
      <c r="DJ27" s="1"/>
      <c r="DK27" s="1"/>
      <c r="DL27" s="1"/>
      <c r="DM27" s="1"/>
      <c r="DN27" s="1"/>
      <c r="DO27" s="1"/>
      <c r="DQ27" s="1"/>
      <c r="DR27" s="1"/>
      <c r="DS27" s="1"/>
      <c r="DT27" s="1"/>
      <c r="DU27" s="1"/>
      <c r="DV27" s="1"/>
      <c r="DW27" s="1"/>
      <c r="DX27" s="1"/>
      <c r="DY27" s="1"/>
      <c r="DZ27" s="1"/>
      <c r="EA27" s="1"/>
      <c r="EB27" s="1"/>
      <c r="EC27" s="1"/>
      <c r="ED27" s="1"/>
      <c r="EE27" s="1"/>
      <c r="EF27" s="1"/>
      <c r="EG27" s="1"/>
      <c r="EH27" s="1"/>
      <c r="EI27" s="1"/>
      <c r="EJ27" s="1"/>
      <c r="EK27" s="1"/>
      <c r="EL27" s="1"/>
      <c r="EM27" s="1"/>
      <c r="EO27" s="1"/>
      <c r="EP27" s="1"/>
      <c r="EQ27" s="1"/>
      <c r="ER27" s="1"/>
      <c r="ES27" s="1"/>
      <c r="ET27" s="1"/>
      <c r="EU27" s="1"/>
      <c r="EV27" s="1"/>
      <c r="EW27" s="1"/>
      <c r="EX27" s="1"/>
      <c r="EY27" s="1"/>
      <c r="EZ27" s="1"/>
      <c r="FA27" s="1"/>
      <c r="FB27" s="1"/>
      <c r="FC27" s="1"/>
      <c r="FD27" s="1"/>
      <c r="FE27" s="1"/>
      <c r="FF27" s="1"/>
      <c r="FG27" s="1"/>
      <c r="FH27" s="1"/>
      <c r="FI27" s="1"/>
      <c r="FJ27" s="1"/>
      <c r="FK27" s="1"/>
      <c r="FM27" s="1"/>
      <c r="FN27" s="1"/>
      <c r="FO27" s="1"/>
      <c r="FP27" s="1"/>
      <c r="FQ27" s="1"/>
      <c r="FR27" s="1"/>
      <c r="FS27" s="1"/>
      <c r="FT27" s="1"/>
      <c r="FU27" s="1"/>
      <c r="FV27" s="1"/>
      <c r="FW27" s="1"/>
      <c r="FX27" s="1"/>
      <c r="FY27" s="1"/>
      <c r="FZ27" s="1"/>
      <c r="GA27" s="1"/>
      <c r="GB27" s="1"/>
      <c r="GC27" s="1"/>
      <c r="GD27" s="1"/>
      <c r="GE27" s="1"/>
      <c r="GF27" s="1"/>
      <c r="GG27" s="1"/>
      <c r="GH27" s="1"/>
      <c r="GI27" s="1"/>
      <c r="GK27" s="1"/>
      <c r="GL27" s="1"/>
      <c r="GM27" s="1"/>
      <c r="GN27" s="1"/>
      <c r="GO27" s="1"/>
      <c r="GP27" s="1"/>
      <c r="GQ27" s="1"/>
      <c r="GR27" s="1"/>
      <c r="GS27" s="1"/>
      <c r="GT27" s="1"/>
      <c r="GU27" s="1"/>
      <c r="GV27" s="1"/>
      <c r="GW27" s="1"/>
      <c r="GX27" s="1"/>
      <c r="GY27" s="1"/>
      <c r="GZ27" s="1"/>
      <c r="HA27" s="1"/>
      <c r="HB27" s="1"/>
      <c r="HC27" s="1"/>
      <c r="HD27" s="1"/>
      <c r="HE27" s="1"/>
      <c r="HF27" s="1"/>
      <c r="HG27" s="1"/>
      <c r="HI27" s="1"/>
      <c r="HJ27" s="1"/>
      <c r="HK27" s="1"/>
      <c r="HL27" s="1"/>
      <c r="HM27" s="1"/>
      <c r="HN27" s="1"/>
      <c r="HO27" s="1"/>
      <c r="HP27" s="1"/>
      <c r="HQ27" s="1"/>
      <c r="HR27" s="1"/>
      <c r="HS27" s="1"/>
      <c r="HT27" s="1"/>
      <c r="HU27" s="1"/>
      <c r="HV27" s="1"/>
      <c r="HW27" s="1"/>
      <c r="HX27" s="1"/>
      <c r="HY27" s="1"/>
      <c r="HZ27" s="1"/>
      <c r="IA27" s="1"/>
      <c r="IB27" s="1"/>
      <c r="IC27" s="1"/>
      <c r="ID27" s="1"/>
      <c r="IE27" s="1"/>
    </row>
    <row r="28" ht="15" spans="1:239">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1"/>
      <c r="AX28" s="1"/>
      <c r="AY28" s="1"/>
      <c r="AZ28" s="1"/>
      <c r="BA28" s="1"/>
      <c r="BB28" s="1"/>
      <c r="BC28" s="1"/>
      <c r="BD28" s="1"/>
      <c r="BE28" s="1"/>
      <c r="BF28" s="1"/>
      <c r="BG28" s="1"/>
      <c r="BH28" s="1"/>
      <c r="BI28" s="1"/>
      <c r="BJ28" s="1"/>
      <c r="BK28" s="1"/>
      <c r="BL28" s="1"/>
      <c r="BM28" s="1"/>
      <c r="BN28" s="1"/>
      <c r="BO28" s="1"/>
      <c r="BP28" s="1"/>
      <c r="BQ28" s="1"/>
      <c r="BR28" s="1"/>
      <c r="BS28" s="1"/>
      <c r="BU28" s="1"/>
      <c r="BV28" s="1"/>
      <c r="BW28" s="1"/>
      <c r="BX28" s="1"/>
      <c r="BY28" s="1"/>
      <c r="BZ28" s="1"/>
      <c r="CA28" s="1"/>
      <c r="CB28" s="1"/>
      <c r="CC28" s="1"/>
      <c r="CD28" s="1"/>
      <c r="CE28" s="1"/>
      <c r="CF28" s="1"/>
      <c r="CG28" s="1"/>
      <c r="CH28" s="1"/>
      <c r="CI28" s="1"/>
      <c r="CJ28" s="1"/>
      <c r="CK28" s="1"/>
      <c r="CL28" s="1"/>
      <c r="CM28" s="1"/>
      <c r="CN28" s="1"/>
      <c r="CO28" s="1"/>
      <c r="CP28" s="1"/>
      <c r="CQ28" s="1"/>
      <c r="CS28" s="1"/>
      <c r="CT28" s="1"/>
      <c r="CU28" s="1"/>
      <c r="CV28" s="1"/>
      <c r="CW28" s="1"/>
      <c r="CX28" s="1"/>
      <c r="CY28" s="1"/>
      <c r="CZ28" s="1"/>
      <c r="DA28" s="1"/>
      <c r="DB28" s="1"/>
      <c r="DC28" s="1"/>
      <c r="DD28" s="1"/>
      <c r="DE28" s="1"/>
      <c r="DF28" s="1"/>
      <c r="DG28" s="1"/>
      <c r="DH28" s="1"/>
      <c r="DI28" s="1"/>
      <c r="DJ28" s="1"/>
      <c r="DK28" s="1"/>
      <c r="DL28" s="1"/>
      <c r="DM28" s="1"/>
      <c r="DN28" s="1"/>
      <c r="DO28" s="1"/>
      <c r="DQ28" s="1"/>
      <c r="DR28" s="1"/>
      <c r="DS28" s="1"/>
      <c r="DT28" s="1"/>
      <c r="DU28" s="1"/>
      <c r="DV28" s="1"/>
      <c r="DW28" s="1"/>
      <c r="DX28" s="1"/>
      <c r="DY28" s="1"/>
      <c r="DZ28" s="1"/>
      <c r="EA28" s="1"/>
      <c r="EB28" s="1"/>
      <c r="EC28" s="1"/>
      <c r="ED28" s="1"/>
      <c r="EE28" s="1"/>
      <c r="EF28" s="1"/>
      <c r="EG28" s="1"/>
      <c r="EH28" s="1"/>
      <c r="EI28" s="1"/>
      <c r="EJ28" s="1"/>
      <c r="EK28" s="1"/>
      <c r="EL28" s="1"/>
      <c r="EM28" s="1"/>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c r="HI28" s="1"/>
      <c r="HJ28" s="1"/>
      <c r="HK28" s="1"/>
      <c r="HL28" s="1"/>
      <c r="HM28" s="1"/>
      <c r="HN28" s="1"/>
      <c r="HO28" s="1"/>
      <c r="HP28" s="1"/>
      <c r="HQ28" s="1"/>
      <c r="HR28" s="1"/>
      <c r="HS28" s="1"/>
      <c r="HT28" s="1"/>
      <c r="HU28" s="1"/>
      <c r="HV28" s="1"/>
      <c r="HW28" s="1"/>
      <c r="HX28" s="1"/>
      <c r="HY28" s="1"/>
      <c r="HZ28" s="1"/>
      <c r="IA28" s="1"/>
      <c r="IB28" s="1"/>
      <c r="IC28" s="1"/>
      <c r="ID28" s="1"/>
      <c r="IE28" s="1"/>
    </row>
    <row r="29" ht="15" spans="1:239">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1"/>
      <c r="BV29" s="1"/>
      <c r="BW29" s="1"/>
      <c r="BX29" s="1"/>
      <c r="BY29" s="1"/>
      <c r="BZ29" s="1"/>
      <c r="CA29" s="1"/>
      <c r="CB29" s="1"/>
      <c r="CC29" s="1"/>
      <c r="CD29" s="1"/>
      <c r="CE29" s="1"/>
      <c r="CF29" s="1"/>
      <c r="CG29" s="1"/>
      <c r="CH29" s="1"/>
      <c r="CI29" s="1"/>
      <c r="CJ29" s="1"/>
      <c r="CK29" s="1"/>
      <c r="CL29" s="1"/>
      <c r="CM29" s="1"/>
      <c r="CN29" s="1"/>
      <c r="CO29" s="1"/>
      <c r="CP29" s="1"/>
      <c r="CQ29" s="1"/>
      <c r="CS29" s="1"/>
      <c r="CT29" s="1"/>
      <c r="CU29" s="1"/>
      <c r="CV29" s="1"/>
      <c r="CW29" s="1"/>
      <c r="CX29" s="1"/>
      <c r="CY29" s="1"/>
      <c r="CZ29" s="1"/>
      <c r="DA29" s="1"/>
      <c r="DB29" s="1"/>
      <c r="DC29" s="1"/>
      <c r="DD29" s="1"/>
      <c r="DE29" s="1"/>
      <c r="DF29" s="1"/>
      <c r="DG29" s="1"/>
      <c r="DH29" s="1"/>
      <c r="DI29" s="1"/>
      <c r="DJ29" s="1"/>
      <c r="DK29" s="1"/>
      <c r="DL29" s="1"/>
      <c r="DM29" s="1"/>
      <c r="DN29" s="1"/>
      <c r="DO29" s="1"/>
      <c r="DQ29" s="1"/>
      <c r="DR29" s="1"/>
      <c r="DS29" s="1"/>
      <c r="DT29" s="1"/>
      <c r="DU29" s="1"/>
      <c r="DV29" s="1"/>
      <c r="DW29" s="1"/>
      <c r="DX29" s="1"/>
      <c r="DY29" s="1"/>
      <c r="DZ29" s="1"/>
      <c r="EA29" s="1"/>
      <c r="EB29" s="1"/>
      <c r="EC29" s="1"/>
      <c r="ED29" s="1"/>
      <c r="EE29" s="1"/>
      <c r="EF29" s="1"/>
      <c r="EG29" s="1"/>
      <c r="EH29" s="1"/>
      <c r="EI29" s="1"/>
      <c r="EJ29" s="1"/>
      <c r="EK29" s="1"/>
      <c r="EL29" s="1"/>
      <c r="EM29" s="1"/>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c r="HI29" s="1"/>
      <c r="HJ29" s="1"/>
      <c r="HK29" s="1"/>
      <c r="HL29" s="1"/>
      <c r="HM29" s="1"/>
      <c r="HN29" s="1"/>
      <c r="HO29" s="1"/>
      <c r="HP29" s="1"/>
      <c r="HQ29" s="1"/>
      <c r="HR29" s="1"/>
      <c r="HS29" s="1"/>
      <c r="HT29" s="1"/>
      <c r="HU29" s="1"/>
      <c r="HV29" s="1"/>
      <c r="HW29" s="1"/>
      <c r="HX29" s="1"/>
      <c r="HY29" s="1"/>
      <c r="HZ29" s="1"/>
      <c r="IA29" s="1"/>
      <c r="IB29" s="1"/>
      <c r="IC29" s="1"/>
      <c r="ID29" s="1"/>
      <c r="IE29" s="1"/>
    </row>
    <row r="30" ht="15" spans="1:239">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7"/>
      <c r="AX30" s="7"/>
      <c r="AY30" s="1"/>
      <c r="AZ30" s="1"/>
      <c r="BA30" s="1"/>
      <c r="BB30" s="1"/>
      <c r="BC30" s="1"/>
      <c r="BD30" s="1"/>
      <c r="BE30" s="1"/>
      <c r="BF30" s="1"/>
      <c r="BG30" s="1"/>
      <c r="BH30" s="1"/>
      <c r="BI30" s="1"/>
      <c r="BJ30" s="1"/>
      <c r="BK30" s="1"/>
      <c r="BL30" s="1"/>
      <c r="BM30" s="1"/>
      <c r="BN30" s="1"/>
      <c r="BO30" s="1"/>
      <c r="BP30" s="1"/>
      <c r="BQ30" s="1"/>
      <c r="BR30" s="1"/>
      <c r="BS30" s="1"/>
      <c r="BU30" s="7"/>
      <c r="BV30" s="7"/>
      <c r="BW30" s="1"/>
      <c r="BX30" s="1"/>
      <c r="BY30" s="1"/>
      <c r="BZ30" s="1"/>
      <c r="CA30" s="1"/>
      <c r="CB30" s="1"/>
      <c r="CC30" s="1"/>
      <c r="CD30" s="1"/>
      <c r="CE30" s="1"/>
      <c r="CF30" s="1"/>
      <c r="CG30" s="1"/>
      <c r="CH30" s="1"/>
      <c r="CI30" s="1"/>
      <c r="CJ30" s="1"/>
      <c r="CK30" s="1"/>
      <c r="CL30" s="1"/>
      <c r="CM30" s="1"/>
      <c r="CN30" s="1"/>
      <c r="CO30" s="1"/>
      <c r="CP30" s="1"/>
      <c r="CQ30" s="1"/>
      <c r="CS30" s="7"/>
      <c r="CT30" s="7"/>
      <c r="CU30" s="1"/>
      <c r="CV30" s="1"/>
      <c r="CW30" s="1"/>
      <c r="CX30" s="1"/>
      <c r="CY30" s="1"/>
      <c r="CZ30" s="1"/>
      <c r="DA30" s="1"/>
      <c r="DB30" s="1"/>
      <c r="DC30" s="1"/>
      <c r="DD30" s="1"/>
      <c r="DE30" s="1"/>
      <c r="DF30" s="1"/>
      <c r="DG30" s="1"/>
      <c r="DH30" s="1"/>
      <c r="DI30" s="1"/>
      <c r="DJ30" s="1"/>
      <c r="DK30" s="1"/>
      <c r="DL30" s="1"/>
      <c r="DM30" s="1"/>
      <c r="DN30" s="1"/>
      <c r="DO30" s="1"/>
      <c r="DQ30" s="7"/>
      <c r="DR30" s="7"/>
      <c r="DS30" s="1"/>
      <c r="DT30" s="1"/>
      <c r="DU30" s="1"/>
      <c r="DV30" s="1"/>
      <c r="DW30" s="1"/>
      <c r="DX30" s="1"/>
      <c r="DY30" s="1"/>
      <c r="DZ30" s="1"/>
      <c r="EA30" s="1"/>
      <c r="EB30" s="1"/>
      <c r="EC30" s="1"/>
      <c r="ED30" s="1"/>
      <c r="EE30" s="1"/>
      <c r="EF30" s="1"/>
      <c r="EG30" s="1"/>
      <c r="EH30" s="1"/>
      <c r="EI30" s="1"/>
      <c r="EJ30" s="1"/>
      <c r="EK30" s="1"/>
      <c r="EL30" s="1"/>
      <c r="EM30" s="1"/>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c r="HI30" s="7"/>
      <c r="HJ30" s="7"/>
      <c r="HK30" s="1"/>
      <c r="HL30" s="1"/>
      <c r="HM30" s="1"/>
      <c r="HN30" s="1"/>
      <c r="HO30" s="1"/>
      <c r="HP30" s="1"/>
      <c r="HQ30" s="1"/>
      <c r="HR30" s="1"/>
      <c r="HS30" s="1"/>
      <c r="HT30" s="1"/>
      <c r="HU30" s="1"/>
      <c r="HV30" s="1"/>
      <c r="HW30" s="1"/>
      <c r="HX30" s="1"/>
      <c r="HY30" s="1"/>
      <c r="HZ30" s="1"/>
      <c r="IA30" s="1"/>
      <c r="IB30" s="1"/>
      <c r="IC30" s="1"/>
      <c r="ID30" s="1"/>
      <c r="IE30" s="1"/>
    </row>
    <row r="31" ht="15" spans="1:239">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1"/>
      <c r="AX31" s="1"/>
      <c r="AY31" s="1"/>
      <c r="AZ31" s="1"/>
      <c r="BA31" s="1"/>
      <c r="BB31" s="1"/>
      <c r="BC31" s="1"/>
      <c r="BD31" s="1"/>
      <c r="BE31" s="1"/>
      <c r="BF31" s="1"/>
      <c r="BG31" s="1"/>
      <c r="BH31" s="1"/>
      <c r="BI31" s="1"/>
      <c r="BJ31" s="1"/>
      <c r="BK31" s="1"/>
      <c r="BL31" s="1"/>
      <c r="BM31" s="1"/>
      <c r="BN31" s="1"/>
      <c r="BO31" s="1"/>
      <c r="BP31" s="1"/>
      <c r="BQ31" s="1"/>
      <c r="BR31" s="1"/>
      <c r="BS31" s="1"/>
      <c r="BU31" s="1"/>
      <c r="BV31" s="1"/>
      <c r="BW31" s="1"/>
      <c r="BX31" s="1"/>
      <c r="BY31" s="1"/>
      <c r="BZ31" s="1"/>
      <c r="CA31" s="1"/>
      <c r="CB31" s="1"/>
      <c r="CC31" s="1"/>
      <c r="CD31" s="1"/>
      <c r="CE31" s="1"/>
      <c r="CF31" s="1"/>
      <c r="CG31" s="1"/>
      <c r="CH31" s="1"/>
      <c r="CI31" s="1"/>
      <c r="CJ31" s="1"/>
      <c r="CK31" s="1"/>
      <c r="CL31" s="1"/>
      <c r="CM31" s="1"/>
      <c r="CN31" s="1"/>
      <c r="CO31" s="1"/>
      <c r="CP31" s="1"/>
      <c r="CQ31" s="1"/>
      <c r="CS31" s="1"/>
      <c r="CT31" s="1"/>
      <c r="CU31" s="1"/>
      <c r="CV31" s="1"/>
      <c r="CW31" s="1"/>
      <c r="CX31" s="1"/>
      <c r="CY31" s="1"/>
      <c r="CZ31" s="1"/>
      <c r="DA31" s="1"/>
      <c r="DB31" s="1"/>
      <c r="DC31" s="1"/>
      <c r="DD31" s="1"/>
      <c r="DE31" s="1"/>
      <c r="DF31" s="1"/>
      <c r="DG31" s="1"/>
      <c r="DH31" s="1"/>
      <c r="DI31" s="1"/>
      <c r="DJ31" s="1"/>
      <c r="DK31" s="1"/>
      <c r="DL31" s="1"/>
      <c r="DM31" s="1"/>
      <c r="DN31" s="1"/>
      <c r="DO31" s="1"/>
      <c r="DQ31" s="1"/>
      <c r="DR31" s="1"/>
      <c r="DS31" s="1"/>
      <c r="DT31" s="1"/>
      <c r="DU31" s="1"/>
      <c r="DV31" s="1"/>
      <c r="DW31" s="1"/>
      <c r="DX31" s="1"/>
      <c r="DY31" s="1"/>
      <c r="DZ31" s="1"/>
      <c r="EA31" s="1"/>
      <c r="EB31" s="1"/>
      <c r="EC31" s="1"/>
      <c r="ED31" s="1"/>
      <c r="EE31" s="1"/>
      <c r="EF31" s="1"/>
      <c r="EG31" s="1"/>
      <c r="EH31" s="1"/>
      <c r="EI31" s="1"/>
      <c r="EJ31" s="1"/>
      <c r="EK31" s="1"/>
      <c r="EL31" s="1"/>
      <c r="EM31" s="1"/>
      <c r="EO31" s="1"/>
      <c r="EP31" s="1"/>
      <c r="EQ31" s="1"/>
      <c r="ER31" s="1"/>
      <c r="ES31" s="1"/>
      <c r="ET31" s="1"/>
      <c r="EU31" s="1"/>
      <c r="EV31" s="1"/>
      <c r="EW31" s="1"/>
      <c r="EX31" s="1"/>
      <c r="EY31" s="1"/>
      <c r="EZ31" s="1"/>
      <c r="FA31" s="1"/>
      <c r="FB31" s="1"/>
      <c r="FC31" s="1"/>
      <c r="FD31" s="1"/>
      <c r="FE31" s="1"/>
      <c r="FF31" s="1"/>
      <c r="FG31" s="1"/>
      <c r="FH31" s="1"/>
      <c r="FI31" s="1"/>
      <c r="FJ31" s="1"/>
      <c r="FK31" s="1"/>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c r="HI31" s="1"/>
      <c r="HJ31" s="1"/>
      <c r="HK31" s="1"/>
      <c r="HL31" s="1"/>
      <c r="HM31" s="1"/>
      <c r="HN31" s="1"/>
      <c r="HO31" s="1"/>
      <c r="HP31" s="1"/>
      <c r="HQ31" s="1"/>
      <c r="HR31" s="1"/>
      <c r="HS31" s="1"/>
      <c r="HT31" s="1"/>
      <c r="HU31" s="1"/>
      <c r="HV31" s="1"/>
      <c r="HW31" s="1"/>
      <c r="HX31" s="1"/>
      <c r="HY31" s="1"/>
      <c r="HZ31" s="1"/>
      <c r="IA31" s="1"/>
      <c r="IB31" s="1"/>
      <c r="IC31" s="1"/>
      <c r="ID31" s="1"/>
      <c r="IE31" s="1"/>
    </row>
    <row r="32" ht="15" spans="1:239">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1"/>
      <c r="BV32" s="1"/>
      <c r="BW32" s="1"/>
      <c r="BX32" s="1"/>
      <c r="BY32" s="1"/>
      <c r="BZ32" s="1"/>
      <c r="CA32" s="1"/>
      <c r="CB32" s="1"/>
      <c r="CC32" s="1"/>
      <c r="CD32" s="1"/>
      <c r="CE32" s="1"/>
      <c r="CF32" s="1"/>
      <c r="CG32" s="1"/>
      <c r="CH32" s="1"/>
      <c r="CI32" s="1"/>
      <c r="CJ32" s="1"/>
      <c r="CK32" s="1"/>
      <c r="CL32" s="1"/>
      <c r="CM32" s="1"/>
      <c r="CN32" s="1"/>
      <c r="CO32" s="1"/>
      <c r="CP32" s="1"/>
      <c r="CQ32" s="1"/>
      <c r="CS32" s="1"/>
      <c r="CT32" s="1"/>
      <c r="CU32" s="1"/>
      <c r="CV32" s="1"/>
      <c r="CW32" s="1"/>
      <c r="CX32" s="1"/>
      <c r="CY32" s="1"/>
      <c r="CZ32" s="1"/>
      <c r="DA32" s="1"/>
      <c r="DB32" s="1"/>
      <c r="DC32" s="1"/>
      <c r="DD32" s="1"/>
      <c r="DE32" s="1"/>
      <c r="DF32" s="1"/>
      <c r="DG32" s="1"/>
      <c r="DH32" s="1"/>
      <c r="DI32" s="1"/>
      <c r="DJ32" s="1"/>
      <c r="DK32" s="1"/>
      <c r="DL32" s="1"/>
      <c r="DM32" s="1"/>
      <c r="DN32" s="1"/>
      <c r="DO32" s="1"/>
      <c r="DQ32" s="1"/>
      <c r="DR32" s="1"/>
      <c r="DS32" s="1"/>
      <c r="DT32" s="1"/>
      <c r="DU32" s="1"/>
      <c r="DV32" s="1"/>
      <c r="DW32" s="1"/>
      <c r="DX32" s="1"/>
      <c r="DY32" s="1"/>
      <c r="DZ32" s="1"/>
      <c r="EA32" s="1"/>
      <c r="EB32" s="1"/>
      <c r="EC32" s="1"/>
      <c r="ED32" s="1"/>
      <c r="EE32" s="1"/>
      <c r="EF32" s="1"/>
      <c r="EG32" s="1"/>
      <c r="EH32" s="1"/>
      <c r="EI32" s="1"/>
      <c r="EJ32" s="1"/>
      <c r="EK32" s="1"/>
      <c r="EL32" s="1"/>
      <c r="EM32" s="1"/>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c r="HI32" s="1"/>
      <c r="HJ32" s="1"/>
      <c r="HK32" s="1"/>
      <c r="HL32" s="1"/>
      <c r="HM32" s="1"/>
      <c r="HN32" s="1"/>
      <c r="HO32" s="1"/>
      <c r="HP32" s="1"/>
      <c r="HQ32" s="1"/>
      <c r="HR32" s="1"/>
      <c r="HS32" s="1"/>
      <c r="HT32" s="1"/>
      <c r="HU32" s="1"/>
      <c r="HV32" s="1"/>
      <c r="HW32" s="1"/>
      <c r="HX32" s="1"/>
      <c r="HY32" s="1"/>
      <c r="HZ32" s="1"/>
      <c r="IA32" s="1"/>
      <c r="IB32" s="1"/>
      <c r="IC32" s="1"/>
      <c r="ID32" s="1"/>
      <c r="IE32" s="1"/>
    </row>
    <row r="33" ht="15" spans="1:239">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c r="FM33" s="1"/>
      <c r="FN33" s="1"/>
      <c r="FO33" s="1"/>
      <c r="FP33" s="1"/>
      <c r="FQ33" s="1"/>
      <c r="FR33" s="1"/>
      <c r="FS33" s="1"/>
      <c r="FT33" s="1"/>
      <c r="FU33" s="1"/>
      <c r="FV33" s="1"/>
      <c r="FW33" s="1"/>
      <c r="FX33" s="1"/>
      <c r="FY33" s="1"/>
      <c r="FZ33" s="1"/>
      <c r="GA33" s="1"/>
      <c r="GB33" s="1"/>
      <c r="GC33" s="1"/>
      <c r="GD33" s="1"/>
      <c r="GE33" s="1"/>
      <c r="GF33" s="1"/>
      <c r="GG33" s="1"/>
      <c r="GH33" s="1"/>
      <c r="GI33" s="1"/>
      <c r="GK33" s="1"/>
      <c r="GL33" s="1"/>
      <c r="GM33" s="1"/>
      <c r="GN33" s="1"/>
      <c r="GO33" s="1"/>
      <c r="GP33" s="1"/>
      <c r="GQ33" s="1"/>
      <c r="GR33" s="1"/>
      <c r="GS33" s="1"/>
      <c r="GT33" s="1"/>
      <c r="GU33" s="1"/>
      <c r="GV33" s="1"/>
      <c r="GW33" s="1"/>
      <c r="GX33" s="1"/>
      <c r="GY33" s="1"/>
      <c r="GZ33" s="1"/>
      <c r="HA33" s="1"/>
      <c r="HB33" s="1"/>
      <c r="HC33" s="1"/>
      <c r="HD33" s="1"/>
      <c r="HE33" s="1"/>
      <c r="HF33" s="1"/>
      <c r="HG33" s="1"/>
      <c r="HI33" s="1"/>
      <c r="HJ33" s="1"/>
      <c r="HK33" s="1"/>
      <c r="HL33" s="1"/>
      <c r="HM33" s="1"/>
      <c r="HN33" s="1"/>
      <c r="HO33" s="1"/>
      <c r="HP33" s="1"/>
      <c r="HQ33" s="1"/>
      <c r="HR33" s="1"/>
      <c r="HS33" s="1"/>
      <c r="HT33" s="1"/>
      <c r="HU33" s="1"/>
      <c r="HV33" s="1"/>
      <c r="HW33" s="1"/>
      <c r="HX33" s="1"/>
      <c r="HY33" s="1"/>
      <c r="HZ33" s="1"/>
      <c r="IA33" s="1"/>
      <c r="IB33" s="1"/>
      <c r="IC33" s="1"/>
      <c r="ID33" s="1"/>
      <c r="IE33" s="1"/>
    </row>
    <row r="34" ht="15" spans="1:239">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1"/>
      <c r="AX34" s="1"/>
      <c r="AY34" s="1"/>
      <c r="AZ34" s="1"/>
      <c r="BA34" s="1"/>
      <c r="BB34" s="1"/>
      <c r="BC34" s="1"/>
      <c r="BD34" s="1"/>
      <c r="BE34" s="1"/>
      <c r="BF34" s="1"/>
      <c r="BG34" s="1"/>
      <c r="BH34" s="1"/>
      <c r="BI34" s="1"/>
      <c r="BJ34" s="1"/>
      <c r="BK34" s="1"/>
      <c r="BL34" s="1"/>
      <c r="BM34" s="1"/>
      <c r="BN34" s="1"/>
      <c r="BO34" s="1"/>
      <c r="BP34" s="1"/>
      <c r="BQ34" s="1"/>
      <c r="BR34" s="1"/>
      <c r="BS34" s="1"/>
      <c r="BU34" s="1"/>
      <c r="BV34" s="1"/>
      <c r="BW34" s="1"/>
      <c r="BX34" s="1"/>
      <c r="BY34" s="1"/>
      <c r="BZ34" s="1"/>
      <c r="CA34" s="1"/>
      <c r="CB34" s="1"/>
      <c r="CC34" s="1"/>
      <c r="CD34" s="1"/>
      <c r="CE34" s="1"/>
      <c r="CF34" s="1"/>
      <c r="CG34" s="1"/>
      <c r="CH34" s="1"/>
      <c r="CI34" s="1"/>
      <c r="CJ34" s="1"/>
      <c r="CK34" s="1"/>
      <c r="CL34" s="1"/>
      <c r="CM34" s="1"/>
      <c r="CN34" s="1"/>
      <c r="CO34" s="1"/>
      <c r="CP34" s="1"/>
      <c r="CQ34" s="1"/>
      <c r="CS34" s="1"/>
      <c r="CT34" s="1"/>
      <c r="CU34" s="1"/>
      <c r="CV34" s="1"/>
      <c r="CW34" s="1"/>
      <c r="CX34" s="1"/>
      <c r="CY34" s="1"/>
      <c r="CZ34" s="1"/>
      <c r="DA34" s="1"/>
      <c r="DB34" s="1"/>
      <c r="DC34" s="1"/>
      <c r="DD34" s="1"/>
      <c r="DE34" s="1"/>
      <c r="DF34" s="1"/>
      <c r="DG34" s="1"/>
      <c r="DH34" s="1"/>
      <c r="DI34" s="1"/>
      <c r="DJ34" s="1"/>
      <c r="DK34" s="1"/>
      <c r="DL34" s="1"/>
      <c r="DM34" s="1"/>
      <c r="DN34" s="1"/>
      <c r="DO34" s="1"/>
      <c r="DQ34" s="1"/>
      <c r="DR34" s="1"/>
      <c r="DS34" s="1"/>
      <c r="DT34" s="1"/>
      <c r="DU34" s="1"/>
      <c r="DV34" s="1"/>
      <c r="DW34" s="1"/>
      <c r="DX34" s="1"/>
      <c r="DY34" s="1"/>
      <c r="DZ34" s="1"/>
      <c r="EA34" s="1"/>
      <c r="EB34" s="1"/>
      <c r="EC34" s="1"/>
      <c r="ED34" s="1"/>
      <c r="EE34" s="1"/>
      <c r="EF34" s="1"/>
      <c r="EG34" s="1"/>
      <c r="EH34" s="1"/>
      <c r="EI34" s="1"/>
      <c r="EJ34" s="1"/>
      <c r="EK34" s="1"/>
      <c r="EL34" s="1"/>
      <c r="EM34" s="1"/>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c r="HI34" s="1"/>
      <c r="HJ34" s="1"/>
      <c r="HK34" s="1"/>
      <c r="HL34" s="1"/>
      <c r="HM34" s="1"/>
      <c r="HN34" s="1"/>
      <c r="HO34" s="1"/>
      <c r="HP34" s="1"/>
      <c r="HQ34" s="1"/>
      <c r="HR34" s="1"/>
      <c r="HS34" s="1"/>
      <c r="HT34" s="1"/>
      <c r="HU34" s="1"/>
      <c r="HV34" s="1"/>
      <c r="HW34" s="1"/>
      <c r="HX34" s="1"/>
      <c r="HY34" s="1"/>
      <c r="HZ34" s="1"/>
      <c r="IA34" s="1"/>
      <c r="IB34" s="1"/>
      <c r="IC34" s="1"/>
      <c r="ID34" s="1"/>
      <c r="IE34" s="1"/>
    </row>
    <row r="35" ht="15" spans="1:239">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1"/>
      <c r="BV35" s="1"/>
      <c r="BW35" s="1"/>
      <c r="BX35" s="1"/>
      <c r="BY35" s="1"/>
      <c r="BZ35" s="1"/>
      <c r="CA35" s="1"/>
      <c r="CB35" s="1"/>
      <c r="CC35" s="1"/>
      <c r="CD35" s="1"/>
      <c r="CE35" s="1"/>
      <c r="CF35" s="1"/>
      <c r="CG35" s="1"/>
      <c r="CH35" s="1"/>
      <c r="CI35" s="1"/>
      <c r="CJ35" s="1"/>
      <c r="CK35" s="1"/>
      <c r="CL35" s="1"/>
      <c r="CM35" s="1"/>
      <c r="CN35" s="1"/>
      <c r="CO35" s="1"/>
      <c r="CP35" s="1"/>
      <c r="CQ35" s="1"/>
      <c r="CS35" s="1"/>
      <c r="CT35" s="1"/>
      <c r="CU35" s="1"/>
      <c r="CV35" s="1"/>
      <c r="CW35" s="1"/>
      <c r="CX35" s="1"/>
      <c r="CY35" s="1"/>
      <c r="CZ35" s="1"/>
      <c r="DA35" s="1"/>
      <c r="DB35" s="1"/>
      <c r="DC35" s="1"/>
      <c r="DD35" s="1"/>
      <c r="DE35" s="1"/>
      <c r="DF35" s="1"/>
      <c r="DG35" s="1"/>
      <c r="DH35" s="1"/>
      <c r="DI35" s="1"/>
      <c r="DJ35" s="1"/>
      <c r="DK35" s="1"/>
      <c r="DL35" s="1"/>
      <c r="DM35" s="1"/>
      <c r="DN35" s="1"/>
      <c r="DO35" s="1"/>
      <c r="DQ35" s="1"/>
      <c r="DR35" s="1"/>
      <c r="DS35" s="1"/>
      <c r="DT35" s="1"/>
      <c r="DU35" s="1"/>
      <c r="DV35" s="1"/>
      <c r="DW35" s="1"/>
      <c r="DX35" s="1"/>
      <c r="DY35" s="1"/>
      <c r="DZ35" s="1"/>
      <c r="EA35" s="1"/>
      <c r="EB35" s="1"/>
      <c r="EC35" s="1"/>
      <c r="ED35" s="1"/>
      <c r="EE35" s="1"/>
      <c r="EF35" s="1"/>
      <c r="EG35" s="1"/>
      <c r="EH35" s="1"/>
      <c r="EI35" s="1"/>
      <c r="EJ35" s="1"/>
      <c r="EK35" s="1"/>
      <c r="EL35" s="1"/>
      <c r="EM35" s="1"/>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c r="HI35" s="1"/>
      <c r="HJ35" s="1"/>
      <c r="HK35" s="1"/>
      <c r="HL35" s="1"/>
      <c r="HM35" s="1"/>
      <c r="HN35" s="1"/>
      <c r="HO35" s="1"/>
      <c r="HP35" s="1"/>
      <c r="HQ35" s="1"/>
      <c r="HR35" s="1"/>
      <c r="HS35" s="1"/>
      <c r="HT35" s="1"/>
      <c r="HU35" s="1"/>
      <c r="HV35" s="1"/>
      <c r="HW35" s="1"/>
      <c r="HX35" s="1"/>
      <c r="HY35" s="1"/>
      <c r="HZ35" s="1"/>
      <c r="IA35" s="1"/>
      <c r="IB35" s="1"/>
      <c r="IC35" s="1"/>
      <c r="ID35" s="1"/>
      <c r="IE35" s="1"/>
    </row>
    <row r="36" ht="15" spans="1:239">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
      <c r="AX36" s="1"/>
      <c r="AY36" s="1"/>
      <c r="AZ36" s="1"/>
      <c r="BA36" s="1"/>
      <c r="BB36" s="1"/>
      <c r="BC36" s="1"/>
      <c r="BD36" s="1"/>
      <c r="BE36" s="1"/>
      <c r="BF36" s="1"/>
      <c r="BG36" s="1"/>
      <c r="BH36" s="1"/>
      <c r="BI36" s="1"/>
      <c r="BJ36" s="1"/>
      <c r="BK36" s="1"/>
      <c r="BL36" s="1"/>
      <c r="BM36" s="1"/>
      <c r="BN36" s="1"/>
      <c r="BO36" s="1"/>
      <c r="BP36" s="1"/>
      <c r="BQ36" s="1"/>
      <c r="BR36" s="1"/>
      <c r="BS36" s="1"/>
      <c r="BU36" s="1"/>
      <c r="BV36" s="1"/>
      <c r="BW36" s="1"/>
      <c r="BX36" s="1"/>
      <c r="BY36" s="1"/>
      <c r="BZ36" s="1"/>
      <c r="CA36" s="1"/>
      <c r="CB36" s="1"/>
      <c r="CC36" s="1"/>
      <c r="CD36" s="1"/>
      <c r="CE36" s="1"/>
      <c r="CF36" s="1"/>
      <c r="CG36" s="1"/>
      <c r="CH36" s="1"/>
      <c r="CI36" s="1"/>
      <c r="CJ36" s="1"/>
      <c r="CK36" s="1"/>
      <c r="CL36" s="1"/>
      <c r="CM36" s="1"/>
      <c r="CN36" s="1"/>
      <c r="CO36" s="1"/>
      <c r="CP36" s="1"/>
      <c r="CQ36" s="1"/>
      <c r="CS36" s="1"/>
      <c r="CT36" s="1"/>
      <c r="CU36" s="1"/>
      <c r="CV36" s="1"/>
      <c r="CW36" s="1"/>
      <c r="CX36" s="1"/>
      <c r="CY36" s="1"/>
      <c r="CZ36" s="1"/>
      <c r="DA36" s="1"/>
      <c r="DB36" s="1"/>
      <c r="DC36" s="1"/>
      <c r="DD36" s="1"/>
      <c r="DE36" s="1"/>
      <c r="DF36" s="1"/>
      <c r="DG36" s="1"/>
      <c r="DH36" s="1"/>
      <c r="DI36" s="1"/>
      <c r="DJ36" s="1"/>
      <c r="DK36" s="1"/>
      <c r="DL36" s="1"/>
      <c r="DM36" s="1"/>
      <c r="DN36" s="1"/>
      <c r="DO36" s="1"/>
      <c r="DQ36" s="1"/>
      <c r="DR36" s="1"/>
      <c r="DS36" s="1"/>
      <c r="DT36" s="1"/>
      <c r="DU36" s="1"/>
      <c r="DV36" s="1"/>
      <c r="DW36" s="1"/>
      <c r="DX36" s="1"/>
      <c r="DY36" s="1"/>
      <c r="DZ36" s="1"/>
      <c r="EA36" s="1"/>
      <c r="EB36" s="1"/>
      <c r="EC36" s="1"/>
      <c r="ED36" s="1"/>
      <c r="EE36" s="1"/>
      <c r="EF36" s="1"/>
      <c r="EG36" s="1"/>
      <c r="EH36" s="1"/>
      <c r="EI36" s="1"/>
      <c r="EJ36" s="1"/>
      <c r="EK36" s="1"/>
      <c r="EL36" s="1"/>
      <c r="EM36" s="1"/>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c r="HI36" s="1"/>
      <c r="HJ36" s="1"/>
      <c r="HK36" s="1"/>
      <c r="HL36" s="1"/>
      <c r="HM36" s="1"/>
      <c r="HN36" s="1"/>
      <c r="HO36" s="1"/>
      <c r="HP36" s="1"/>
      <c r="HQ36" s="1"/>
      <c r="HR36" s="1"/>
      <c r="HS36" s="1"/>
      <c r="HT36" s="1"/>
      <c r="HU36" s="1"/>
      <c r="HV36" s="1"/>
      <c r="HW36" s="1"/>
      <c r="HX36" s="1"/>
      <c r="HY36" s="1"/>
      <c r="HZ36" s="1"/>
      <c r="IA36" s="1"/>
      <c r="IB36" s="1"/>
      <c r="IC36" s="1"/>
      <c r="ID36" s="1"/>
      <c r="IE36" s="1"/>
    </row>
    <row r="37" ht="15" spans="1:239">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1"/>
      <c r="AX37" s="1"/>
      <c r="AY37" s="1"/>
      <c r="AZ37" s="1"/>
      <c r="BA37" s="1"/>
      <c r="BB37" s="1"/>
      <c r="BC37" s="1"/>
      <c r="BD37" s="1"/>
      <c r="BE37" s="1"/>
      <c r="BF37" s="1"/>
      <c r="BG37" s="1"/>
      <c r="BH37" s="1"/>
      <c r="BI37" s="1"/>
      <c r="BJ37" s="1"/>
      <c r="BK37" s="1"/>
      <c r="BL37" s="1"/>
      <c r="BM37" s="1"/>
      <c r="BN37" s="1"/>
      <c r="BO37" s="1"/>
      <c r="BP37" s="1"/>
      <c r="BQ37" s="1"/>
      <c r="BR37" s="1"/>
      <c r="BS37" s="1"/>
      <c r="BU37" s="1"/>
      <c r="BV37" s="1"/>
      <c r="BW37" s="1"/>
      <c r="BX37" s="1"/>
      <c r="BY37" s="1"/>
      <c r="BZ37" s="1"/>
      <c r="CA37" s="1"/>
      <c r="CB37" s="1"/>
      <c r="CC37" s="1"/>
      <c r="CD37" s="1"/>
      <c r="CE37" s="1"/>
      <c r="CF37" s="1"/>
      <c r="CG37" s="1"/>
      <c r="CH37" s="1"/>
      <c r="CI37" s="1"/>
      <c r="CJ37" s="1"/>
      <c r="CK37" s="1"/>
      <c r="CL37" s="1"/>
      <c r="CM37" s="1"/>
      <c r="CN37" s="1"/>
      <c r="CO37" s="1"/>
      <c r="CP37" s="1"/>
      <c r="CQ37" s="1"/>
      <c r="CS37" s="1"/>
      <c r="CT37" s="1"/>
      <c r="CU37" s="1"/>
      <c r="CV37" s="1"/>
      <c r="CW37" s="1"/>
      <c r="CX37" s="1"/>
      <c r="CY37" s="1"/>
      <c r="CZ37" s="1"/>
      <c r="DA37" s="1"/>
      <c r="DB37" s="1"/>
      <c r="DC37" s="1"/>
      <c r="DD37" s="1"/>
      <c r="DE37" s="1"/>
      <c r="DF37" s="1"/>
      <c r="DG37" s="1"/>
      <c r="DH37" s="1"/>
      <c r="DI37" s="1"/>
      <c r="DJ37" s="1"/>
      <c r="DK37" s="1"/>
      <c r="DL37" s="1"/>
      <c r="DM37" s="1"/>
      <c r="DN37" s="1"/>
      <c r="DO37" s="1"/>
      <c r="DQ37" s="1"/>
      <c r="DR37" s="1"/>
      <c r="DS37" s="1"/>
      <c r="DT37" s="1"/>
      <c r="DU37" s="1"/>
      <c r="DV37" s="1"/>
      <c r="DW37" s="1"/>
      <c r="DX37" s="1"/>
      <c r="DY37" s="1"/>
      <c r="DZ37" s="1"/>
      <c r="EA37" s="1"/>
      <c r="EB37" s="1"/>
      <c r="EC37" s="1"/>
      <c r="ED37" s="1"/>
      <c r="EE37" s="1"/>
      <c r="EF37" s="1"/>
      <c r="EG37" s="1"/>
      <c r="EH37" s="1"/>
      <c r="EI37" s="1"/>
      <c r="EJ37" s="1"/>
      <c r="EK37" s="1"/>
      <c r="EL37" s="1"/>
      <c r="EM37" s="1"/>
      <c r="EO37" s="1"/>
      <c r="EP37" s="1"/>
      <c r="EQ37" s="1"/>
      <c r="ER37" s="1"/>
      <c r="ES37" s="1"/>
      <c r="ET37" s="1"/>
      <c r="EU37" s="1"/>
      <c r="EV37" s="1"/>
      <c r="EW37" s="1"/>
      <c r="EX37" s="1"/>
      <c r="EY37" s="1"/>
      <c r="EZ37" s="1"/>
      <c r="FA37" s="1"/>
      <c r="FB37" s="1"/>
      <c r="FC37" s="1"/>
      <c r="FD37" s="1"/>
      <c r="FE37" s="1"/>
      <c r="FF37" s="1"/>
      <c r="FG37" s="1"/>
      <c r="FH37" s="1"/>
      <c r="FI37" s="1"/>
      <c r="FJ37" s="1"/>
      <c r="FK37" s="1"/>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c r="HI37" s="1"/>
      <c r="HJ37" s="1"/>
      <c r="HK37" s="1"/>
      <c r="HL37" s="1"/>
      <c r="HM37" s="1"/>
      <c r="HN37" s="1"/>
      <c r="HO37" s="1"/>
      <c r="HP37" s="1"/>
      <c r="HQ37" s="1"/>
      <c r="HR37" s="1"/>
      <c r="HS37" s="1"/>
      <c r="HT37" s="1"/>
      <c r="HU37" s="1"/>
      <c r="HV37" s="1"/>
      <c r="HW37" s="1"/>
      <c r="HX37" s="1"/>
      <c r="HY37" s="1"/>
      <c r="HZ37" s="1"/>
      <c r="IA37" s="1"/>
      <c r="IB37" s="1"/>
      <c r="IC37" s="1"/>
      <c r="ID37" s="1"/>
      <c r="IE37" s="1"/>
    </row>
    <row r="38" ht="15" spans="1:239">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1"/>
      <c r="AX38" s="1"/>
      <c r="AY38" s="1"/>
      <c r="AZ38" s="1"/>
      <c r="BA38" s="1"/>
      <c r="BB38" s="1"/>
      <c r="BC38" s="1"/>
      <c r="BD38" s="1"/>
      <c r="BE38" s="1"/>
      <c r="BF38" s="1"/>
      <c r="BG38" s="1"/>
      <c r="BH38" s="1"/>
      <c r="BI38" s="1"/>
      <c r="BJ38" s="1"/>
      <c r="BK38" s="1"/>
      <c r="BL38" s="1"/>
      <c r="BM38" s="1"/>
      <c r="BN38" s="1"/>
      <c r="BO38" s="1"/>
      <c r="BP38" s="1"/>
      <c r="BQ38" s="1"/>
      <c r="BR38" s="1"/>
      <c r="BS38" s="1"/>
      <c r="BU38" s="1"/>
      <c r="BV38" s="1"/>
      <c r="BW38" s="1"/>
      <c r="BX38" s="1"/>
      <c r="BY38" s="1"/>
      <c r="BZ38" s="1"/>
      <c r="CA38" s="1"/>
      <c r="CB38" s="1"/>
      <c r="CC38" s="1"/>
      <c r="CD38" s="1"/>
      <c r="CE38" s="1"/>
      <c r="CF38" s="1"/>
      <c r="CG38" s="1"/>
      <c r="CH38" s="1"/>
      <c r="CI38" s="1"/>
      <c r="CJ38" s="1"/>
      <c r="CK38" s="1"/>
      <c r="CL38" s="1"/>
      <c r="CM38" s="1"/>
      <c r="CN38" s="1"/>
      <c r="CO38" s="1"/>
      <c r="CP38" s="1"/>
      <c r="CQ38" s="1"/>
      <c r="CS38" s="1"/>
      <c r="CT38" s="1"/>
      <c r="CU38" s="1"/>
      <c r="CV38" s="1"/>
      <c r="CW38" s="1"/>
      <c r="CX38" s="1"/>
      <c r="CY38" s="1"/>
      <c r="CZ38" s="1"/>
      <c r="DA38" s="1"/>
      <c r="DB38" s="1"/>
      <c r="DC38" s="1"/>
      <c r="DD38" s="1"/>
      <c r="DE38" s="1"/>
      <c r="DF38" s="1"/>
      <c r="DG38" s="1"/>
      <c r="DH38" s="1"/>
      <c r="DI38" s="1"/>
      <c r="DJ38" s="1"/>
      <c r="DK38" s="1"/>
      <c r="DL38" s="1"/>
      <c r="DM38" s="1"/>
      <c r="DN38" s="1"/>
      <c r="DO38" s="1"/>
      <c r="DQ38" s="1"/>
      <c r="DR38" s="1"/>
      <c r="DS38" s="1"/>
      <c r="DT38" s="1"/>
      <c r="DU38" s="1"/>
      <c r="DV38" s="1"/>
      <c r="DW38" s="1"/>
      <c r="DX38" s="1"/>
      <c r="DY38" s="1"/>
      <c r="DZ38" s="1"/>
      <c r="EA38" s="1"/>
      <c r="EB38" s="1"/>
      <c r="EC38" s="1"/>
      <c r="ED38" s="1"/>
      <c r="EE38" s="1"/>
      <c r="EF38" s="1"/>
      <c r="EG38" s="1"/>
      <c r="EH38" s="1"/>
      <c r="EI38" s="1"/>
      <c r="EJ38" s="1"/>
      <c r="EK38" s="1"/>
      <c r="EL38" s="1"/>
      <c r="EM38" s="1"/>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c r="HI38" s="1"/>
      <c r="HJ38" s="1"/>
      <c r="HK38" s="1"/>
      <c r="HL38" s="1"/>
      <c r="HM38" s="1"/>
      <c r="HN38" s="1"/>
      <c r="HO38" s="1"/>
      <c r="HP38" s="1"/>
      <c r="HQ38" s="1"/>
      <c r="HR38" s="1"/>
      <c r="HS38" s="1"/>
      <c r="HT38" s="1"/>
      <c r="HU38" s="1"/>
      <c r="HV38" s="1"/>
      <c r="HW38" s="1"/>
      <c r="HX38" s="1"/>
      <c r="HY38" s="1"/>
      <c r="HZ38" s="1"/>
      <c r="IA38" s="1"/>
      <c r="IB38" s="1"/>
      <c r="IC38" s="1"/>
      <c r="ID38" s="1"/>
      <c r="IE38" s="1"/>
    </row>
    <row r="39" ht="15" spans="1:239">
      <c r="A39" s="1"/>
      <c r="B39" s="1"/>
      <c r="C39" s="1"/>
      <c r="D39" s="1"/>
      <c r="E39" s="1"/>
      <c r="F39" s="1"/>
      <c r="G39" s="1"/>
      <c r="H39" s="1"/>
      <c r="I39" s="1"/>
      <c r="J39" s="1"/>
      <c r="K39" s="1"/>
      <c r="L39" s="1"/>
      <c r="M39" s="1"/>
      <c r="N39" s="1"/>
      <c r="O39" s="1"/>
      <c r="P39" s="1"/>
      <c r="Q39" s="1"/>
      <c r="R39" s="1"/>
      <c r="S39" s="1"/>
      <c r="T39" s="1"/>
      <c r="U39" s="1"/>
      <c r="V39" s="1"/>
      <c r="W39" s="1"/>
      <c r="Y39" s="1"/>
      <c r="Z39" s="1"/>
      <c r="AA39" s="1"/>
      <c r="AB39" s="1"/>
      <c r="AC39" s="1"/>
      <c r="AD39" s="1"/>
      <c r="AE39" s="1"/>
      <c r="AF39" s="1"/>
      <c r="AG39" s="1"/>
      <c r="AH39" s="1"/>
      <c r="AI39" s="1"/>
      <c r="AJ39" s="1"/>
      <c r="AK39" s="1"/>
      <c r="AL39" s="1"/>
      <c r="AM39" s="1"/>
      <c r="AN39" s="1"/>
      <c r="AO39" s="1"/>
      <c r="AP39" s="1"/>
      <c r="AQ39" s="1"/>
      <c r="AR39" s="1"/>
      <c r="AS39" s="1"/>
      <c r="AT39" s="1"/>
      <c r="AU39" s="1"/>
      <c r="AW39" s="1"/>
      <c r="AX39" s="1"/>
      <c r="AY39" s="1"/>
      <c r="AZ39" s="1"/>
      <c r="BA39" s="1"/>
      <c r="BB39" s="1"/>
      <c r="BC39" s="1"/>
      <c r="BD39" s="1"/>
      <c r="BE39" s="1"/>
      <c r="BF39" s="1"/>
      <c r="BG39" s="1"/>
      <c r="BH39" s="1"/>
      <c r="BI39" s="1"/>
      <c r="BJ39" s="1"/>
      <c r="BK39" s="1"/>
      <c r="BL39" s="1"/>
      <c r="BM39" s="1"/>
      <c r="BN39" s="1"/>
      <c r="BO39" s="1"/>
      <c r="BP39" s="1"/>
      <c r="BQ39" s="1"/>
      <c r="BR39" s="1"/>
      <c r="BS39" s="1"/>
      <c r="BU39" s="1"/>
      <c r="BV39" s="1"/>
      <c r="BW39" s="1"/>
      <c r="BX39" s="1"/>
      <c r="BY39" s="1"/>
      <c r="BZ39" s="1"/>
      <c r="CA39" s="1"/>
      <c r="CB39" s="1"/>
      <c r="CC39" s="1"/>
      <c r="CD39" s="1"/>
      <c r="CE39" s="1"/>
      <c r="CF39" s="1"/>
      <c r="CG39" s="1"/>
      <c r="CH39" s="1"/>
      <c r="CI39" s="1"/>
      <c r="CJ39" s="1"/>
      <c r="CK39" s="1"/>
      <c r="CL39" s="1"/>
      <c r="CM39" s="1"/>
      <c r="CN39" s="1"/>
      <c r="CO39" s="1"/>
      <c r="CP39" s="1"/>
      <c r="CQ39" s="1"/>
      <c r="CS39" s="1"/>
      <c r="CT39" s="1"/>
      <c r="CU39" s="1"/>
      <c r="CV39" s="1"/>
      <c r="CW39" s="1"/>
      <c r="CX39" s="1"/>
      <c r="CY39" s="1"/>
      <c r="CZ39" s="1"/>
      <c r="DA39" s="1"/>
      <c r="DB39" s="1"/>
      <c r="DC39" s="1"/>
      <c r="DD39" s="1"/>
      <c r="DE39" s="1"/>
      <c r="DF39" s="1"/>
      <c r="DG39" s="1"/>
      <c r="DH39" s="1"/>
      <c r="DI39" s="1"/>
      <c r="DJ39" s="1"/>
      <c r="DK39" s="1"/>
      <c r="DL39" s="1"/>
      <c r="DM39" s="1"/>
      <c r="DN39" s="1"/>
      <c r="DO39" s="1"/>
      <c r="DQ39" s="1"/>
      <c r="DR39" s="1"/>
      <c r="DS39" s="1"/>
      <c r="DT39" s="1"/>
      <c r="DU39" s="1"/>
      <c r="DV39" s="1"/>
      <c r="DW39" s="1"/>
      <c r="DX39" s="1"/>
      <c r="DY39" s="1"/>
      <c r="DZ39" s="1"/>
      <c r="EA39" s="1"/>
      <c r="EB39" s="1"/>
      <c r="EC39" s="1"/>
      <c r="ED39" s="1"/>
      <c r="EE39" s="1"/>
      <c r="EF39" s="1"/>
      <c r="EG39" s="1"/>
      <c r="EH39" s="1"/>
      <c r="EI39" s="1"/>
      <c r="EJ39" s="1"/>
      <c r="EK39" s="1"/>
      <c r="EL39" s="1"/>
      <c r="EM39" s="1"/>
      <c r="EO39" s="1"/>
      <c r="EP39" s="1"/>
      <c r="EQ39" s="1"/>
      <c r="ER39" s="1"/>
      <c r="ES39" s="1"/>
      <c r="ET39" s="1"/>
      <c r="EU39" s="1"/>
      <c r="EV39" s="1"/>
      <c r="EW39" s="1"/>
      <c r="EX39" s="1"/>
      <c r="EY39" s="1"/>
      <c r="EZ39" s="1"/>
      <c r="FA39" s="1"/>
      <c r="FB39" s="1"/>
      <c r="FC39" s="1"/>
      <c r="FD39" s="1"/>
      <c r="FE39" s="1"/>
      <c r="FF39" s="1"/>
      <c r="FG39" s="1"/>
      <c r="FH39" s="1"/>
      <c r="FI39" s="1"/>
      <c r="FJ39" s="1"/>
      <c r="FK39" s="1"/>
      <c r="FM39" s="1"/>
      <c r="FN39" s="1"/>
      <c r="FO39" s="1"/>
      <c r="FP39" s="1"/>
      <c r="FQ39" s="1"/>
      <c r="FR39" s="1"/>
      <c r="FS39" s="1"/>
      <c r="FT39" s="1"/>
      <c r="FU39" s="1"/>
      <c r="FV39" s="1"/>
      <c r="FW39" s="1"/>
      <c r="FX39" s="1"/>
      <c r="FY39" s="1"/>
      <c r="FZ39" s="1"/>
      <c r="GA39" s="1"/>
      <c r="GB39" s="1"/>
      <c r="GC39" s="1"/>
      <c r="GD39" s="1"/>
      <c r="GE39" s="1"/>
      <c r="GF39" s="1"/>
      <c r="GG39" s="1"/>
      <c r="GH39" s="1"/>
      <c r="GI39" s="1"/>
      <c r="GK39" s="1"/>
      <c r="GL39" s="1"/>
      <c r="GM39" s="1"/>
      <c r="GN39" s="1"/>
      <c r="GO39" s="1"/>
      <c r="GP39" s="1"/>
      <c r="GQ39" s="1"/>
      <c r="GR39" s="1"/>
      <c r="GS39" s="1"/>
      <c r="GT39" s="1"/>
      <c r="GU39" s="1"/>
      <c r="GV39" s="1"/>
      <c r="GW39" s="1"/>
      <c r="GX39" s="1"/>
      <c r="GY39" s="1"/>
      <c r="GZ39" s="1"/>
      <c r="HA39" s="1"/>
      <c r="HB39" s="1"/>
      <c r="HC39" s="1"/>
      <c r="HD39" s="1"/>
      <c r="HE39" s="1"/>
      <c r="HF39" s="1"/>
      <c r="HG39" s="1"/>
      <c r="HI39" s="1"/>
      <c r="HJ39" s="1"/>
      <c r="HK39" s="1"/>
      <c r="HL39" s="1"/>
      <c r="HM39" s="1"/>
      <c r="HN39" s="1"/>
      <c r="HO39" s="1"/>
      <c r="HP39" s="1"/>
      <c r="HQ39" s="1"/>
      <c r="HR39" s="1"/>
      <c r="HS39" s="1"/>
      <c r="HT39" s="1"/>
      <c r="HU39" s="1"/>
      <c r="HV39" s="1"/>
      <c r="HW39" s="1"/>
      <c r="HX39" s="1"/>
      <c r="HY39" s="1"/>
      <c r="HZ39" s="1"/>
      <c r="IA39" s="1"/>
      <c r="IB39" s="1"/>
      <c r="IC39" s="1"/>
      <c r="ID39" s="1"/>
      <c r="IE39" s="1"/>
    </row>
    <row r="40" ht="15" spans="1:239">
      <c r="A40" s="1"/>
      <c r="B40" s="1"/>
      <c r="C40" s="1"/>
      <c r="D40" s="1"/>
      <c r="E40" s="1"/>
      <c r="F40" s="1"/>
      <c r="G40" s="1"/>
      <c r="H40" s="1"/>
      <c r="I40" s="1"/>
      <c r="J40" s="1"/>
      <c r="K40" s="1"/>
      <c r="L40" s="1"/>
      <c r="M40" s="1"/>
      <c r="N40" s="1"/>
      <c r="O40" s="1"/>
      <c r="P40" s="1"/>
      <c r="Q40" s="1"/>
      <c r="R40" s="1"/>
      <c r="S40" s="1"/>
      <c r="T40" s="1"/>
      <c r="U40" s="1"/>
      <c r="V40" s="1"/>
      <c r="W40" s="1"/>
      <c r="Y40" s="1"/>
      <c r="Z40" s="1"/>
      <c r="AA40" s="1"/>
      <c r="AB40" s="1"/>
      <c r="AC40" s="1"/>
      <c r="AD40" s="1"/>
      <c r="AE40" s="1"/>
      <c r="AF40" s="1"/>
      <c r="AG40" s="1"/>
      <c r="AH40" s="1"/>
      <c r="AI40" s="1"/>
      <c r="AJ40" s="1"/>
      <c r="AK40" s="1"/>
      <c r="AL40" s="1"/>
      <c r="AM40" s="1"/>
      <c r="AN40" s="1"/>
      <c r="AO40" s="1"/>
      <c r="AP40" s="1"/>
      <c r="AQ40" s="1"/>
      <c r="AR40" s="1"/>
      <c r="AS40" s="1"/>
      <c r="AT40" s="1"/>
      <c r="AU40" s="1"/>
      <c r="AW40" s="1"/>
      <c r="AX40" s="1"/>
      <c r="AY40" s="1"/>
      <c r="AZ40" s="1"/>
      <c r="BA40" s="1"/>
      <c r="BB40" s="1"/>
      <c r="BC40" s="1"/>
      <c r="BD40" s="1"/>
      <c r="BE40" s="1"/>
      <c r="BF40" s="1"/>
      <c r="BG40" s="1"/>
      <c r="BH40" s="1"/>
      <c r="BI40" s="1"/>
      <c r="BJ40" s="1"/>
      <c r="BK40" s="1"/>
      <c r="BL40" s="1"/>
      <c r="BM40" s="1"/>
      <c r="BN40" s="1"/>
      <c r="BO40" s="1"/>
      <c r="BP40" s="1"/>
      <c r="BQ40" s="1"/>
      <c r="BR40" s="1"/>
      <c r="BS40" s="1"/>
      <c r="BU40" s="1"/>
      <c r="BV40" s="1"/>
      <c r="BW40" s="1"/>
      <c r="BX40" s="1"/>
      <c r="BY40" s="1"/>
      <c r="BZ40" s="1"/>
      <c r="CA40" s="1"/>
      <c r="CB40" s="1"/>
      <c r="CC40" s="1"/>
      <c r="CD40" s="1"/>
      <c r="CE40" s="1"/>
      <c r="CF40" s="1"/>
      <c r="CG40" s="1"/>
      <c r="CH40" s="1"/>
      <c r="CI40" s="1"/>
      <c r="CJ40" s="1"/>
      <c r="CK40" s="1"/>
      <c r="CL40" s="1"/>
      <c r="CM40" s="1"/>
      <c r="CN40" s="1"/>
      <c r="CO40" s="1"/>
      <c r="CP40" s="1"/>
      <c r="CQ40" s="1"/>
      <c r="CS40" s="1"/>
      <c r="CT40" s="1"/>
      <c r="CU40" s="1"/>
      <c r="CV40" s="1"/>
      <c r="CW40" s="1"/>
      <c r="CX40" s="1"/>
      <c r="CY40" s="1"/>
      <c r="CZ40" s="1"/>
      <c r="DA40" s="1"/>
      <c r="DB40" s="1"/>
      <c r="DC40" s="1"/>
      <c r="DD40" s="1"/>
      <c r="DE40" s="1"/>
      <c r="DF40" s="1"/>
      <c r="DG40" s="1"/>
      <c r="DH40" s="1"/>
      <c r="DI40" s="1"/>
      <c r="DJ40" s="1"/>
      <c r="DK40" s="1"/>
      <c r="DL40" s="1"/>
      <c r="DM40" s="1"/>
      <c r="DN40" s="1"/>
      <c r="DO40" s="1"/>
      <c r="DQ40" s="1"/>
      <c r="DR40" s="1"/>
      <c r="DS40" s="1"/>
      <c r="DT40" s="1"/>
      <c r="DU40" s="1"/>
      <c r="DV40" s="1"/>
      <c r="DW40" s="1"/>
      <c r="DX40" s="1"/>
      <c r="DY40" s="1"/>
      <c r="DZ40" s="1"/>
      <c r="EA40" s="1"/>
      <c r="EB40" s="1"/>
      <c r="EC40" s="1"/>
      <c r="ED40" s="1"/>
      <c r="EE40" s="1"/>
      <c r="EF40" s="1"/>
      <c r="EG40" s="1"/>
      <c r="EH40" s="1"/>
      <c r="EI40" s="1"/>
      <c r="EJ40" s="1"/>
      <c r="EK40" s="1"/>
      <c r="EL40" s="1"/>
      <c r="EM40" s="1"/>
      <c r="EO40" s="1"/>
      <c r="EP40" s="1"/>
      <c r="EQ40" s="1"/>
      <c r="ER40" s="1"/>
      <c r="ES40" s="1"/>
      <c r="ET40" s="1"/>
      <c r="EU40" s="1"/>
      <c r="EV40" s="1"/>
      <c r="EW40" s="1"/>
      <c r="EX40" s="1"/>
      <c r="EY40" s="1"/>
      <c r="EZ40" s="1"/>
      <c r="FA40" s="1"/>
      <c r="FB40" s="1"/>
      <c r="FC40" s="1"/>
      <c r="FD40" s="1"/>
      <c r="FE40" s="1"/>
      <c r="FF40" s="1"/>
      <c r="FG40" s="1"/>
      <c r="FH40" s="1"/>
      <c r="FI40" s="1"/>
      <c r="FJ40" s="1"/>
      <c r="FK40" s="1"/>
      <c r="FM40" s="1"/>
      <c r="FN40" s="1"/>
      <c r="FO40" s="1"/>
      <c r="FP40" s="1"/>
      <c r="FQ40" s="1"/>
      <c r="FR40" s="1"/>
      <c r="FS40" s="1"/>
      <c r="FT40" s="1"/>
      <c r="FU40" s="1"/>
      <c r="FV40" s="1"/>
      <c r="FW40" s="1"/>
      <c r="FX40" s="1"/>
      <c r="FY40" s="1"/>
      <c r="FZ40" s="1"/>
      <c r="GA40" s="1"/>
      <c r="GB40" s="1"/>
      <c r="GC40" s="1"/>
      <c r="GD40" s="1"/>
      <c r="GE40" s="1"/>
      <c r="GF40" s="1"/>
      <c r="GG40" s="1"/>
      <c r="GH40" s="1"/>
      <c r="GI40" s="1"/>
      <c r="GK40" s="1"/>
      <c r="GL40" s="1"/>
      <c r="GM40" s="1"/>
      <c r="GN40" s="1"/>
      <c r="GO40" s="1"/>
      <c r="GP40" s="1"/>
      <c r="GQ40" s="1"/>
      <c r="GR40" s="1"/>
      <c r="GS40" s="1"/>
      <c r="GT40" s="1"/>
      <c r="GU40" s="1"/>
      <c r="GV40" s="1"/>
      <c r="GW40" s="1"/>
      <c r="GX40" s="1"/>
      <c r="GY40" s="1"/>
      <c r="GZ40" s="1"/>
      <c r="HA40" s="1"/>
      <c r="HB40" s="1"/>
      <c r="HC40" s="1"/>
      <c r="HD40" s="1"/>
      <c r="HE40" s="1"/>
      <c r="HF40" s="1"/>
      <c r="HG40" s="1"/>
      <c r="HI40" s="1"/>
      <c r="HJ40" s="1"/>
      <c r="HK40" s="1"/>
      <c r="HL40" s="1"/>
      <c r="HM40" s="1"/>
      <c r="HN40" s="1"/>
      <c r="HO40" s="1"/>
      <c r="HP40" s="1"/>
      <c r="HQ40" s="1"/>
      <c r="HR40" s="1"/>
      <c r="HS40" s="1"/>
      <c r="HT40" s="1"/>
      <c r="HU40" s="1"/>
      <c r="HV40" s="1"/>
      <c r="HW40" s="1"/>
      <c r="HX40" s="1"/>
      <c r="HY40" s="1"/>
      <c r="HZ40" s="1"/>
      <c r="IA40" s="1"/>
      <c r="IB40" s="1"/>
      <c r="IC40" s="1"/>
      <c r="ID40" s="1"/>
      <c r="IE40" s="1"/>
    </row>
    <row r="41" ht="15" spans="1:239">
      <c r="A41" s="1"/>
      <c r="B41" s="1"/>
      <c r="C41" s="1"/>
      <c r="D41" s="1"/>
      <c r="E41" s="1"/>
      <c r="F41" s="1"/>
      <c r="G41" s="1"/>
      <c r="H41" s="1"/>
      <c r="I41" s="1"/>
      <c r="J41" s="1"/>
      <c r="K41" s="1"/>
      <c r="L41" s="1"/>
      <c r="M41" s="1"/>
      <c r="N41" s="1"/>
      <c r="O41" s="1"/>
      <c r="P41" s="1"/>
      <c r="Q41" s="1"/>
      <c r="R41" s="1"/>
      <c r="S41" s="1"/>
      <c r="T41" s="1"/>
      <c r="U41" s="1"/>
      <c r="V41" s="1"/>
      <c r="W41" s="1"/>
      <c r="Y41" s="1"/>
      <c r="Z41" s="1"/>
      <c r="AA41" s="1"/>
      <c r="AB41" s="1"/>
      <c r="AC41" s="1"/>
      <c r="AD41" s="1"/>
      <c r="AE41" s="1"/>
      <c r="AF41" s="1"/>
      <c r="AG41" s="1"/>
      <c r="AH41" s="1"/>
      <c r="AI41" s="1"/>
      <c r="AJ41" s="1"/>
      <c r="AK41" s="1"/>
      <c r="AL41" s="1"/>
      <c r="AM41" s="1"/>
      <c r="AN41" s="1"/>
      <c r="AO41" s="1"/>
      <c r="AP41" s="1"/>
      <c r="AQ41" s="1"/>
      <c r="AR41" s="1"/>
      <c r="AS41" s="1"/>
      <c r="AT41" s="1"/>
      <c r="AU41" s="1"/>
      <c r="AW41" s="1"/>
      <c r="AX41" s="1"/>
      <c r="AY41" s="1"/>
      <c r="AZ41" s="1"/>
      <c r="BA41" s="1"/>
      <c r="BB41" s="1"/>
      <c r="BC41" s="1"/>
      <c r="BD41" s="1"/>
      <c r="BE41" s="1"/>
      <c r="BF41" s="1"/>
      <c r="BG41" s="1"/>
      <c r="BH41" s="1"/>
      <c r="BI41" s="1"/>
      <c r="BJ41" s="1"/>
      <c r="BK41" s="1"/>
      <c r="BL41" s="1"/>
      <c r="BM41" s="1"/>
      <c r="BN41" s="1"/>
      <c r="BO41" s="1"/>
      <c r="BP41" s="1"/>
      <c r="BQ41" s="1"/>
      <c r="BR41" s="1"/>
      <c r="BS41" s="1"/>
      <c r="BU41" s="1"/>
      <c r="BV41" s="1"/>
      <c r="BW41" s="1"/>
      <c r="BX41" s="1"/>
      <c r="BY41" s="1"/>
      <c r="BZ41" s="1"/>
      <c r="CA41" s="1"/>
      <c r="CB41" s="1"/>
      <c r="CC41" s="1"/>
      <c r="CD41" s="1"/>
      <c r="CE41" s="1"/>
      <c r="CF41" s="1"/>
      <c r="CG41" s="1"/>
      <c r="CH41" s="1"/>
      <c r="CI41" s="1"/>
      <c r="CJ41" s="1"/>
      <c r="CK41" s="1"/>
      <c r="CL41" s="1"/>
      <c r="CM41" s="1"/>
      <c r="CN41" s="1"/>
      <c r="CO41" s="1"/>
      <c r="CP41" s="1"/>
      <c r="CQ41" s="1"/>
      <c r="CS41" s="1"/>
      <c r="CT41" s="1"/>
      <c r="CU41" s="1"/>
      <c r="CV41" s="1"/>
      <c r="CW41" s="1"/>
      <c r="CX41" s="1"/>
      <c r="CY41" s="1"/>
      <c r="CZ41" s="1"/>
      <c r="DA41" s="1"/>
      <c r="DB41" s="1"/>
      <c r="DC41" s="1"/>
      <c r="DD41" s="1"/>
      <c r="DE41" s="1"/>
      <c r="DF41" s="1"/>
      <c r="DG41" s="1"/>
      <c r="DH41" s="1"/>
      <c r="DI41" s="1"/>
      <c r="DJ41" s="1"/>
      <c r="DK41" s="1"/>
      <c r="DL41" s="1"/>
      <c r="DM41" s="1"/>
      <c r="DN41" s="1"/>
      <c r="DO41" s="1"/>
      <c r="DQ41" s="1"/>
      <c r="DR41" s="1"/>
      <c r="DS41" s="1"/>
      <c r="DT41" s="1"/>
      <c r="DU41" s="1"/>
      <c r="DV41" s="1"/>
      <c r="DW41" s="1"/>
      <c r="DX41" s="1"/>
      <c r="DY41" s="1"/>
      <c r="DZ41" s="1"/>
      <c r="EA41" s="1"/>
      <c r="EB41" s="1"/>
      <c r="EC41" s="1"/>
      <c r="ED41" s="1"/>
      <c r="EE41" s="1"/>
      <c r="EF41" s="1"/>
      <c r="EG41" s="1"/>
      <c r="EH41" s="1"/>
      <c r="EI41" s="1"/>
      <c r="EJ41" s="1"/>
      <c r="EK41" s="1"/>
      <c r="EL41" s="1"/>
      <c r="EM41" s="1"/>
      <c r="EO41" s="1"/>
      <c r="EP41" s="1"/>
      <c r="EQ41" s="1"/>
      <c r="ER41" s="1"/>
      <c r="ES41" s="1"/>
      <c r="ET41" s="1"/>
      <c r="EU41" s="1"/>
      <c r="EV41" s="1"/>
      <c r="EW41" s="1"/>
      <c r="EX41" s="1"/>
      <c r="EY41" s="1"/>
      <c r="EZ41" s="1"/>
      <c r="FA41" s="1"/>
      <c r="FB41" s="1"/>
      <c r="FC41" s="1"/>
      <c r="FD41" s="1"/>
      <c r="FE41" s="1"/>
      <c r="FF41" s="1"/>
      <c r="FG41" s="1"/>
      <c r="FH41" s="1"/>
      <c r="FI41" s="1"/>
      <c r="FJ41" s="1"/>
      <c r="FK41" s="1"/>
      <c r="FM41" s="1"/>
      <c r="FN41" s="1"/>
      <c r="FO41" s="1"/>
      <c r="FP41" s="1"/>
      <c r="FQ41" s="1"/>
      <c r="FR41" s="1"/>
      <c r="FS41" s="1"/>
      <c r="FT41" s="1"/>
      <c r="FU41" s="1"/>
      <c r="FV41" s="1"/>
      <c r="FW41" s="1"/>
      <c r="FX41" s="1"/>
      <c r="FY41" s="1"/>
      <c r="FZ41" s="1"/>
      <c r="GA41" s="1"/>
      <c r="GB41" s="1"/>
      <c r="GC41" s="1"/>
      <c r="GD41" s="1"/>
      <c r="GE41" s="1"/>
      <c r="GF41" s="1"/>
      <c r="GG41" s="1"/>
      <c r="GH41" s="1"/>
      <c r="GI41" s="1"/>
      <c r="GK41" s="1"/>
      <c r="GL41" s="1"/>
      <c r="GM41" s="1"/>
      <c r="GN41" s="1"/>
      <c r="GO41" s="1"/>
      <c r="GP41" s="1"/>
      <c r="GQ41" s="1"/>
      <c r="GR41" s="1"/>
      <c r="GS41" s="1"/>
      <c r="GT41" s="1"/>
      <c r="GU41" s="1"/>
      <c r="GV41" s="1"/>
      <c r="GW41" s="1"/>
      <c r="GX41" s="1"/>
      <c r="GY41" s="1"/>
      <c r="GZ41" s="1"/>
      <c r="HA41" s="1"/>
      <c r="HB41" s="1"/>
      <c r="HC41" s="1"/>
      <c r="HD41" s="1"/>
      <c r="HE41" s="1"/>
      <c r="HF41" s="1"/>
      <c r="HG41" s="1"/>
      <c r="HI41" s="1"/>
      <c r="HJ41" s="1"/>
      <c r="HK41" s="1"/>
      <c r="HL41" s="1"/>
      <c r="HM41" s="1"/>
      <c r="HN41" s="1"/>
      <c r="HO41" s="1"/>
      <c r="HP41" s="1"/>
      <c r="HQ41" s="1"/>
      <c r="HR41" s="1"/>
      <c r="HS41" s="1"/>
      <c r="HT41" s="1"/>
      <c r="HU41" s="1"/>
      <c r="HV41" s="1"/>
      <c r="HW41" s="1"/>
      <c r="HX41" s="1"/>
      <c r="HY41" s="1"/>
      <c r="HZ41" s="1"/>
      <c r="IA41" s="1"/>
      <c r="IB41" s="1"/>
      <c r="IC41" s="1"/>
      <c r="ID41" s="1"/>
      <c r="IE41" s="1"/>
    </row>
    <row r="42" ht="15" spans="1:239">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
      <c r="AX42" s="1"/>
      <c r="AY42" s="1"/>
      <c r="AZ42" s="1"/>
      <c r="BA42" s="1"/>
      <c r="BB42" s="1"/>
      <c r="BC42" s="1"/>
      <c r="BD42" s="1"/>
      <c r="BE42" s="1"/>
      <c r="BF42" s="1"/>
      <c r="BG42" s="1"/>
      <c r="BH42" s="1"/>
      <c r="BI42" s="1"/>
      <c r="BJ42" s="1"/>
      <c r="BK42" s="1"/>
      <c r="BL42" s="1"/>
      <c r="BM42" s="1"/>
      <c r="BN42" s="1"/>
      <c r="BO42" s="1"/>
      <c r="BP42" s="1"/>
      <c r="BQ42" s="1"/>
      <c r="BR42" s="1"/>
      <c r="BS42" s="1"/>
      <c r="BU42" s="1"/>
      <c r="BV42" s="1"/>
      <c r="BW42" s="1"/>
      <c r="BX42" s="1"/>
      <c r="BY42" s="1"/>
      <c r="BZ42" s="1"/>
      <c r="CA42" s="1"/>
      <c r="CB42" s="1"/>
      <c r="CC42" s="1"/>
      <c r="CD42" s="1"/>
      <c r="CE42" s="1"/>
      <c r="CF42" s="1"/>
      <c r="CG42" s="1"/>
      <c r="CH42" s="1"/>
      <c r="CI42" s="1"/>
      <c r="CJ42" s="1"/>
      <c r="CK42" s="1"/>
      <c r="CL42" s="1"/>
      <c r="CM42" s="1"/>
      <c r="CN42" s="1"/>
      <c r="CO42" s="1"/>
      <c r="CP42" s="1"/>
      <c r="CQ42" s="1"/>
      <c r="CS42" s="1"/>
      <c r="CT42" s="1"/>
      <c r="CU42" s="1"/>
      <c r="CV42" s="1"/>
      <c r="CW42" s="1"/>
      <c r="CX42" s="1"/>
      <c r="CY42" s="1"/>
      <c r="CZ42" s="1"/>
      <c r="DA42" s="1"/>
      <c r="DB42" s="1"/>
      <c r="DC42" s="1"/>
      <c r="DD42" s="1"/>
      <c r="DE42" s="1"/>
      <c r="DF42" s="1"/>
      <c r="DG42" s="1"/>
      <c r="DH42" s="1"/>
      <c r="DI42" s="1"/>
      <c r="DJ42" s="1"/>
      <c r="DK42" s="1"/>
      <c r="DL42" s="1"/>
      <c r="DM42" s="1"/>
      <c r="DN42" s="1"/>
      <c r="DO42" s="1"/>
      <c r="DQ42" s="1"/>
      <c r="DR42" s="1"/>
      <c r="DS42" s="1"/>
      <c r="DT42" s="1"/>
      <c r="DU42" s="1"/>
      <c r="DV42" s="1"/>
      <c r="DW42" s="1"/>
      <c r="DX42" s="1"/>
      <c r="DY42" s="1"/>
      <c r="DZ42" s="1"/>
      <c r="EA42" s="1"/>
      <c r="EB42" s="1"/>
      <c r="EC42" s="1"/>
      <c r="ED42" s="1"/>
      <c r="EE42" s="1"/>
      <c r="EF42" s="1"/>
      <c r="EG42" s="1"/>
      <c r="EH42" s="1"/>
      <c r="EI42" s="1"/>
      <c r="EJ42" s="1"/>
      <c r="EK42" s="1"/>
      <c r="EL42" s="1"/>
      <c r="EM42" s="1"/>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c r="HI42" s="1"/>
      <c r="HJ42" s="1"/>
      <c r="HK42" s="1"/>
      <c r="HL42" s="1"/>
      <c r="HM42" s="1"/>
      <c r="HN42" s="1"/>
      <c r="HO42" s="1"/>
      <c r="HP42" s="1"/>
      <c r="HQ42" s="1"/>
      <c r="HR42" s="1"/>
      <c r="HS42" s="1"/>
      <c r="HT42" s="1"/>
      <c r="HU42" s="1"/>
      <c r="HV42" s="1"/>
      <c r="HW42" s="1"/>
      <c r="HX42" s="1"/>
      <c r="HY42" s="1"/>
      <c r="HZ42" s="1"/>
      <c r="IA42" s="1"/>
      <c r="IB42" s="1"/>
      <c r="IC42" s="1"/>
      <c r="ID42" s="1"/>
      <c r="IE42" s="1"/>
    </row>
    <row r="43" ht="15" spans="1:239">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
      <c r="AX43" s="1"/>
      <c r="AY43" s="1"/>
      <c r="AZ43" s="1"/>
      <c r="BA43" s="1"/>
      <c r="BB43" s="1"/>
      <c r="BC43" s="1"/>
      <c r="BD43" s="1"/>
      <c r="BE43" s="1"/>
      <c r="BF43" s="1"/>
      <c r="BG43" s="1"/>
      <c r="BH43" s="1"/>
      <c r="BI43" s="1"/>
      <c r="BJ43" s="1"/>
      <c r="BK43" s="1"/>
      <c r="BL43" s="1"/>
      <c r="BM43" s="1"/>
      <c r="BN43" s="1"/>
      <c r="BO43" s="1"/>
      <c r="BP43" s="1"/>
      <c r="BQ43" s="1"/>
      <c r="BR43" s="1"/>
      <c r="BS43" s="1"/>
      <c r="BU43" s="1"/>
      <c r="BV43" s="1"/>
      <c r="BW43" s="1"/>
      <c r="BX43" s="1"/>
      <c r="BY43" s="1"/>
      <c r="BZ43" s="1"/>
      <c r="CA43" s="1"/>
      <c r="CB43" s="1"/>
      <c r="CC43" s="1"/>
      <c r="CD43" s="1"/>
      <c r="CE43" s="1"/>
      <c r="CF43" s="1"/>
      <c r="CG43" s="1"/>
      <c r="CH43" s="1"/>
      <c r="CI43" s="1"/>
      <c r="CJ43" s="1"/>
      <c r="CK43" s="1"/>
      <c r="CL43" s="1"/>
      <c r="CM43" s="1"/>
      <c r="CN43" s="1"/>
      <c r="CO43" s="1"/>
      <c r="CP43" s="1"/>
      <c r="CQ43" s="1"/>
      <c r="CS43" s="1"/>
      <c r="CT43" s="1"/>
      <c r="CU43" s="1"/>
      <c r="CV43" s="1"/>
      <c r="CW43" s="1"/>
      <c r="CX43" s="1"/>
      <c r="CY43" s="1"/>
      <c r="CZ43" s="1"/>
      <c r="DA43" s="1"/>
      <c r="DB43" s="1"/>
      <c r="DC43" s="1"/>
      <c r="DD43" s="1"/>
      <c r="DE43" s="1"/>
      <c r="DF43" s="1"/>
      <c r="DG43" s="1"/>
      <c r="DH43" s="1"/>
      <c r="DI43" s="1"/>
      <c r="DJ43" s="1"/>
      <c r="DK43" s="1"/>
      <c r="DL43" s="1"/>
      <c r="DM43" s="1"/>
      <c r="DN43" s="1"/>
      <c r="DO43" s="1"/>
      <c r="DQ43" s="1"/>
      <c r="DR43" s="1"/>
      <c r="DS43" s="1"/>
      <c r="DT43" s="1"/>
      <c r="DU43" s="1"/>
      <c r="DV43" s="1"/>
      <c r="DW43" s="1"/>
      <c r="DX43" s="1"/>
      <c r="DY43" s="1"/>
      <c r="DZ43" s="1"/>
      <c r="EA43" s="1"/>
      <c r="EB43" s="1"/>
      <c r="EC43" s="1"/>
      <c r="ED43" s="1"/>
      <c r="EE43" s="1"/>
      <c r="EF43" s="1"/>
      <c r="EG43" s="1"/>
      <c r="EH43" s="1"/>
      <c r="EI43" s="1"/>
      <c r="EJ43" s="1"/>
      <c r="EK43" s="1"/>
      <c r="EL43" s="1"/>
      <c r="EM43" s="1"/>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c r="HI43" s="1"/>
      <c r="HJ43" s="1"/>
      <c r="HK43" s="1"/>
      <c r="HL43" s="1"/>
      <c r="HM43" s="1"/>
      <c r="HN43" s="1"/>
      <c r="HO43" s="1"/>
      <c r="HP43" s="1"/>
      <c r="HQ43" s="1"/>
      <c r="HR43" s="1"/>
      <c r="HS43" s="1"/>
      <c r="HT43" s="1"/>
      <c r="HU43" s="1"/>
      <c r="HV43" s="1"/>
      <c r="HW43" s="1"/>
      <c r="HX43" s="1"/>
      <c r="HY43" s="1"/>
      <c r="HZ43" s="1"/>
      <c r="IA43" s="1"/>
      <c r="IB43" s="1"/>
      <c r="IC43" s="1"/>
      <c r="ID43" s="1"/>
      <c r="IE43" s="1"/>
    </row>
    <row r="44" ht="15" spans="1:239">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1"/>
      <c r="AX44" s="1"/>
      <c r="AY44" s="1"/>
      <c r="AZ44" s="1"/>
      <c r="BA44" s="1"/>
      <c r="BB44" s="1"/>
      <c r="BC44" s="1"/>
      <c r="BD44" s="1"/>
      <c r="BE44" s="1"/>
      <c r="BF44" s="1"/>
      <c r="BG44" s="1"/>
      <c r="BH44" s="1"/>
      <c r="BI44" s="1"/>
      <c r="BJ44" s="1"/>
      <c r="BK44" s="1"/>
      <c r="BL44" s="1"/>
      <c r="BM44" s="1"/>
      <c r="BN44" s="1"/>
      <c r="BO44" s="1"/>
      <c r="BP44" s="1"/>
      <c r="BQ44" s="1"/>
      <c r="BR44" s="1"/>
      <c r="BS44" s="1"/>
      <c r="BU44" s="1"/>
      <c r="BV44" s="1"/>
      <c r="BW44" s="1"/>
      <c r="BX44" s="1"/>
      <c r="BY44" s="1"/>
      <c r="BZ44" s="1"/>
      <c r="CA44" s="1"/>
      <c r="CB44" s="1"/>
      <c r="CC44" s="1"/>
      <c r="CD44" s="1"/>
      <c r="CE44" s="1"/>
      <c r="CF44" s="1"/>
      <c r="CG44" s="1"/>
      <c r="CH44" s="1"/>
      <c r="CI44" s="1"/>
      <c r="CJ44" s="1"/>
      <c r="CK44" s="1"/>
      <c r="CL44" s="1"/>
      <c r="CM44" s="1"/>
      <c r="CN44" s="1"/>
      <c r="CO44" s="1"/>
      <c r="CP44" s="1"/>
      <c r="CQ44" s="1"/>
      <c r="CS44" s="1"/>
      <c r="CT44" s="1"/>
      <c r="CU44" s="1"/>
      <c r="CV44" s="1"/>
      <c r="CW44" s="1"/>
      <c r="CX44" s="1"/>
      <c r="CY44" s="1"/>
      <c r="CZ44" s="1"/>
      <c r="DA44" s="1"/>
      <c r="DB44" s="1"/>
      <c r="DC44" s="1"/>
      <c r="DD44" s="1"/>
      <c r="DE44" s="1"/>
      <c r="DF44" s="1"/>
      <c r="DG44" s="1"/>
      <c r="DH44" s="1"/>
      <c r="DI44" s="1"/>
      <c r="DJ44" s="1"/>
      <c r="DK44" s="1"/>
      <c r="DL44" s="1"/>
      <c r="DM44" s="1"/>
      <c r="DN44" s="1"/>
      <c r="DO44" s="1"/>
      <c r="DQ44" s="1"/>
      <c r="DR44" s="1"/>
      <c r="DS44" s="1"/>
      <c r="DT44" s="1"/>
      <c r="DU44" s="1"/>
      <c r="DV44" s="1"/>
      <c r="DW44" s="1"/>
      <c r="DX44" s="1"/>
      <c r="DY44" s="1"/>
      <c r="DZ44" s="1"/>
      <c r="EA44" s="1"/>
      <c r="EB44" s="1"/>
      <c r="EC44" s="1"/>
      <c r="ED44" s="1"/>
      <c r="EE44" s="1"/>
      <c r="EF44" s="1"/>
      <c r="EG44" s="1"/>
      <c r="EH44" s="1"/>
      <c r="EI44" s="1"/>
      <c r="EJ44" s="1"/>
      <c r="EK44" s="1"/>
      <c r="EL44" s="1"/>
      <c r="EM44" s="1"/>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c r="HI44" s="1"/>
      <c r="HJ44" s="1"/>
      <c r="HK44" s="1"/>
      <c r="HL44" s="1"/>
      <c r="HM44" s="1"/>
      <c r="HN44" s="1"/>
      <c r="HO44" s="1"/>
      <c r="HP44" s="1"/>
      <c r="HQ44" s="1"/>
      <c r="HR44" s="1"/>
      <c r="HS44" s="1"/>
      <c r="HT44" s="1"/>
      <c r="HU44" s="1"/>
      <c r="HV44" s="1"/>
      <c r="HW44" s="1"/>
      <c r="HX44" s="1"/>
      <c r="HY44" s="1"/>
      <c r="HZ44" s="1"/>
      <c r="IA44" s="1"/>
      <c r="IB44" s="1"/>
      <c r="IC44" s="1"/>
      <c r="ID44" s="1"/>
      <c r="IE44" s="1"/>
    </row>
    <row r="45" ht="15" spans="1:239">
      <c r="A45" s="1"/>
      <c r="B45" s="1"/>
      <c r="C45" s="1"/>
      <c r="D45" s="1"/>
      <c r="E45" s="1"/>
      <c r="F45" s="1"/>
      <c r="G45" s="1"/>
      <c r="H45" s="1"/>
      <c r="I45" s="1"/>
      <c r="J45" s="1"/>
      <c r="K45" s="1"/>
      <c r="L45" s="1"/>
      <c r="M45" s="1"/>
      <c r="N45" s="1"/>
      <c r="O45" s="1"/>
      <c r="P45" s="1"/>
      <c r="Q45" s="1"/>
      <c r="R45" s="1"/>
      <c r="S45" s="1"/>
      <c r="T45" s="1"/>
      <c r="U45" s="1"/>
      <c r="V45" s="1"/>
      <c r="W45" s="1"/>
      <c r="Y45" s="1"/>
      <c r="Z45" s="1"/>
      <c r="AA45" s="1"/>
      <c r="AB45" s="1"/>
      <c r="AC45" s="1"/>
      <c r="AD45" s="1"/>
      <c r="AE45" s="1"/>
      <c r="AF45" s="1"/>
      <c r="AG45" s="1"/>
      <c r="AH45" s="1"/>
      <c r="AI45" s="1"/>
      <c r="AJ45" s="1"/>
      <c r="AK45" s="1"/>
      <c r="AL45" s="1"/>
      <c r="AM45" s="1"/>
      <c r="AN45" s="1"/>
      <c r="AO45" s="1"/>
      <c r="AP45" s="1"/>
      <c r="AQ45" s="1"/>
      <c r="AR45" s="1"/>
      <c r="AS45" s="1"/>
      <c r="AT45" s="1"/>
      <c r="AU45" s="1"/>
      <c r="AW45" s="1"/>
      <c r="AX45" s="1"/>
      <c r="AY45" s="1"/>
      <c r="AZ45" s="1"/>
      <c r="BA45" s="1"/>
      <c r="BB45" s="1"/>
      <c r="BC45" s="1"/>
      <c r="BD45" s="1"/>
      <c r="BE45" s="1"/>
      <c r="BF45" s="1"/>
      <c r="BG45" s="1"/>
      <c r="BH45" s="1"/>
      <c r="BI45" s="1"/>
      <c r="BJ45" s="1"/>
      <c r="BK45" s="1"/>
      <c r="BL45" s="1"/>
      <c r="BM45" s="1"/>
      <c r="BN45" s="1"/>
      <c r="BO45" s="1"/>
      <c r="BP45" s="1"/>
      <c r="BQ45" s="1"/>
      <c r="BR45" s="1"/>
      <c r="BS45" s="1"/>
      <c r="BU45" s="1"/>
      <c r="BV45" s="1"/>
      <c r="BW45" s="1"/>
      <c r="BX45" s="1"/>
      <c r="BY45" s="1"/>
      <c r="BZ45" s="1"/>
      <c r="CA45" s="1"/>
      <c r="CB45" s="1"/>
      <c r="CC45" s="1"/>
      <c r="CD45" s="1"/>
      <c r="CE45" s="1"/>
      <c r="CF45" s="1"/>
      <c r="CG45" s="1"/>
      <c r="CH45" s="1"/>
      <c r="CI45" s="1"/>
      <c r="CJ45" s="1"/>
      <c r="CK45" s="1"/>
      <c r="CL45" s="1"/>
      <c r="CM45" s="1"/>
      <c r="CN45" s="1"/>
      <c r="CO45" s="1"/>
      <c r="CP45" s="1"/>
      <c r="CQ45" s="1"/>
      <c r="CS45" s="1"/>
      <c r="CT45" s="1"/>
      <c r="CU45" s="1"/>
      <c r="CV45" s="1"/>
      <c r="CW45" s="1"/>
      <c r="CX45" s="1"/>
      <c r="CY45" s="1"/>
      <c r="CZ45" s="1"/>
      <c r="DA45" s="1"/>
      <c r="DB45" s="1"/>
      <c r="DC45" s="1"/>
      <c r="DD45" s="1"/>
      <c r="DE45" s="1"/>
      <c r="DF45" s="1"/>
      <c r="DG45" s="1"/>
      <c r="DH45" s="1"/>
      <c r="DI45" s="1"/>
      <c r="DJ45" s="1"/>
      <c r="DK45" s="1"/>
      <c r="DL45" s="1"/>
      <c r="DM45" s="1"/>
      <c r="DN45" s="1"/>
      <c r="DO45" s="1"/>
      <c r="DQ45" s="1"/>
      <c r="DR45" s="1"/>
      <c r="DS45" s="1"/>
      <c r="DT45" s="1"/>
      <c r="DU45" s="1"/>
      <c r="DV45" s="1"/>
      <c r="DW45" s="1"/>
      <c r="DX45" s="1"/>
      <c r="DY45" s="1"/>
      <c r="DZ45" s="1"/>
      <c r="EA45" s="1"/>
      <c r="EB45" s="1"/>
      <c r="EC45" s="1"/>
      <c r="ED45" s="1"/>
      <c r="EE45" s="1"/>
      <c r="EF45" s="1"/>
      <c r="EG45" s="1"/>
      <c r="EH45" s="1"/>
      <c r="EI45" s="1"/>
      <c r="EJ45" s="1"/>
      <c r="EK45" s="1"/>
      <c r="EL45" s="1"/>
      <c r="EM45" s="1"/>
      <c r="EO45" s="1"/>
      <c r="EP45" s="1"/>
      <c r="EQ45" s="1"/>
      <c r="ER45" s="1"/>
      <c r="ES45" s="1"/>
      <c r="ET45" s="1"/>
      <c r="EU45" s="1"/>
      <c r="EV45" s="1"/>
      <c r="EW45" s="1"/>
      <c r="EX45" s="1"/>
      <c r="EY45" s="1"/>
      <c r="EZ45" s="1"/>
      <c r="FA45" s="1"/>
      <c r="FB45" s="1"/>
      <c r="FC45" s="1"/>
      <c r="FD45" s="1"/>
      <c r="FE45" s="1"/>
      <c r="FF45" s="1"/>
      <c r="FG45" s="1"/>
      <c r="FH45" s="1"/>
      <c r="FI45" s="1"/>
      <c r="FJ45" s="1"/>
      <c r="FK45" s="1"/>
      <c r="FM45" s="1"/>
      <c r="FN45" s="1"/>
      <c r="FO45" s="1"/>
      <c r="FP45" s="1"/>
      <c r="FQ45" s="1"/>
      <c r="FR45" s="1"/>
      <c r="FS45" s="1"/>
      <c r="FT45" s="1"/>
      <c r="FU45" s="1"/>
      <c r="FV45" s="1"/>
      <c r="FW45" s="1"/>
      <c r="FX45" s="1"/>
      <c r="FY45" s="1"/>
      <c r="FZ45" s="1"/>
      <c r="GA45" s="1"/>
      <c r="GB45" s="1"/>
      <c r="GC45" s="1"/>
      <c r="GD45" s="1"/>
      <c r="GE45" s="1"/>
      <c r="GF45" s="1"/>
      <c r="GG45" s="1"/>
      <c r="GH45" s="1"/>
      <c r="GI45" s="1"/>
      <c r="GK45" s="1"/>
      <c r="GL45" s="1"/>
      <c r="GM45" s="1"/>
      <c r="GN45" s="1"/>
      <c r="GO45" s="1"/>
      <c r="GP45" s="1"/>
      <c r="GQ45" s="1"/>
      <c r="GR45" s="1"/>
      <c r="GS45" s="1"/>
      <c r="GT45" s="1"/>
      <c r="GU45" s="1"/>
      <c r="GV45" s="1"/>
      <c r="GW45" s="1"/>
      <c r="GX45" s="1"/>
      <c r="GY45" s="1"/>
      <c r="GZ45" s="1"/>
      <c r="HA45" s="1"/>
      <c r="HB45" s="1"/>
      <c r="HC45" s="1"/>
      <c r="HD45" s="1"/>
      <c r="HE45" s="1"/>
      <c r="HF45" s="1"/>
      <c r="HG45" s="1"/>
      <c r="HI45" s="1"/>
      <c r="HJ45" s="1"/>
      <c r="HK45" s="1"/>
      <c r="HL45" s="1"/>
      <c r="HM45" s="1"/>
      <c r="HN45" s="1"/>
      <c r="HO45" s="1"/>
      <c r="HP45" s="1"/>
      <c r="HQ45" s="1"/>
      <c r="HR45" s="1"/>
      <c r="HS45" s="1"/>
      <c r="HT45" s="1"/>
      <c r="HU45" s="1"/>
      <c r="HV45" s="1"/>
      <c r="HW45" s="1"/>
      <c r="HX45" s="1"/>
      <c r="HY45" s="1"/>
      <c r="HZ45" s="1"/>
      <c r="IA45" s="1"/>
      <c r="IB45" s="1"/>
      <c r="IC45" s="1"/>
      <c r="ID45" s="1"/>
      <c r="IE45" s="1"/>
    </row>
    <row r="46" ht="15" spans="1:239">
      <c r="A46" s="1"/>
      <c r="B46" s="1"/>
      <c r="C46" s="1"/>
      <c r="D46" s="1"/>
      <c r="E46" s="1"/>
      <c r="F46" s="1"/>
      <c r="G46" s="1"/>
      <c r="H46" s="1"/>
      <c r="I46" s="1"/>
      <c r="J46" s="1"/>
      <c r="K46" s="1"/>
      <c r="L46" s="1"/>
      <c r="M46" s="1"/>
      <c r="N46" s="1"/>
      <c r="O46" s="1"/>
      <c r="P46" s="1"/>
      <c r="Q46" s="1"/>
      <c r="R46" s="1"/>
      <c r="S46" s="1"/>
      <c r="T46" s="1"/>
      <c r="U46" s="1"/>
      <c r="V46" s="1"/>
      <c r="W46" s="1"/>
      <c r="Y46" s="1"/>
      <c r="Z46" s="1"/>
      <c r="AA46" s="1"/>
      <c r="AB46" s="1"/>
      <c r="AC46" s="1"/>
      <c r="AD46" s="1"/>
      <c r="AE46" s="1"/>
      <c r="AF46" s="1"/>
      <c r="AG46" s="1"/>
      <c r="AH46" s="1"/>
      <c r="AI46" s="1"/>
      <c r="AJ46" s="1"/>
      <c r="AK46" s="1"/>
      <c r="AL46" s="1"/>
      <c r="AM46" s="1"/>
      <c r="AN46" s="1"/>
      <c r="AO46" s="1"/>
      <c r="AP46" s="1"/>
      <c r="AQ46" s="1"/>
      <c r="AR46" s="1"/>
      <c r="AS46" s="1"/>
      <c r="AT46" s="1"/>
      <c r="AU46" s="1"/>
      <c r="AW46" s="1"/>
      <c r="AX46" s="1"/>
      <c r="AY46" s="1"/>
      <c r="AZ46" s="1"/>
      <c r="BA46" s="1"/>
      <c r="BB46" s="1"/>
      <c r="BC46" s="1"/>
      <c r="BD46" s="1"/>
      <c r="BE46" s="1"/>
      <c r="BF46" s="1"/>
      <c r="BG46" s="1"/>
      <c r="BH46" s="1"/>
      <c r="BI46" s="1"/>
      <c r="BJ46" s="1"/>
      <c r="BK46" s="1"/>
      <c r="BL46" s="1"/>
      <c r="BM46" s="1"/>
      <c r="BN46" s="1"/>
      <c r="BO46" s="1"/>
      <c r="BP46" s="1"/>
      <c r="BQ46" s="1"/>
      <c r="BR46" s="1"/>
      <c r="BS46" s="1"/>
      <c r="BU46" s="1"/>
      <c r="BV46" s="1"/>
      <c r="BW46" s="1"/>
      <c r="BX46" s="1"/>
      <c r="BY46" s="1"/>
      <c r="BZ46" s="1"/>
      <c r="CA46" s="1"/>
      <c r="CB46" s="1"/>
      <c r="CC46" s="1"/>
      <c r="CD46" s="1"/>
      <c r="CE46" s="1"/>
      <c r="CF46" s="1"/>
      <c r="CG46" s="1"/>
      <c r="CH46" s="1"/>
      <c r="CI46" s="1"/>
      <c r="CJ46" s="1"/>
      <c r="CK46" s="1"/>
      <c r="CL46" s="1"/>
      <c r="CM46" s="1"/>
      <c r="CN46" s="1"/>
      <c r="CO46" s="1"/>
      <c r="CP46" s="1"/>
      <c r="CQ46" s="1"/>
      <c r="CS46" s="1"/>
      <c r="CT46" s="1"/>
      <c r="CU46" s="1"/>
      <c r="CV46" s="1"/>
      <c r="CW46" s="1"/>
      <c r="CX46" s="1"/>
      <c r="CY46" s="1"/>
      <c r="CZ46" s="1"/>
      <c r="DA46" s="1"/>
      <c r="DB46" s="1"/>
      <c r="DC46" s="1"/>
      <c r="DD46" s="1"/>
      <c r="DE46" s="1"/>
      <c r="DF46" s="1"/>
      <c r="DG46" s="1"/>
      <c r="DH46" s="1"/>
      <c r="DI46" s="1"/>
      <c r="DJ46" s="1"/>
      <c r="DK46" s="1"/>
      <c r="DL46" s="1"/>
      <c r="DM46" s="1"/>
      <c r="DN46" s="1"/>
      <c r="DO46" s="1"/>
      <c r="DQ46" s="1"/>
      <c r="DR46" s="1"/>
      <c r="DS46" s="1"/>
      <c r="DT46" s="1"/>
      <c r="DU46" s="1"/>
      <c r="DV46" s="1"/>
      <c r="DW46" s="1"/>
      <c r="DX46" s="1"/>
      <c r="DY46" s="1"/>
      <c r="DZ46" s="1"/>
      <c r="EA46" s="1"/>
      <c r="EB46" s="1"/>
      <c r="EC46" s="1"/>
      <c r="ED46" s="1"/>
      <c r="EE46" s="1"/>
      <c r="EF46" s="1"/>
      <c r="EG46" s="1"/>
      <c r="EH46" s="1"/>
      <c r="EI46" s="1"/>
      <c r="EJ46" s="1"/>
      <c r="EK46" s="1"/>
      <c r="EL46" s="1"/>
      <c r="EM46" s="1"/>
      <c r="EO46" s="1"/>
      <c r="EP46" s="1"/>
      <c r="EQ46" s="1"/>
      <c r="ER46" s="1"/>
      <c r="ES46" s="1"/>
      <c r="ET46" s="1"/>
      <c r="EU46" s="1"/>
      <c r="EV46" s="1"/>
      <c r="EW46" s="1"/>
      <c r="EX46" s="1"/>
      <c r="EY46" s="1"/>
      <c r="EZ46" s="1"/>
      <c r="FA46" s="1"/>
      <c r="FB46" s="1"/>
      <c r="FC46" s="1"/>
      <c r="FD46" s="1"/>
      <c r="FE46" s="1"/>
      <c r="FF46" s="1"/>
      <c r="FG46" s="1"/>
      <c r="FH46" s="1"/>
      <c r="FI46" s="1"/>
      <c r="FJ46" s="1"/>
      <c r="FK46" s="1"/>
      <c r="FM46" s="1"/>
      <c r="FN46" s="1"/>
      <c r="FO46" s="1"/>
      <c r="FP46" s="1"/>
      <c r="FQ46" s="1"/>
      <c r="FR46" s="1"/>
      <c r="FS46" s="1"/>
      <c r="FT46" s="1"/>
      <c r="FU46" s="1"/>
      <c r="FV46" s="1"/>
      <c r="FW46" s="1"/>
      <c r="FX46" s="1"/>
      <c r="FY46" s="1"/>
      <c r="FZ46" s="1"/>
      <c r="GA46" s="1"/>
      <c r="GB46" s="1"/>
      <c r="GC46" s="1"/>
      <c r="GD46" s="1"/>
      <c r="GE46" s="1"/>
      <c r="GF46" s="1"/>
      <c r="GG46" s="1"/>
      <c r="GH46" s="1"/>
      <c r="GI46" s="1"/>
      <c r="GK46" s="1"/>
      <c r="GL46" s="1"/>
      <c r="GM46" s="1"/>
      <c r="GN46" s="1"/>
      <c r="GO46" s="1"/>
      <c r="GP46" s="1"/>
      <c r="GQ46" s="1"/>
      <c r="GR46" s="1"/>
      <c r="GS46" s="1"/>
      <c r="GT46" s="1"/>
      <c r="GU46" s="1"/>
      <c r="GV46" s="1"/>
      <c r="GW46" s="1"/>
      <c r="GX46" s="1"/>
      <c r="GY46" s="1"/>
      <c r="GZ46" s="1"/>
      <c r="HA46" s="1"/>
      <c r="HB46" s="1"/>
      <c r="HC46" s="1"/>
      <c r="HD46" s="1"/>
      <c r="HE46" s="1"/>
      <c r="HF46" s="1"/>
      <c r="HG46" s="1"/>
      <c r="HI46" s="1"/>
      <c r="HJ46" s="1"/>
      <c r="HK46" s="1"/>
      <c r="HL46" s="1"/>
      <c r="HM46" s="1"/>
      <c r="HN46" s="1"/>
      <c r="HO46" s="1"/>
      <c r="HP46" s="1"/>
      <c r="HQ46" s="1"/>
      <c r="HR46" s="1"/>
      <c r="HS46" s="1"/>
      <c r="HT46" s="1"/>
      <c r="HU46" s="1"/>
      <c r="HV46" s="1"/>
      <c r="HW46" s="1"/>
      <c r="HX46" s="1"/>
      <c r="HY46" s="1"/>
      <c r="HZ46" s="1"/>
      <c r="IA46" s="1"/>
      <c r="IB46" s="1"/>
      <c r="IC46" s="1"/>
      <c r="ID46" s="1"/>
      <c r="IE46" s="1"/>
    </row>
    <row r="47" ht="15" spans="1:239">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1"/>
      <c r="AX47" s="1"/>
      <c r="AY47" s="1"/>
      <c r="AZ47" s="1"/>
      <c r="BA47" s="1"/>
      <c r="BB47" s="1"/>
      <c r="BC47" s="1"/>
      <c r="BD47" s="1"/>
      <c r="BE47" s="1"/>
      <c r="BF47" s="1"/>
      <c r="BG47" s="1"/>
      <c r="BH47" s="1"/>
      <c r="BI47" s="1"/>
      <c r="BJ47" s="1"/>
      <c r="BK47" s="1"/>
      <c r="BL47" s="1"/>
      <c r="BM47" s="1"/>
      <c r="BN47" s="1"/>
      <c r="BO47" s="1"/>
      <c r="BP47" s="1"/>
      <c r="BQ47" s="1"/>
      <c r="BR47" s="1"/>
      <c r="BS47" s="1"/>
      <c r="BU47" s="1"/>
      <c r="BV47" s="1"/>
      <c r="BW47" s="1"/>
      <c r="BX47" s="1"/>
      <c r="BY47" s="1"/>
      <c r="BZ47" s="1"/>
      <c r="CA47" s="1"/>
      <c r="CB47" s="1"/>
      <c r="CC47" s="1"/>
      <c r="CD47" s="1"/>
      <c r="CE47" s="1"/>
      <c r="CF47" s="1"/>
      <c r="CG47" s="1"/>
      <c r="CH47" s="1"/>
      <c r="CI47" s="1"/>
      <c r="CJ47" s="1"/>
      <c r="CK47" s="1"/>
      <c r="CL47" s="1"/>
      <c r="CM47" s="1"/>
      <c r="CN47" s="1"/>
      <c r="CO47" s="1"/>
      <c r="CP47" s="1"/>
      <c r="CQ47" s="1"/>
      <c r="CS47" s="1"/>
      <c r="CT47" s="1"/>
      <c r="CU47" s="1"/>
      <c r="CV47" s="1"/>
      <c r="CW47" s="1"/>
      <c r="CX47" s="1"/>
      <c r="CY47" s="1"/>
      <c r="CZ47" s="1"/>
      <c r="DA47" s="1"/>
      <c r="DB47" s="1"/>
      <c r="DC47" s="1"/>
      <c r="DD47" s="1"/>
      <c r="DE47" s="1"/>
      <c r="DF47" s="1"/>
      <c r="DG47" s="1"/>
      <c r="DH47" s="1"/>
      <c r="DI47" s="1"/>
      <c r="DJ47" s="1"/>
      <c r="DK47" s="1"/>
      <c r="DL47" s="1"/>
      <c r="DM47" s="1"/>
      <c r="DN47" s="1"/>
      <c r="DO47" s="1"/>
      <c r="DQ47" s="1"/>
      <c r="DR47" s="1"/>
      <c r="DS47" s="1"/>
      <c r="DT47" s="1"/>
      <c r="DU47" s="1"/>
      <c r="DV47" s="1"/>
      <c r="DW47" s="1"/>
      <c r="DX47" s="1"/>
      <c r="DY47" s="1"/>
      <c r="DZ47" s="1"/>
      <c r="EA47" s="1"/>
      <c r="EB47" s="1"/>
      <c r="EC47" s="1"/>
      <c r="ED47" s="1"/>
      <c r="EE47" s="1"/>
      <c r="EF47" s="1"/>
      <c r="EG47" s="1"/>
      <c r="EH47" s="1"/>
      <c r="EI47" s="1"/>
      <c r="EJ47" s="1"/>
      <c r="EK47" s="1"/>
      <c r="EL47" s="1"/>
      <c r="EM47" s="1"/>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c r="HI47" s="1"/>
      <c r="HJ47" s="1"/>
      <c r="HK47" s="1"/>
      <c r="HL47" s="1"/>
      <c r="HM47" s="1"/>
      <c r="HN47" s="1"/>
      <c r="HO47" s="1"/>
      <c r="HP47" s="1"/>
      <c r="HQ47" s="1"/>
      <c r="HR47" s="1"/>
      <c r="HS47" s="1"/>
      <c r="HT47" s="1"/>
      <c r="HU47" s="1"/>
      <c r="HV47" s="1"/>
      <c r="HW47" s="1"/>
      <c r="HX47" s="1"/>
      <c r="HY47" s="1"/>
      <c r="HZ47" s="1"/>
      <c r="IA47" s="1"/>
      <c r="IB47" s="1"/>
      <c r="IC47" s="1"/>
      <c r="ID47" s="1"/>
      <c r="IE47" s="1"/>
    </row>
    <row r="48" ht="15" spans="1:239">
      <c r="A48" s="7"/>
      <c r="B48" s="7"/>
      <c r="C48" s="1"/>
      <c r="D48" s="1"/>
      <c r="E48" s="1"/>
      <c r="F48" s="1"/>
      <c r="G48" s="1"/>
      <c r="H48" s="1"/>
      <c r="I48" s="1"/>
      <c r="J48" s="1"/>
      <c r="K48" s="1"/>
      <c r="L48" s="1"/>
      <c r="M48" s="1"/>
      <c r="N48" s="1"/>
      <c r="O48" s="1"/>
      <c r="P48" s="1"/>
      <c r="Q48" s="1"/>
      <c r="R48" s="1"/>
      <c r="S48" s="1"/>
      <c r="T48" s="1"/>
      <c r="U48" s="1"/>
      <c r="V48" s="1"/>
      <c r="W48" s="1"/>
      <c r="Y48" s="7"/>
      <c r="Z48" s="7"/>
      <c r="AA48" s="1"/>
      <c r="AB48" s="1"/>
      <c r="AC48" s="1"/>
      <c r="AD48" s="1"/>
      <c r="AE48" s="1"/>
      <c r="AF48" s="1"/>
      <c r="AG48" s="1"/>
      <c r="AH48" s="1"/>
      <c r="AI48" s="1"/>
      <c r="AJ48" s="1"/>
      <c r="AK48" s="1"/>
      <c r="AL48" s="1"/>
      <c r="AM48" s="1"/>
      <c r="AN48" s="1"/>
      <c r="AO48" s="1"/>
      <c r="AP48" s="1"/>
      <c r="AQ48" s="1"/>
      <c r="AR48" s="1"/>
      <c r="AS48" s="1"/>
      <c r="AT48" s="1"/>
      <c r="AU48" s="1"/>
      <c r="AW48" s="7"/>
      <c r="AX48" s="7"/>
      <c r="AY48" s="1"/>
      <c r="AZ48" s="1"/>
      <c r="BA48" s="1"/>
      <c r="BB48" s="1"/>
      <c r="BC48" s="1"/>
      <c r="BD48" s="1"/>
      <c r="BE48" s="1"/>
      <c r="BF48" s="1"/>
      <c r="BG48" s="1"/>
      <c r="BH48" s="1"/>
      <c r="BI48" s="1"/>
      <c r="BJ48" s="1"/>
      <c r="BK48" s="1"/>
      <c r="BL48" s="1"/>
      <c r="BM48" s="1"/>
      <c r="BN48" s="1"/>
      <c r="BO48" s="1"/>
      <c r="BP48" s="1"/>
      <c r="BQ48" s="1"/>
      <c r="BR48" s="1"/>
      <c r="BS48" s="1"/>
      <c r="BU48" s="7"/>
      <c r="BV48" s="7"/>
      <c r="BW48" s="1"/>
      <c r="BX48" s="1"/>
      <c r="BY48" s="1"/>
      <c r="BZ48" s="1"/>
      <c r="CA48" s="1"/>
      <c r="CB48" s="1"/>
      <c r="CC48" s="1"/>
      <c r="CD48" s="1"/>
      <c r="CE48" s="1"/>
      <c r="CF48" s="1"/>
      <c r="CG48" s="1"/>
      <c r="CH48" s="1"/>
      <c r="CI48" s="1"/>
      <c r="CJ48" s="1"/>
      <c r="CK48" s="1"/>
      <c r="CL48" s="1"/>
      <c r="CM48" s="1"/>
      <c r="CN48" s="1"/>
      <c r="CO48" s="1"/>
      <c r="CP48" s="1"/>
      <c r="CQ48" s="1"/>
      <c r="CS48" s="7"/>
      <c r="CT48" s="7"/>
      <c r="CU48" s="1"/>
      <c r="CV48" s="1"/>
      <c r="CW48" s="1"/>
      <c r="CX48" s="1"/>
      <c r="CY48" s="1"/>
      <c r="CZ48" s="1"/>
      <c r="DA48" s="1"/>
      <c r="DB48" s="1"/>
      <c r="DC48" s="1"/>
      <c r="DD48" s="1"/>
      <c r="DE48" s="1"/>
      <c r="DF48" s="1"/>
      <c r="DG48" s="1"/>
      <c r="DH48" s="1"/>
      <c r="DI48" s="1"/>
      <c r="DJ48" s="1"/>
      <c r="DK48" s="1"/>
      <c r="DL48" s="1"/>
      <c r="DM48" s="1"/>
      <c r="DN48" s="1"/>
      <c r="DO48" s="1"/>
      <c r="DQ48" s="7"/>
      <c r="DR48" s="7"/>
      <c r="DS48" s="1"/>
      <c r="DT48" s="1"/>
      <c r="DU48" s="1"/>
      <c r="DV48" s="1"/>
      <c r="DW48" s="1"/>
      <c r="DX48" s="1"/>
      <c r="DY48" s="1"/>
      <c r="DZ48" s="1"/>
      <c r="EA48" s="1"/>
      <c r="EB48" s="1"/>
      <c r="EC48" s="1"/>
      <c r="ED48" s="1"/>
      <c r="EE48" s="1"/>
      <c r="EF48" s="1"/>
      <c r="EG48" s="1"/>
      <c r="EH48" s="1"/>
      <c r="EI48" s="1"/>
      <c r="EJ48" s="1"/>
      <c r="EK48" s="1"/>
      <c r="EL48" s="1"/>
      <c r="EM48" s="1"/>
      <c r="EO48" s="7"/>
      <c r="EP48" s="7"/>
      <c r="EQ48" s="1"/>
      <c r="ER48" s="1"/>
      <c r="ES48" s="1"/>
      <c r="ET48" s="1"/>
      <c r="EU48" s="1"/>
      <c r="EV48" s="1"/>
      <c r="EW48" s="1"/>
      <c r="EX48" s="1"/>
      <c r="EY48" s="1"/>
      <c r="EZ48" s="1"/>
      <c r="FA48" s="1"/>
      <c r="FB48" s="1"/>
      <c r="FC48" s="1"/>
      <c r="FD48" s="1"/>
      <c r="FE48" s="1"/>
      <c r="FF48" s="1"/>
      <c r="FG48" s="1"/>
      <c r="FH48" s="1"/>
      <c r="FI48" s="1"/>
      <c r="FJ48" s="1"/>
      <c r="FK48" s="1"/>
      <c r="FM48" s="7"/>
      <c r="FN48" s="7"/>
      <c r="FO48" s="1"/>
      <c r="FP48" s="1"/>
      <c r="FQ48" s="1"/>
      <c r="FR48" s="1"/>
      <c r="FS48" s="1"/>
      <c r="FT48" s="1"/>
      <c r="FU48" s="1"/>
      <c r="FV48" s="1"/>
      <c r="FW48" s="1"/>
      <c r="FX48" s="1"/>
      <c r="FY48" s="1"/>
      <c r="FZ48" s="1"/>
      <c r="GA48" s="1"/>
      <c r="GB48" s="1"/>
      <c r="GC48" s="1"/>
      <c r="GD48" s="1"/>
      <c r="GE48" s="1"/>
      <c r="GF48" s="1"/>
      <c r="GG48" s="1"/>
      <c r="GH48" s="1"/>
      <c r="GI48" s="1"/>
      <c r="GK48" s="7"/>
      <c r="GL48" s="7"/>
      <c r="GM48" s="1"/>
      <c r="GN48" s="1"/>
      <c r="GO48" s="1"/>
      <c r="GP48" s="1"/>
      <c r="GQ48" s="1"/>
      <c r="GR48" s="1"/>
      <c r="GS48" s="1"/>
      <c r="GT48" s="1"/>
      <c r="GU48" s="1"/>
      <c r="GV48" s="1"/>
      <c r="GW48" s="1"/>
      <c r="GX48" s="1"/>
      <c r="GY48" s="1"/>
      <c r="GZ48" s="1"/>
      <c r="HA48" s="1"/>
      <c r="HB48" s="1"/>
      <c r="HC48" s="1"/>
      <c r="HD48" s="1"/>
      <c r="HE48" s="1"/>
      <c r="HF48" s="1"/>
      <c r="HG48" s="1"/>
      <c r="HI48" s="7"/>
      <c r="HJ48" s="7"/>
      <c r="HK48" s="1"/>
      <c r="HL48" s="1"/>
      <c r="HM48" s="1"/>
      <c r="HN48" s="1"/>
      <c r="HO48" s="1"/>
      <c r="HP48" s="1"/>
      <c r="HQ48" s="1"/>
      <c r="HR48" s="1"/>
      <c r="HS48" s="1"/>
      <c r="HT48" s="1"/>
      <c r="HU48" s="1"/>
      <c r="HV48" s="1"/>
      <c r="HW48" s="1"/>
      <c r="HX48" s="1"/>
      <c r="HY48" s="1"/>
      <c r="HZ48" s="1"/>
      <c r="IA48" s="1"/>
      <c r="IB48" s="1"/>
      <c r="IC48" s="1"/>
      <c r="ID48" s="1"/>
      <c r="IE48" s="1"/>
    </row>
  </sheetData>
  <mergeCells count="36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7:B17"/>
    <mergeCell ref="Y17:Z17"/>
    <mergeCell ref="AW17:AX17"/>
    <mergeCell ref="BU17:BV17"/>
    <mergeCell ref="CS17:CT17"/>
    <mergeCell ref="DQ17:DR17"/>
    <mergeCell ref="EO17:EP17"/>
    <mergeCell ref="FM17:FN17"/>
    <mergeCell ref="GK17:GL17"/>
    <mergeCell ref="HI17:HJ17"/>
    <mergeCell ref="A22:B22"/>
    <mergeCell ref="Y22:Z22"/>
    <mergeCell ref="AW22:AX22"/>
    <mergeCell ref="BU22:BV22"/>
    <mergeCell ref="CS22:CT22"/>
    <mergeCell ref="DQ22:DR22"/>
    <mergeCell ref="EO22:EP22"/>
    <mergeCell ref="FM22:FN22"/>
    <mergeCell ref="GK22:GL22"/>
    <mergeCell ref="HI22:HJ22"/>
    <mergeCell ref="A27:B27"/>
    <mergeCell ref="Y27:Z27"/>
    <mergeCell ref="AW27:AX27"/>
    <mergeCell ref="BU27:BV27"/>
    <mergeCell ref="CS27:CT27"/>
    <mergeCell ref="DQ27:DR27"/>
    <mergeCell ref="EO27:EP27"/>
    <mergeCell ref="FM27:FN27"/>
    <mergeCell ref="GK27:GL27"/>
    <mergeCell ref="HI27:HJ27"/>
    <mergeCell ref="A28:B28"/>
    <mergeCell ref="Y28:Z28"/>
    <mergeCell ref="AW28:AX28"/>
    <mergeCell ref="BU28:BV28"/>
    <mergeCell ref="CS28:CT28"/>
    <mergeCell ref="DQ28:DR28"/>
    <mergeCell ref="EO28:EP28"/>
    <mergeCell ref="FM28:FN28"/>
    <mergeCell ref="GK28:GL28"/>
    <mergeCell ref="HI28:HJ28"/>
    <mergeCell ref="A29:B29"/>
    <mergeCell ref="Y29:Z29"/>
    <mergeCell ref="AW29:AX29"/>
    <mergeCell ref="BU29:BV29"/>
    <mergeCell ref="CS29:CT29"/>
    <mergeCell ref="DQ29:DR29"/>
    <mergeCell ref="EO29:EP29"/>
    <mergeCell ref="FM29:FN29"/>
    <mergeCell ref="GK29:GL29"/>
    <mergeCell ref="HI29:HJ29"/>
    <mergeCell ref="A30:B30"/>
    <mergeCell ref="Y30:Z30"/>
    <mergeCell ref="AW30:AX30"/>
    <mergeCell ref="BU30:BV30"/>
    <mergeCell ref="CS30:CT30"/>
    <mergeCell ref="DQ30:DR30"/>
    <mergeCell ref="EO30:EP30"/>
    <mergeCell ref="FM30:FN30"/>
    <mergeCell ref="GK30:GL30"/>
    <mergeCell ref="HI30:HJ30"/>
    <mergeCell ref="A31:B31"/>
    <mergeCell ref="Y31:Z31"/>
    <mergeCell ref="AW31:AX31"/>
    <mergeCell ref="BU31:BV31"/>
    <mergeCell ref="CS31:CT31"/>
    <mergeCell ref="DQ31:DR31"/>
    <mergeCell ref="EO31:EP31"/>
    <mergeCell ref="FM31:FN31"/>
    <mergeCell ref="GK31:GL31"/>
    <mergeCell ref="HI31:HJ31"/>
    <mergeCell ref="A32:B32"/>
    <mergeCell ref="Y32:Z32"/>
    <mergeCell ref="AW32:AX32"/>
    <mergeCell ref="BU32:BV32"/>
    <mergeCell ref="CS32:CT32"/>
    <mergeCell ref="DQ32:DR32"/>
    <mergeCell ref="EO32:EP32"/>
    <mergeCell ref="FM32:FN32"/>
    <mergeCell ref="GK32:GL32"/>
    <mergeCell ref="HI32:HJ32"/>
    <mergeCell ref="A33:B33"/>
    <mergeCell ref="Y33:Z33"/>
    <mergeCell ref="AW33:AX33"/>
    <mergeCell ref="BU33:BV33"/>
    <mergeCell ref="CS33:CT33"/>
    <mergeCell ref="DQ33:DR33"/>
    <mergeCell ref="EO33:EP33"/>
    <mergeCell ref="FM33:FN33"/>
    <mergeCell ref="GK33:GL33"/>
    <mergeCell ref="HI33:HJ33"/>
    <mergeCell ref="A34:B34"/>
    <mergeCell ref="Y34:Z34"/>
    <mergeCell ref="AW34:AX34"/>
    <mergeCell ref="BU34:BV34"/>
    <mergeCell ref="CS34:CT34"/>
    <mergeCell ref="DQ34:DR34"/>
    <mergeCell ref="EO34:EP34"/>
    <mergeCell ref="FM34:FN34"/>
    <mergeCell ref="GK34:GL34"/>
    <mergeCell ref="HI34:HJ34"/>
    <mergeCell ref="A35:B35"/>
    <mergeCell ref="Y35:Z35"/>
    <mergeCell ref="AW35:AX35"/>
    <mergeCell ref="BU35:BV35"/>
    <mergeCell ref="CS35:CT35"/>
    <mergeCell ref="DQ35:DR35"/>
    <mergeCell ref="EO35:EP35"/>
    <mergeCell ref="FM35:FN35"/>
    <mergeCell ref="GK35:GL35"/>
    <mergeCell ref="HI35:HJ35"/>
    <mergeCell ref="A36:B36"/>
    <mergeCell ref="Y36:Z36"/>
    <mergeCell ref="AW36:AX36"/>
    <mergeCell ref="BU36:BV36"/>
    <mergeCell ref="CS36:CT36"/>
    <mergeCell ref="DQ36:DR36"/>
    <mergeCell ref="EO36:EP36"/>
    <mergeCell ref="FM36:FN36"/>
    <mergeCell ref="GK36:GL36"/>
    <mergeCell ref="HI36:HJ36"/>
    <mergeCell ref="A37:B37"/>
    <mergeCell ref="Y37:Z37"/>
    <mergeCell ref="AW37:AX37"/>
    <mergeCell ref="BU37:BV37"/>
    <mergeCell ref="CS37:CT37"/>
    <mergeCell ref="DQ37:DR37"/>
    <mergeCell ref="EO37:EP37"/>
    <mergeCell ref="FM37:FN37"/>
    <mergeCell ref="GK37:GL37"/>
    <mergeCell ref="HI37:HJ37"/>
    <mergeCell ref="A38:B38"/>
    <mergeCell ref="Y38:Z38"/>
    <mergeCell ref="AW38:AX38"/>
    <mergeCell ref="BU38:BV38"/>
    <mergeCell ref="CS38:CT38"/>
    <mergeCell ref="DQ38:DR38"/>
    <mergeCell ref="EO38:EP38"/>
    <mergeCell ref="FM38:FN38"/>
    <mergeCell ref="GK38:GL38"/>
    <mergeCell ref="HI38:HJ38"/>
    <mergeCell ref="A39:B39"/>
    <mergeCell ref="Y39:Z39"/>
    <mergeCell ref="AW39:AX39"/>
    <mergeCell ref="BU39:BV39"/>
    <mergeCell ref="CS39:CT39"/>
    <mergeCell ref="DQ39:DR39"/>
    <mergeCell ref="EO39:EP39"/>
    <mergeCell ref="FM39:FN39"/>
    <mergeCell ref="GK39:GL39"/>
    <mergeCell ref="HI39:HJ39"/>
    <mergeCell ref="A40:B40"/>
    <mergeCell ref="Y40:Z40"/>
    <mergeCell ref="AW40:AX40"/>
    <mergeCell ref="BU40:BV40"/>
    <mergeCell ref="CS40:CT40"/>
    <mergeCell ref="DQ40:DR40"/>
    <mergeCell ref="EO40:EP40"/>
    <mergeCell ref="FM40:FN40"/>
    <mergeCell ref="GK40:GL40"/>
    <mergeCell ref="HI40:HJ40"/>
    <mergeCell ref="A41:B41"/>
    <mergeCell ref="Y41:Z41"/>
    <mergeCell ref="AW41:AX41"/>
    <mergeCell ref="BU41:BV41"/>
    <mergeCell ref="CS41:CT41"/>
    <mergeCell ref="DQ41:DR41"/>
    <mergeCell ref="EO41:EP41"/>
    <mergeCell ref="FM41:FN41"/>
    <mergeCell ref="GK41:GL41"/>
    <mergeCell ref="HI41:HJ41"/>
    <mergeCell ref="A42:B42"/>
    <mergeCell ref="Y42:Z42"/>
    <mergeCell ref="AW42:AX42"/>
    <mergeCell ref="BU42:BV42"/>
    <mergeCell ref="CS42:CT42"/>
    <mergeCell ref="DQ42:DR42"/>
    <mergeCell ref="EO42:EP42"/>
    <mergeCell ref="FM42:FN42"/>
    <mergeCell ref="GK42:GL42"/>
    <mergeCell ref="HI42:HJ42"/>
    <mergeCell ref="A43:B43"/>
    <mergeCell ref="Y43:Z43"/>
    <mergeCell ref="AW43:AX43"/>
    <mergeCell ref="BU43:BV43"/>
    <mergeCell ref="CS43:CT43"/>
    <mergeCell ref="DQ43:DR43"/>
    <mergeCell ref="EO43:EP43"/>
    <mergeCell ref="FM43:FN43"/>
    <mergeCell ref="GK43:GL43"/>
    <mergeCell ref="HI43:HJ43"/>
    <mergeCell ref="A44:B44"/>
    <mergeCell ref="Y44:Z44"/>
    <mergeCell ref="AW44:AX44"/>
    <mergeCell ref="BU44:BV44"/>
    <mergeCell ref="CS44:CT44"/>
    <mergeCell ref="DQ44:DR44"/>
    <mergeCell ref="EO44:EP44"/>
    <mergeCell ref="FM44:FN44"/>
    <mergeCell ref="GK44:GL44"/>
    <mergeCell ref="HI44:HJ44"/>
    <mergeCell ref="A45:B45"/>
    <mergeCell ref="Y45:Z45"/>
    <mergeCell ref="AW45:AX45"/>
    <mergeCell ref="BU45:BV45"/>
    <mergeCell ref="CS45:CT45"/>
    <mergeCell ref="DQ45:DR45"/>
    <mergeCell ref="EO45:EP45"/>
    <mergeCell ref="FM45:FN45"/>
    <mergeCell ref="GK45:GL45"/>
    <mergeCell ref="HI45:HJ45"/>
    <mergeCell ref="A46:B46"/>
    <mergeCell ref="Y46:Z46"/>
    <mergeCell ref="AW46:AX46"/>
    <mergeCell ref="BU46:BV46"/>
    <mergeCell ref="CS46:CT46"/>
    <mergeCell ref="DQ46:DR46"/>
    <mergeCell ref="EO46:EP46"/>
    <mergeCell ref="FM46:FN46"/>
    <mergeCell ref="GK46:GL46"/>
    <mergeCell ref="HI46:HJ46"/>
    <mergeCell ref="A47:B47"/>
    <mergeCell ref="Y47:Z47"/>
    <mergeCell ref="AW47:AX47"/>
    <mergeCell ref="BU47:BV47"/>
    <mergeCell ref="CS47:CT47"/>
    <mergeCell ref="DQ47:DR47"/>
    <mergeCell ref="EO47:EP47"/>
    <mergeCell ref="FM47:FN47"/>
    <mergeCell ref="GK47:GL47"/>
    <mergeCell ref="HI47:HJ47"/>
    <mergeCell ref="A48:B48"/>
    <mergeCell ref="Y48:Z48"/>
    <mergeCell ref="AW48:AX48"/>
    <mergeCell ref="BU48:BV48"/>
    <mergeCell ref="CS48:CT48"/>
    <mergeCell ref="DQ48:DR48"/>
    <mergeCell ref="EO48:EP48"/>
    <mergeCell ref="FM48:FN48"/>
    <mergeCell ref="GK48:GL48"/>
    <mergeCell ref="HI48:HJ48"/>
  </mergeCells>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30"/>
  <sheetViews>
    <sheetView topLeftCell="A19" workbookViewId="0">
      <selection activeCell="IE22" sqref="IE22"/>
    </sheetView>
  </sheetViews>
  <sheetFormatPr defaultColWidth="9" defaultRowHeight="12.7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ht="1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c r="HI5" s="2" t="s">
        <v>179</v>
      </c>
      <c r="HJ5" s="2"/>
      <c r="HK5" s="3"/>
      <c r="HL5" s="3"/>
      <c r="HM5" s="3"/>
      <c r="HN5" s="3"/>
      <c r="HO5" s="3"/>
      <c r="HP5" s="3"/>
      <c r="HQ5" s="3"/>
      <c r="HR5" s="3"/>
      <c r="HS5" s="1"/>
      <c r="HT5" s="3"/>
      <c r="HU5" s="3"/>
      <c r="HV5" s="3"/>
      <c r="HW5" s="3"/>
      <c r="HX5" s="1"/>
      <c r="HY5" s="3"/>
      <c r="HZ5" s="1"/>
      <c r="IA5" s="1"/>
      <c r="IB5" s="3"/>
      <c r="IC5" s="1"/>
      <c r="ID5" s="1"/>
      <c r="IE5" s="3" t="s">
        <v>180</v>
      </c>
    </row>
    <row r="6" ht="1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75" spans="1:239">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4" t="s">
        <v>183</v>
      </c>
      <c r="AX7" s="4"/>
      <c r="AY7" s="3"/>
      <c r="AZ7" s="3"/>
      <c r="BA7" s="3"/>
      <c r="BB7" s="3"/>
      <c r="BC7" s="3"/>
      <c r="BD7" s="3"/>
      <c r="BE7" s="3"/>
      <c r="BF7" s="3"/>
      <c r="BG7" s="3"/>
      <c r="BH7" s="3"/>
      <c r="BI7" s="3"/>
      <c r="BJ7" s="3"/>
      <c r="BK7" s="3"/>
      <c r="BL7" s="3"/>
      <c r="BM7" s="3"/>
      <c r="BN7" s="3"/>
      <c r="BO7" s="3"/>
      <c r="BP7" s="3"/>
      <c r="BQ7" s="3"/>
      <c r="BR7" s="3"/>
      <c r="BS7" s="3"/>
      <c r="BU7" s="4" t="s">
        <v>184</v>
      </c>
      <c r="BV7" s="4"/>
      <c r="BW7" s="3"/>
      <c r="BX7" s="3"/>
      <c r="BY7" s="3"/>
      <c r="BZ7" s="3"/>
      <c r="CA7" s="3"/>
      <c r="CB7" s="3"/>
      <c r="CC7" s="3"/>
      <c r="CD7" s="3"/>
      <c r="CE7" s="3"/>
      <c r="CF7" s="3"/>
      <c r="CG7" s="3"/>
      <c r="CH7" s="3"/>
      <c r="CI7" s="3"/>
      <c r="CJ7" s="3"/>
      <c r="CK7" s="3"/>
      <c r="CL7" s="3"/>
      <c r="CM7" s="3"/>
      <c r="CN7" s="3"/>
      <c r="CO7" s="3"/>
      <c r="CP7" s="3"/>
      <c r="CQ7" s="3"/>
      <c r="CS7" s="4" t="s">
        <v>185</v>
      </c>
      <c r="CT7" s="4"/>
      <c r="CU7" s="3"/>
      <c r="CV7" s="3"/>
      <c r="CW7" s="3"/>
      <c r="CX7" s="3"/>
      <c r="CY7" s="3"/>
      <c r="CZ7" s="3"/>
      <c r="DA7" s="3"/>
      <c r="DB7" s="3"/>
      <c r="DC7" s="3"/>
      <c r="DD7" s="3"/>
      <c r="DE7" s="3"/>
      <c r="DF7" s="3"/>
      <c r="DG7" s="3"/>
      <c r="DH7" s="3"/>
      <c r="DI7" s="3"/>
      <c r="DJ7" s="3"/>
      <c r="DK7" s="3"/>
      <c r="DL7" s="3"/>
      <c r="DM7" s="3"/>
      <c r="DN7" s="3"/>
      <c r="DO7" s="3"/>
      <c r="DQ7" s="4" t="s">
        <v>186</v>
      </c>
      <c r="DR7" s="4"/>
      <c r="DS7" s="3"/>
      <c r="DT7" s="3"/>
      <c r="DU7" s="3"/>
      <c r="DV7" s="3"/>
      <c r="DW7" s="3"/>
      <c r="DX7" s="3"/>
      <c r="DY7" s="3"/>
      <c r="DZ7" s="3"/>
      <c r="EA7" s="3"/>
      <c r="EB7" s="3"/>
      <c r="EC7" s="3"/>
      <c r="ED7" s="3"/>
      <c r="EE7" s="3"/>
      <c r="EF7" s="3"/>
      <c r="EG7" s="3"/>
      <c r="EH7" s="3"/>
      <c r="EI7" s="3"/>
      <c r="EJ7" s="3"/>
      <c r="EK7" s="3"/>
      <c r="EL7" s="3"/>
      <c r="EM7" s="3"/>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c r="HI7" s="4" t="s">
        <v>190</v>
      </c>
      <c r="HJ7" s="4"/>
      <c r="HK7" s="3"/>
      <c r="HL7" s="3"/>
      <c r="HM7" s="3"/>
      <c r="HN7" s="3"/>
      <c r="HO7" s="3"/>
      <c r="HP7" s="3"/>
      <c r="HQ7" s="3"/>
      <c r="HR7" s="3"/>
      <c r="HS7" s="3"/>
      <c r="HT7" s="3"/>
      <c r="HU7" s="3"/>
      <c r="HV7" s="3"/>
      <c r="HW7" s="3"/>
      <c r="HX7" s="3"/>
      <c r="HY7" s="3"/>
      <c r="HZ7" s="3"/>
      <c r="IA7" s="3"/>
      <c r="IB7" s="3"/>
      <c r="IC7" s="3"/>
      <c r="ID7" s="3"/>
      <c r="IE7" s="3"/>
    </row>
    <row r="8" ht="15.75" spans="1:239">
      <c r="A8" s="4" t="s">
        <v>564</v>
      </c>
      <c r="B8" s="4"/>
      <c r="C8" s="5"/>
      <c r="D8" s="5"/>
      <c r="E8" s="5"/>
      <c r="F8" s="5"/>
      <c r="G8" s="5"/>
      <c r="H8" s="5"/>
      <c r="I8" s="5"/>
      <c r="J8" s="5"/>
      <c r="K8" s="5"/>
      <c r="L8" s="5"/>
      <c r="M8" s="5"/>
      <c r="N8" s="5"/>
      <c r="O8" s="5"/>
      <c r="P8" s="5"/>
      <c r="Q8" s="5"/>
      <c r="R8" s="5"/>
      <c r="S8" s="5"/>
      <c r="T8" s="5"/>
      <c r="U8" s="5"/>
      <c r="V8" s="5"/>
      <c r="W8" s="5"/>
      <c r="Y8" s="4" t="s">
        <v>564</v>
      </c>
      <c r="Z8" s="4"/>
      <c r="AA8" s="5"/>
      <c r="AB8" s="5"/>
      <c r="AC8" s="5"/>
      <c r="AD8" s="5"/>
      <c r="AE8" s="5"/>
      <c r="AF8" s="5"/>
      <c r="AG8" s="5"/>
      <c r="AH8" s="5"/>
      <c r="AI8" s="5"/>
      <c r="AJ8" s="5"/>
      <c r="AK8" s="5"/>
      <c r="AL8" s="5"/>
      <c r="AM8" s="5"/>
      <c r="AN8" s="5"/>
      <c r="AO8" s="5"/>
      <c r="AP8" s="5"/>
      <c r="AQ8" s="5"/>
      <c r="AR8" s="5"/>
      <c r="AS8" s="5"/>
      <c r="AT8" s="5"/>
      <c r="AU8" s="5"/>
      <c r="AW8" s="4" t="s">
        <v>564</v>
      </c>
      <c r="AX8" s="4"/>
      <c r="AY8" s="5"/>
      <c r="AZ8" s="5"/>
      <c r="BA8" s="5"/>
      <c r="BB8" s="5"/>
      <c r="BC8" s="5"/>
      <c r="BD8" s="5"/>
      <c r="BE8" s="5"/>
      <c r="BF8" s="5"/>
      <c r="BG8" s="5"/>
      <c r="BH8" s="5"/>
      <c r="BI8" s="5"/>
      <c r="BJ8" s="5"/>
      <c r="BK8" s="5"/>
      <c r="BL8" s="5"/>
      <c r="BM8" s="5"/>
      <c r="BN8" s="5"/>
      <c r="BO8" s="5"/>
      <c r="BP8" s="5"/>
      <c r="BQ8" s="5"/>
      <c r="BR8" s="5"/>
      <c r="BS8" s="5"/>
      <c r="BU8" s="4" t="s">
        <v>564</v>
      </c>
      <c r="BV8" s="4"/>
      <c r="BW8" s="5"/>
      <c r="BX8" s="5"/>
      <c r="BY8" s="5"/>
      <c r="BZ8" s="5"/>
      <c r="CA8" s="5"/>
      <c r="CB8" s="5"/>
      <c r="CC8" s="5"/>
      <c r="CD8" s="5"/>
      <c r="CE8" s="5"/>
      <c r="CF8" s="5"/>
      <c r="CG8" s="5"/>
      <c r="CH8" s="5"/>
      <c r="CI8" s="5"/>
      <c r="CJ8" s="5"/>
      <c r="CK8" s="5"/>
      <c r="CL8" s="5"/>
      <c r="CM8" s="5"/>
      <c r="CN8" s="5"/>
      <c r="CO8" s="5"/>
      <c r="CP8" s="5"/>
      <c r="CQ8" s="5"/>
      <c r="CS8" s="4" t="s">
        <v>564</v>
      </c>
      <c r="CT8" s="4"/>
      <c r="CU8" s="5"/>
      <c r="CV8" s="5"/>
      <c r="CW8" s="5"/>
      <c r="CX8" s="5"/>
      <c r="CY8" s="5"/>
      <c r="CZ8" s="5"/>
      <c r="DA8" s="5"/>
      <c r="DB8" s="5"/>
      <c r="DC8" s="5"/>
      <c r="DD8" s="5"/>
      <c r="DE8" s="5"/>
      <c r="DF8" s="5"/>
      <c r="DG8" s="5"/>
      <c r="DH8" s="5"/>
      <c r="DI8" s="5"/>
      <c r="DJ8" s="5"/>
      <c r="DK8" s="5"/>
      <c r="DL8" s="5"/>
      <c r="DM8" s="5"/>
      <c r="DN8" s="5"/>
      <c r="DO8" s="5"/>
      <c r="DQ8" s="4" t="s">
        <v>564</v>
      </c>
      <c r="DR8" s="4"/>
      <c r="DS8" s="5"/>
      <c r="DT8" s="5"/>
      <c r="DU8" s="5"/>
      <c r="DV8" s="5"/>
      <c r="DW8" s="5"/>
      <c r="DX8" s="5"/>
      <c r="DY8" s="5"/>
      <c r="DZ8" s="5"/>
      <c r="EA8" s="5"/>
      <c r="EB8" s="5"/>
      <c r="EC8" s="5"/>
      <c r="ED8" s="5"/>
      <c r="EE8" s="5"/>
      <c r="EF8" s="5"/>
      <c r="EG8" s="5"/>
      <c r="EH8" s="5"/>
      <c r="EI8" s="5"/>
      <c r="EJ8" s="5"/>
      <c r="EK8" s="5"/>
      <c r="EL8" s="5"/>
      <c r="EM8" s="5"/>
      <c r="EO8" s="4" t="s">
        <v>564</v>
      </c>
      <c r="EP8" s="4"/>
      <c r="EQ8" s="5"/>
      <c r="ER8" s="5"/>
      <c r="ES8" s="5"/>
      <c r="ET8" s="5"/>
      <c r="EU8" s="5"/>
      <c r="EV8" s="5"/>
      <c r="EW8" s="5"/>
      <c r="EX8" s="5"/>
      <c r="EY8" s="5"/>
      <c r="EZ8" s="5"/>
      <c r="FA8" s="5"/>
      <c r="FB8" s="5"/>
      <c r="FC8" s="5"/>
      <c r="FD8" s="5"/>
      <c r="FE8" s="5"/>
      <c r="FF8" s="5"/>
      <c r="FG8" s="5"/>
      <c r="FH8" s="5"/>
      <c r="FI8" s="5"/>
      <c r="FJ8" s="5"/>
      <c r="FK8" s="5"/>
      <c r="FM8" s="4" t="s">
        <v>564</v>
      </c>
      <c r="FN8" s="4"/>
      <c r="FO8" s="5"/>
      <c r="FP8" s="5"/>
      <c r="FQ8" s="5"/>
      <c r="FR8" s="5"/>
      <c r="FS8" s="5"/>
      <c r="FT8" s="5"/>
      <c r="FU8" s="5"/>
      <c r="FV8" s="5"/>
      <c r="FW8" s="5"/>
      <c r="FX8" s="5"/>
      <c r="FY8" s="5"/>
      <c r="FZ8" s="5"/>
      <c r="GA8" s="5"/>
      <c r="GB8" s="5"/>
      <c r="GC8" s="5"/>
      <c r="GD8" s="5"/>
      <c r="GE8" s="5"/>
      <c r="GF8" s="5"/>
      <c r="GG8" s="5"/>
      <c r="GH8" s="5"/>
      <c r="GI8" s="5"/>
      <c r="GK8" s="4" t="s">
        <v>564</v>
      </c>
      <c r="GL8" s="4"/>
      <c r="GM8" s="5"/>
      <c r="GN8" s="5"/>
      <c r="GO8" s="5"/>
      <c r="GP8" s="5"/>
      <c r="GQ8" s="5"/>
      <c r="GR8" s="5"/>
      <c r="GS8" s="5"/>
      <c r="GT8" s="5"/>
      <c r="GU8" s="5"/>
      <c r="GV8" s="5"/>
      <c r="GW8" s="5"/>
      <c r="GX8" s="5"/>
      <c r="GY8" s="5"/>
      <c r="GZ8" s="5"/>
      <c r="HA8" s="5"/>
      <c r="HB8" s="5"/>
      <c r="HC8" s="5"/>
      <c r="HD8" s="5"/>
      <c r="HE8" s="5"/>
      <c r="HF8" s="5"/>
      <c r="HG8" s="5"/>
      <c r="HI8" s="4" t="s">
        <v>564</v>
      </c>
      <c r="HJ8" s="4"/>
      <c r="HK8" s="5"/>
      <c r="HL8" s="5"/>
      <c r="HM8" s="5"/>
      <c r="HN8" s="5"/>
      <c r="HO8" s="5"/>
      <c r="HP8" s="5"/>
      <c r="HQ8" s="5"/>
      <c r="HR8" s="5"/>
      <c r="HS8" s="5"/>
      <c r="HT8" s="5"/>
      <c r="HU8" s="5"/>
      <c r="HV8" s="5"/>
      <c r="HW8" s="5"/>
      <c r="HX8" s="5"/>
      <c r="HY8" s="5"/>
      <c r="HZ8" s="5"/>
      <c r="IA8" s="5"/>
      <c r="IB8" s="5"/>
      <c r="IC8" s="5"/>
      <c r="ID8" s="5"/>
      <c r="IE8" s="5"/>
    </row>
    <row r="9" ht="1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5" spans="1:239">
      <c r="A13" s="1"/>
      <c r="B13" s="8" t="s">
        <v>192</v>
      </c>
      <c r="C13" s="1"/>
      <c r="D13" s="1"/>
      <c r="E13" s="1"/>
      <c r="F13" s="1"/>
      <c r="G13" s="1"/>
      <c r="H13" s="1"/>
      <c r="I13" s="1"/>
      <c r="J13" s="1"/>
      <c r="K13" s="1"/>
      <c r="L13" s="1"/>
      <c r="M13" s="1"/>
      <c r="N13" s="1"/>
      <c r="O13" s="1"/>
      <c r="P13" s="1"/>
      <c r="Q13" s="1"/>
      <c r="R13" s="1"/>
      <c r="S13" s="1"/>
      <c r="T13" s="1"/>
      <c r="U13" s="1"/>
      <c r="V13" s="1"/>
      <c r="W13" s="1"/>
      <c r="Y13" s="1"/>
      <c r="Z13" s="8" t="s">
        <v>192</v>
      </c>
      <c r="AA13" s="1"/>
      <c r="AB13" s="1"/>
      <c r="AC13" s="1"/>
      <c r="AD13" s="1"/>
      <c r="AE13" s="1"/>
      <c r="AF13" s="1"/>
      <c r="AG13" s="1"/>
      <c r="AH13" s="1"/>
      <c r="AI13" s="1"/>
      <c r="AJ13" s="1"/>
      <c r="AK13" s="1"/>
      <c r="AL13" s="1"/>
      <c r="AM13" s="1"/>
      <c r="AN13" s="1"/>
      <c r="AO13" s="1"/>
      <c r="AP13" s="1"/>
      <c r="AQ13" s="1"/>
      <c r="AR13" s="1"/>
      <c r="AS13" s="1"/>
      <c r="AT13" s="1"/>
      <c r="AU13" s="1"/>
      <c r="AW13" s="1"/>
      <c r="AX13" s="8" t="s">
        <v>192</v>
      </c>
      <c r="AY13" s="1"/>
      <c r="AZ13" s="1"/>
      <c r="BA13" s="1"/>
      <c r="BB13" s="1"/>
      <c r="BC13" s="1"/>
      <c r="BD13" s="1"/>
      <c r="BE13" s="1"/>
      <c r="BF13" s="1"/>
      <c r="BG13" s="1"/>
      <c r="BH13" s="1"/>
      <c r="BI13" s="1"/>
      <c r="BJ13" s="1"/>
      <c r="BK13" s="1"/>
      <c r="BL13" s="1"/>
      <c r="BM13" s="1"/>
      <c r="BN13" s="1"/>
      <c r="BO13" s="1"/>
      <c r="BP13" s="1"/>
      <c r="BQ13" s="1"/>
      <c r="BR13" s="1"/>
      <c r="BS13" s="1"/>
      <c r="BU13" s="1"/>
      <c r="BV13" s="8" t="s">
        <v>192</v>
      </c>
      <c r="BW13" s="1"/>
      <c r="BX13" s="1"/>
      <c r="BY13" s="1"/>
      <c r="BZ13" s="1"/>
      <c r="CA13" s="1"/>
      <c r="CB13" s="1"/>
      <c r="CC13" s="1"/>
      <c r="CD13" s="1"/>
      <c r="CE13" s="1"/>
      <c r="CF13" s="1"/>
      <c r="CG13" s="1"/>
      <c r="CH13" s="1"/>
      <c r="CI13" s="1"/>
      <c r="CJ13" s="1"/>
      <c r="CK13" s="1"/>
      <c r="CL13" s="1"/>
      <c r="CM13" s="1"/>
      <c r="CN13" s="1"/>
      <c r="CO13" s="1"/>
      <c r="CP13" s="1"/>
      <c r="CQ13" s="1"/>
      <c r="CS13" s="1"/>
      <c r="CT13" s="8" t="s">
        <v>192</v>
      </c>
      <c r="CU13" s="1"/>
      <c r="CV13" s="1"/>
      <c r="CW13" s="1"/>
      <c r="CX13" s="1"/>
      <c r="CY13" s="1"/>
      <c r="CZ13" s="1"/>
      <c r="DA13" s="1"/>
      <c r="DB13" s="1"/>
      <c r="DC13" s="1"/>
      <c r="DD13" s="1"/>
      <c r="DE13" s="1"/>
      <c r="DF13" s="1"/>
      <c r="DG13" s="1"/>
      <c r="DH13" s="1"/>
      <c r="DI13" s="1"/>
      <c r="DJ13" s="1"/>
      <c r="DK13" s="1"/>
      <c r="DL13" s="1"/>
      <c r="DM13" s="1"/>
      <c r="DN13" s="1"/>
      <c r="DO13" s="1"/>
      <c r="DQ13" s="1"/>
      <c r="DR13" s="8" t="s">
        <v>192</v>
      </c>
      <c r="DS13" s="1"/>
      <c r="DT13" s="1"/>
      <c r="DU13" s="1"/>
      <c r="DV13" s="1"/>
      <c r="DW13" s="1"/>
      <c r="DX13" s="1"/>
      <c r="DY13" s="1"/>
      <c r="DZ13" s="1"/>
      <c r="EA13" s="1"/>
      <c r="EB13" s="1"/>
      <c r="EC13" s="1"/>
      <c r="ED13" s="1"/>
      <c r="EE13" s="1"/>
      <c r="EF13" s="1"/>
      <c r="EG13" s="1"/>
      <c r="EH13" s="1"/>
      <c r="EI13" s="1"/>
      <c r="EJ13" s="1"/>
      <c r="EK13" s="1"/>
      <c r="EL13" s="1"/>
      <c r="EM13" s="1"/>
      <c r="EO13" s="1"/>
      <c r="EP13" s="8" t="s">
        <v>192</v>
      </c>
      <c r="EQ13" s="1"/>
      <c r="ER13" s="1"/>
      <c r="ES13" s="1"/>
      <c r="ET13" s="1"/>
      <c r="EU13" s="1"/>
      <c r="EV13" s="1"/>
      <c r="EW13" s="1"/>
      <c r="EX13" s="1"/>
      <c r="EY13" s="1"/>
      <c r="EZ13" s="1"/>
      <c r="FA13" s="1"/>
      <c r="FB13" s="1"/>
      <c r="FC13" s="1"/>
      <c r="FD13" s="1"/>
      <c r="FE13" s="1"/>
      <c r="FF13" s="1"/>
      <c r="FG13" s="1"/>
      <c r="FH13" s="1"/>
      <c r="FI13" s="1"/>
      <c r="FJ13" s="1"/>
      <c r="FK13" s="1"/>
      <c r="FM13" s="1"/>
      <c r="FN13" s="8" t="s">
        <v>192</v>
      </c>
      <c r="FO13" s="1"/>
      <c r="FP13" s="1"/>
      <c r="FQ13" s="1"/>
      <c r="FR13" s="1"/>
      <c r="FS13" s="1"/>
      <c r="FT13" s="1"/>
      <c r="FU13" s="1"/>
      <c r="FV13" s="1"/>
      <c r="FW13" s="1"/>
      <c r="FX13" s="1"/>
      <c r="FY13" s="1"/>
      <c r="FZ13" s="1"/>
      <c r="GA13" s="1"/>
      <c r="GB13" s="1"/>
      <c r="GC13" s="1"/>
      <c r="GD13" s="1"/>
      <c r="GE13" s="1"/>
      <c r="GF13" s="1"/>
      <c r="GG13" s="1"/>
      <c r="GH13" s="1"/>
      <c r="GI13" s="1"/>
      <c r="GK13" s="1"/>
      <c r="GL13" s="8" t="s">
        <v>192</v>
      </c>
      <c r="GM13" s="1"/>
      <c r="GN13" s="1"/>
      <c r="GO13" s="1"/>
      <c r="GP13" s="1"/>
      <c r="GQ13" s="1"/>
      <c r="GR13" s="1"/>
      <c r="GS13" s="1"/>
      <c r="GT13" s="1"/>
      <c r="GU13" s="1"/>
      <c r="GV13" s="1"/>
      <c r="GW13" s="1"/>
      <c r="GX13" s="1"/>
      <c r="GY13" s="1"/>
      <c r="GZ13" s="1"/>
      <c r="HA13" s="1"/>
      <c r="HB13" s="1"/>
      <c r="HC13" s="1"/>
      <c r="HD13" s="1"/>
      <c r="HE13" s="1"/>
      <c r="HF13" s="1"/>
      <c r="HG13" s="1"/>
      <c r="HI13" s="1"/>
      <c r="HJ13" s="8" t="s">
        <v>192</v>
      </c>
      <c r="HK13" s="1"/>
      <c r="HL13" s="1"/>
      <c r="HM13" s="1"/>
      <c r="HN13" s="1"/>
      <c r="HO13" s="1"/>
      <c r="HP13" s="1"/>
      <c r="HQ13" s="1"/>
      <c r="HR13" s="1"/>
      <c r="HS13" s="1"/>
      <c r="HT13" s="1"/>
      <c r="HU13" s="1"/>
      <c r="HV13" s="1"/>
      <c r="HW13" s="1"/>
      <c r="HX13" s="1"/>
      <c r="HY13" s="1"/>
      <c r="HZ13" s="1"/>
      <c r="IA13" s="1"/>
      <c r="IB13" s="1"/>
      <c r="IC13" s="1"/>
      <c r="ID13" s="1"/>
      <c r="IE13" s="1"/>
    </row>
    <row r="14" ht="15" spans="1:239">
      <c r="A14" s="1"/>
      <c r="B14" s="9" t="s">
        <v>113</v>
      </c>
      <c r="C14" s="1">
        <v>14</v>
      </c>
      <c r="D14" s="1">
        <v>15</v>
      </c>
      <c r="E14" s="1">
        <v>15</v>
      </c>
      <c r="F14" s="1">
        <v>14</v>
      </c>
      <c r="G14" s="1">
        <v>13</v>
      </c>
      <c r="H14" s="1">
        <v>14</v>
      </c>
      <c r="I14" s="1">
        <v>13</v>
      </c>
      <c r="J14" s="1">
        <v>15</v>
      </c>
      <c r="K14" s="1">
        <v>17</v>
      </c>
      <c r="L14" s="1">
        <v>15</v>
      </c>
      <c r="M14" s="1">
        <v>15</v>
      </c>
      <c r="N14" s="1">
        <v>13</v>
      </c>
      <c r="O14" s="1">
        <v>15</v>
      </c>
      <c r="P14" s="1">
        <v>15</v>
      </c>
      <c r="Q14" s="1">
        <v>14</v>
      </c>
      <c r="R14" s="1">
        <v>13</v>
      </c>
      <c r="S14" s="1">
        <v>10</v>
      </c>
      <c r="T14" s="1">
        <v>10</v>
      </c>
      <c r="U14" s="1">
        <v>9</v>
      </c>
      <c r="V14" s="1">
        <v>8</v>
      </c>
      <c r="W14" s="1">
        <v>6</v>
      </c>
      <c r="Y14" s="1"/>
      <c r="Z14" s="9" t="s">
        <v>113</v>
      </c>
      <c r="AA14" s="1">
        <v>2</v>
      </c>
      <c r="AB14" s="1">
        <v>3</v>
      </c>
      <c r="AC14" s="1">
        <v>3</v>
      </c>
      <c r="AD14" s="1">
        <v>3</v>
      </c>
      <c r="AE14" s="1">
        <v>3</v>
      </c>
      <c r="AF14" s="1">
        <v>3</v>
      </c>
      <c r="AG14" s="1">
        <v>3</v>
      </c>
      <c r="AH14" s="1">
        <v>3</v>
      </c>
      <c r="AI14" s="1">
        <v>3</v>
      </c>
      <c r="AJ14" s="1">
        <v>3</v>
      </c>
      <c r="AK14" s="1">
        <v>3</v>
      </c>
      <c r="AL14" s="1">
        <v>3</v>
      </c>
      <c r="AM14" s="1">
        <v>3</v>
      </c>
      <c r="AN14" s="1">
        <v>4</v>
      </c>
      <c r="AO14" s="1">
        <v>4</v>
      </c>
      <c r="AP14" s="1">
        <v>3</v>
      </c>
      <c r="AQ14" s="1">
        <v>3</v>
      </c>
      <c r="AR14" s="1">
        <v>3</v>
      </c>
      <c r="AS14" s="1">
        <v>2</v>
      </c>
      <c r="AT14" s="1">
        <v>2</v>
      </c>
      <c r="AU14" s="1">
        <v>2</v>
      </c>
      <c r="AW14" s="1"/>
      <c r="AX14" s="9" t="s">
        <v>113</v>
      </c>
      <c r="AY14" s="1">
        <v>27</v>
      </c>
      <c r="AZ14" s="1">
        <v>26</v>
      </c>
      <c r="BA14" s="1">
        <v>27</v>
      </c>
      <c r="BB14" s="1">
        <v>27</v>
      </c>
      <c r="BC14" s="1">
        <v>26</v>
      </c>
      <c r="BD14" s="1">
        <v>27</v>
      </c>
      <c r="BE14" s="1">
        <v>28</v>
      </c>
      <c r="BF14" s="1">
        <v>30</v>
      </c>
      <c r="BG14" s="1">
        <v>33</v>
      </c>
      <c r="BH14" s="1">
        <v>28</v>
      </c>
      <c r="BI14" s="1">
        <v>25</v>
      </c>
      <c r="BJ14" s="1">
        <v>25</v>
      </c>
      <c r="BK14" s="1">
        <v>27</v>
      </c>
      <c r="BL14" s="1">
        <v>29</v>
      </c>
      <c r="BM14" s="1">
        <v>27</v>
      </c>
      <c r="BN14" s="1">
        <v>25</v>
      </c>
      <c r="BO14" s="1">
        <v>21</v>
      </c>
      <c r="BP14" s="1">
        <v>21</v>
      </c>
      <c r="BQ14" s="1">
        <v>19</v>
      </c>
      <c r="BR14" s="1">
        <v>17</v>
      </c>
      <c r="BS14" s="1">
        <v>11</v>
      </c>
      <c r="BU14" s="1"/>
      <c r="BV14" s="9" t="s">
        <v>113</v>
      </c>
      <c r="BW14" s="1">
        <v>19</v>
      </c>
      <c r="BX14" s="1">
        <v>19</v>
      </c>
      <c r="BY14" s="1">
        <v>20</v>
      </c>
      <c r="BZ14" s="1">
        <v>19</v>
      </c>
      <c r="CA14" s="1">
        <v>18</v>
      </c>
      <c r="CB14" s="1">
        <v>19</v>
      </c>
      <c r="CC14" s="1">
        <v>20</v>
      </c>
      <c r="CD14" s="1">
        <v>20</v>
      </c>
      <c r="CE14" s="1">
        <v>22</v>
      </c>
      <c r="CF14" s="1">
        <v>18</v>
      </c>
      <c r="CG14" s="1">
        <v>17</v>
      </c>
      <c r="CH14" s="1">
        <v>17</v>
      </c>
      <c r="CI14" s="1">
        <v>19</v>
      </c>
      <c r="CJ14" s="1">
        <v>19</v>
      </c>
      <c r="CK14" s="1">
        <v>19</v>
      </c>
      <c r="CL14" s="1">
        <v>17</v>
      </c>
      <c r="CM14" s="1">
        <v>15</v>
      </c>
      <c r="CN14" s="1">
        <v>14</v>
      </c>
      <c r="CO14" s="1">
        <v>12</v>
      </c>
      <c r="CP14" s="1">
        <v>10</v>
      </c>
      <c r="CQ14" s="1">
        <v>8</v>
      </c>
      <c r="CS14" s="1"/>
      <c r="CT14" s="9" t="s">
        <v>113</v>
      </c>
      <c r="CU14" s="1">
        <v>249</v>
      </c>
      <c r="CV14" s="1">
        <v>258</v>
      </c>
      <c r="CW14" s="1">
        <v>279</v>
      </c>
      <c r="CX14" s="1">
        <v>274</v>
      </c>
      <c r="CY14" s="1">
        <v>262</v>
      </c>
      <c r="CZ14" s="1">
        <v>264</v>
      </c>
      <c r="DA14" s="1">
        <v>263</v>
      </c>
      <c r="DB14" s="1">
        <v>263</v>
      </c>
      <c r="DC14" s="1">
        <v>284</v>
      </c>
      <c r="DD14" s="1">
        <v>252</v>
      </c>
      <c r="DE14" s="1">
        <v>232</v>
      </c>
      <c r="DF14" s="1">
        <v>230</v>
      </c>
      <c r="DG14" s="1">
        <v>239</v>
      </c>
      <c r="DH14" s="1">
        <v>239</v>
      </c>
      <c r="DI14" s="1">
        <v>233</v>
      </c>
      <c r="DJ14" s="1">
        <v>226</v>
      </c>
      <c r="DK14" s="1">
        <v>200</v>
      </c>
      <c r="DL14" s="1">
        <v>199</v>
      </c>
      <c r="DM14" s="1">
        <v>185</v>
      </c>
      <c r="DN14" s="1">
        <v>168</v>
      </c>
      <c r="DO14" s="1">
        <v>122</v>
      </c>
      <c r="DQ14" s="1"/>
      <c r="DR14" s="9" t="s">
        <v>113</v>
      </c>
      <c r="DS14" s="1">
        <v>363</v>
      </c>
      <c r="DT14" s="1">
        <v>354</v>
      </c>
      <c r="DU14" s="1">
        <v>368</v>
      </c>
      <c r="DV14" s="1">
        <v>332</v>
      </c>
      <c r="DW14" s="1">
        <v>302</v>
      </c>
      <c r="DX14" s="1">
        <v>315</v>
      </c>
      <c r="DY14" s="1">
        <v>320</v>
      </c>
      <c r="DZ14" s="1">
        <v>320</v>
      </c>
      <c r="EA14" s="1">
        <v>326</v>
      </c>
      <c r="EB14" s="1">
        <v>272</v>
      </c>
      <c r="EC14" s="1">
        <v>257</v>
      </c>
      <c r="ED14" s="1">
        <v>261</v>
      </c>
      <c r="EE14" s="1">
        <v>278</v>
      </c>
      <c r="EF14" s="1">
        <v>284</v>
      </c>
      <c r="EG14" s="1">
        <v>291</v>
      </c>
      <c r="EH14" s="1">
        <v>282</v>
      </c>
      <c r="EI14" s="1">
        <v>262</v>
      </c>
      <c r="EJ14" s="1">
        <v>269</v>
      </c>
      <c r="EK14" s="1">
        <v>262</v>
      </c>
      <c r="EL14" s="1">
        <v>223</v>
      </c>
      <c r="EM14" s="1">
        <v>147</v>
      </c>
      <c r="EO14" s="1"/>
      <c r="EP14" s="9" t="s">
        <v>113</v>
      </c>
      <c r="EQ14" s="1">
        <v>19</v>
      </c>
      <c r="ER14" s="1">
        <v>20</v>
      </c>
      <c r="ES14" s="1">
        <v>22</v>
      </c>
      <c r="ET14" s="1">
        <v>21</v>
      </c>
      <c r="EU14" s="1">
        <v>20</v>
      </c>
      <c r="EV14" s="1">
        <v>20</v>
      </c>
      <c r="EW14" s="1">
        <v>20</v>
      </c>
      <c r="EX14" s="1">
        <v>21</v>
      </c>
      <c r="EY14" s="1">
        <v>23</v>
      </c>
      <c r="EZ14" s="1">
        <v>18</v>
      </c>
      <c r="FA14" s="1">
        <v>16</v>
      </c>
      <c r="FB14" s="1">
        <v>16</v>
      </c>
      <c r="FC14" s="1">
        <v>17</v>
      </c>
      <c r="FD14" s="1">
        <v>19</v>
      </c>
      <c r="FE14" s="1">
        <v>17</v>
      </c>
      <c r="FF14" s="1">
        <v>17</v>
      </c>
      <c r="FG14" s="1">
        <v>14</v>
      </c>
      <c r="FH14" s="1">
        <v>14</v>
      </c>
      <c r="FI14" s="1">
        <v>13</v>
      </c>
      <c r="FJ14" s="1">
        <v>12</v>
      </c>
      <c r="FK14" s="1">
        <v>8</v>
      </c>
      <c r="FM14" s="1"/>
      <c r="FN14" s="9" t="s">
        <v>113</v>
      </c>
      <c r="FO14" s="1">
        <v>14</v>
      </c>
      <c r="FP14" s="1">
        <v>15</v>
      </c>
      <c r="FQ14" s="1">
        <v>16</v>
      </c>
      <c r="FR14" s="1">
        <v>16</v>
      </c>
      <c r="FS14" s="1">
        <v>14</v>
      </c>
      <c r="FT14" s="1">
        <v>14</v>
      </c>
      <c r="FU14" s="1">
        <v>14</v>
      </c>
      <c r="FV14" s="1">
        <v>15</v>
      </c>
      <c r="FW14" s="1">
        <v>18</v>
      </c>
      <c r="FX14" s="1">
        <v>14</v>
      </c>
      <c r="FY14" s="1">
        <v>12</v>
      </c>
      <c r="FZ14" s="1">
        <v>11</v>
      </c>
      <c r="GA14" s="1">
        <v>13</v>
      </c>
      <c r="GB14" s="1">
        <v>12</v>
      </c>
      <c r="GC14" s="1">
        <v>11</v>
      </c>
      <c r="GD14" s="1">
        <v>10</v>
      </c>
      <c r="GE14" s="1">
        <v>9</v>
      </c>
      <c r="GF14" s="1">
        <v>8</v>
      </c>
      <c r="GG14" s="1">
        <v>7</v>
      </c>
      <c r="GH14" s="1">
        <v>6</v>
      </c>
      <c r="GI14" s="1">
        <v>5</v>
      </c>
      <c r="GK14" s="1"/>
      <c r="GL14" s="9" t="s">
        <v>113</v>
      </c>
      <c r="GM14" s="1">
        <v>64</v>
      </c>
      <c r="GN14" s="1">
        <v>71</v>
      </c>
      <c r="GO14" s="1">
        <v>78</v>
      </c>
      <c r="GP14" s="1">
        <v>72</v>
      </c>
      <c r="GQ14" s="1">
        <v>73</v>
      </c>
      <c r="GR14" s="1">
        <v>80</v>
      </c>
      <c r="GS14" s="1">
        <v>86</v>
      </c>
      <c r="GT14" s="1">
        <v>91</v>
      </c>
      <c r="GU14" s="1">
        <v>90</v>
      </c>
      <c r="GV14" s="1">
        <v>65</v>
      </c>
      <c r="GW14" s="1">
        <v>59</v>
      </c>
      <c r="GX14" s="1">
        <v>55</v>
      </c>
      <c r="GY14" s="1">
        <v>63</v>
      </c>
      <c r="GZ14" s="1">
        <v>66</v>
      </c>
      <c r="HA14" s="1">
        <v>64</v>
      </c>
      <c r="HB14" s="1">
        <v>55</v>
      </c>
      <c r="HC14" s="1">
        <v>50</v>
      </c>
      <c r="HD14" s="1">
        <v>52</v>
      </c>
      <c r="HE14" s="1">
        <v>45</v>
      </c>
      <c r="HF14" s="1">
        <v>40</v>
      </c>
      <c r="HG14" s="1">
        <v>26</v>
      </c>
      <c r="HI14" s="1"/>
      <c r="HJ14" s="9" t="s">
        <v>113</v>
      </c>
      <c r="HK14" s="1">
        <v>77</v>
      </c>
      <c r="HL14" s="1">
        <v>84</v>
      </c>
      <c r="HM14" s="1">
        <v>92</v>
      </c>
      <c r="HN14" s="1">
        <v>89</v>
      </c>
      <c r="HO14" s="1">
        <v>94</v>
      </c>
      <c r="HP14" s="1">
        <v>91</v>
      </c>
      <c r="HQ14" s="1">
        <v>99</v>
      </c>
      <c r="HR14" s="1">
        <v>102</v>
      </c>
      <c r="HS14" s="1">
        <v>97</v>
      </c>
      <c r="HT14" s="1">
        <v>76</v>
      </c>
      <c r="HU14" s="1">
        <v>69</v>
      </c>
      <c r="HV14" s="1">
        <v>67</v>
      </c>
      <c r="HW14" s="1">
        <v>73</v>
      </c>
      <c r="HX14" s="1">
        <v>77</v>
      </c>
      <c r="HY14" s="1">
        <v>77</v>
      </c>
      <c r="HZ14" s="1">
        <v>75</v>
      </c>
      <c r="IA14" s="1">
        <v>75</v>
      </c>
      <c r="IB14" s="1">
        <v>75</v>
      </c>
      <c r="IC14" s="1">
        <v>67</v>
      </c>
      <c r="ID14" s="1">
        <v>66</v>
      </c>
      <c r="IE14" s="1">
        <v>45</v>
      </c>
    </row>
    <row r="15" ht="15" spans="1:239">
      <c r="A15" s="1"/>
      <c r="B15" s="1"/>
      <c r="C15" s="1"/>
      <c r="D15" s="1"/>
      <c r="E15" s="1"/>
      <c r="F15" s="1"/>
      <c r="G15" s="1"/>
      <c r="H15" s="1"/>
      <c r="I15" s="1"/>
      <c r="J15" s="1"/>
      <c r="K15" s="1"/>
      <c r="L15" s="1"/>
      <c r="M15" s="1"/>
      <c r="N15" s="1"/>
      <c r="O15" s="1"/>
      <c r="P15" s="1"/>
      <c r="Q15" s="1"/>
      <c r="R15" s="1"/>
      <c r="S15" s="1"/>
      <c r="T15" s="1"/>
      <c r="U15" s="1"/>
      <c r="V15" s="1"/>
      <c r="W15" s="1"/>
      <c r="Y15" s="1"/>
      <c r="Z15" s="1"/>
      <c r="AA15" s="1"/>
      <c r="AB15" s="1"/>
      <c r="AC15" s="1"/>
      <c r="AD15" s="1"/>
      <c r="AE15" s="1"/>
      <c r="AF15" s="1"/>
      <c r="AG15" s="1"/>
      <c r="AH15" s="1"/>
      <c r="AI15" s="1"/>
      <c r="AJ15" s="1"/>
      <c r="AK15" s="1"/>
      <c r="AL15" s="1"/>
      <c r="AM15" s="1"/>
      <c r="AN15" s="1"/>
      <c r="AO15" s="1"/>
      <c r="AP15" s="1"/>
      <c r="AQ15" s="1"/>
      <c r="AR15" s="1"/>
      <c r="AS15" s="1"/>
      <c r="AT15" s="1"/>
      <c r="AU15" s="1"/>
      <c r="AW15" s="1"/>
      <c r="AX15" s="1"/>
      <c r="AY15" s="1"/>
      <c r="AZ15" s="1"/>
      <c r="BA15" s="1"/>
      <c r="BB15" s="1"/>
      <c r="BC15" s="1"/>
      <c r="BD15" s="1"/>
      <c r="BE15" s="1"/>
      <c r="BF15" s="1"/>
      <c r="BG15" s="1"/>
      <c r="BH15" s="1"/>
      <c r="BI15" s="1"/>
      <c r="BJ15" s="1"/>
      <c r="BK15" s="1"/>
      <c r="BL15" s="1"/>
      <c r="BM15" s="1"/>
      <c r="BN15" s="1"/>
      <c r="BO15" s="1"/>
      <c r="BP15" s="1"/>
      <c r="BQ15" s="1"/>
      <c r="BR15" s="1"/>
      <c r="BS15" s="1"/>
      <c r="BU15" s="1"/>
      <c r="BV15" s="1"/>
      <c r="BW15" s="1"/>
      <c r="BX15" s="1"/>
      <c r="BY15" s="1"/>
      <c r="BZ15" s="1"/>
      <c r="CA15" s="1"/>
      <c r="CB15" s="1"/>
      <c r="CC15" s="1"/>
      <c r="CD15" s="1"/>
      <c r="CE15" s="1"/>
      <c r="CF15" s="1"/>
      <c r="CG15" s="1"/>
      <c r="CH15" s="1"/>
      <c r="CI15" s="1"/>
      <c r="CJ15" s="1"/>
      <c r="CK15" s="1"/>
      <c r="CL15" s="1"/>
      <c r="CM15" s="1"/>
      <c r="CN15" s="1"/>
      <c r="CO15" s="1"/>
      <c r="CP15" s="1"/>
      <c r="CQ15" s="1"/>
      <c r="CS15" s="1"/>
      <c r="CT15" s="1"/>
      <c r="CU15" s="1"/>
      <c r="CV15" s="1"/>
      <c r="CW15" s="1"/>
      <c r="CX15" s="1"/>
      <c r="CY15" s="1"/>
      <c r="CZ15" s="1"/>
      <c r="DA15" s="1"/>
      <c r="DB15" s="1"/>
      <c r="DC15" s="1"/>
      <c r="DD15" s="1"/>
      <c r="DE15" s="1"/>
      <c r="DF15" s="1"/>
      <c r="DG15" s="1"/>
      <c r="DH15" s="1"/>
      <c r="DI15" s="1"/>
      <c r="DJ15" s="1"/>
      <c r="DK15" s="1"/>
      <c r="DL15" s="1"/>
      <c r="DM15" s="1"/>
      <c r="DN15" s="1"/>
      <c r="DO15" s="1"/>
      <c r="DQ15" s="1"/>
      <c r="DR15" s="1"/>
      <c r="DS15" s="1"/>
      <c r="DT15" s="1"/>
      <c r="DU15" s="1"/>
      <c r="DV15" s="1"/>
      <c r="DW15" s="1"/>
      <c r="DX15" s="1"/>
      <c r="DY15" s="1"/>
      <c r="DZ15" s="1"/>
      <c r="EA15" s="1"/>
      <c r="EB15" s="1"/>
      <c r="EC15" s="1"/>
      <c r="ED15" s="1"/>
      <c r="EE15" s="1"/>
      <c r="EF15" s="1"/>
      <c r="EG15" s="1"/>
      <c r="EH15" s="1"/>
      <c r="EI15" s="1"/>
      <c r="EJ15" s="1"/>
      <c r="EK15" s="1"/>
      <c r="EL15" s="1"/>
      <c r="EM15" s="1"/>
      <c r="EO15" s="1"/>
      <c r="EP15" s="1"/>
      <c r="EQ15" s="1"/>
      <c r="ER15" s="1"/>
      <c r="ES15" s="1"/>
      <c r="ET15" s="1"/>
      <c r="EU15" s="1"/>
      <c r="EV15" s="1"/>
      <c r="EW15" s="1"/>
      <c r="EX15" s="1"/>
      <c r="EY15" s="1"/>
      <c r="EZ15" s="1"/>
      <c r="FA15" s="1"/>
      <c r="FB15" s="1"/>
      <c r="FC15" s="1"/>
      <c r="FD15" s="1"/>
      <c r="FE15" s="1"/>
      <c r="FF15" s="1"/>
      <c r="FG15" s="1"/>
      <c r="FH15" s="1"/>
      <c r="FI15" s="1"/>
      <c r="FJ15" s="1"/>
      <c r="FK15" s="1"/>
      <c r="FM15" s="1"/>
      <c r="FN15" s="1"/>
      <c r="FO15" s="1"/>
      <c r="FP15" s="1"/>
      <c r="FQ15" s="1"/>
      <c r="FR15" s="1"/>
      <c r="FS15" s="1"/>
      <c r="FT15" s="1"/>
      <c r="FU15" s="1"/>
      <c r="FV15" s="1"/>
      <c r="FW15" s="1"/>
      <c r="FX15" s="1"/>
      <c r="FY15" s="1"/>
      <c r="FZ15" s="1"/>
      <c r="GA15" s="1"/>
      <c r="GB15" s="1"/>
      <c r="GC15" s="1"/>
      <c r="GD15" s="1"/>
      <c r="GE15" s="1"/>
      <c r="GF15" s="1"/>
      <c r="GG15" s="1"/>
      <c r="GH15" s="1"/>
      <c r="GI15" s="1"/>
      <c r="GK15" s="1"/>
      <c r="GL15" s="1"/>
      <c r="GM15" s="1"/>
      <c r="GN15" s="1"/>
      <c r="GO15" s="1"/>
      <c r="GP15" s="1"/>
      <c r="GQ15" s="1"/>
      <c r="GR15" s="1"/>
      <c r="GS15" s="1"/>
      <c r="GT15" s="1"/>
      <c r="GU15" s="1"/>
      <c r="GV15" s="1"/>
      <c r="GW15" s="1"/>
      <c r="GX15" s="1"/>
      <c r="GY15" s="1"/>
      <c r="GZ15" s="1"/>
      <c r="HA15" s="1"/>
      <c r="HB15" s="1"/>
      <c r="HC15" s="1"/>
      <c r="HD15" s="1"/>
      <c r="HE15" s="1"/>
      <c r="HF15" s="1"/>
      <c r="HG15" s="1"/>
      <c r="HI15" s="1"/>
      <c r="HJ15" s="1"/>
      <c r="HK15" s="1"/>
      <c r="HL15" s="1"/>
      <c r="HM15" s="1"/>
      <c r="HN15" s="1"/>
      <c r="HO15" s="1"/>
      <c r="HP15" s="1"/>
      <c r="HQ15" s="1"/>
      <c r="HR15" s="1"/>
      <c r="HS15" s="1"/>
      <c r="HT15" s="1"/>
      <c r="HU15" s="1"/>
      <c r="HV15" s="1"/>
      <c r="HW15" s="1"/>
      <c r="HX15" s="1"/>
      <c r="HY15" s="1"/>
      <c r="HZ15" s="1"/>
      <c r="IA15" s="1"/>
      <c r="IB15" s="1"/>
      <c r="IC15" s="1"/>
      <c r="ID15" s="1"/>
      <c r="IE15" s="1"/>
    </row>
    <row r="16" ht="15" spans="1:239">
      <c r="A16" s="1"/>
      <c r="B16" s="8" t="s">
        <v>198</v>
      </c>
      <c r="C16" s="1"/>
      <c r="D16" s="1"/>
      <c r="E16" s="1"/>
      <c r="F16" s="1"/>
      <c r="G16" s="1"/>
      <c r="H16" s="1"/>
      <c r="I16" s="1"/>
      <c r="J16" s="1"/>
      <c r="K16" s="1"/>
      <c r="L16" s="1"/>
      <c r="M16" s="1"/>
      <c r="N16" s="1"/>
      <c r="O16" s="1"/>
      <c r="P16" s="1"/>
      <c r="Q16" s="1"/>
      <c r="R16" s="1"/>
      <c r="S16" s="1"/>
      <c r="T16" s="1"/>
      <c r="U16" s="1"/>
      <c r="V16" s="1"/>
      <c r="W16" s="1"/>
      <c r="Y16" s="1"/>
      <c r="Z16" s="8" t="s">
        <v>198</v>
      </c>
      <c r="AA16" s="1"/>
      <c r="AB16" s="1"/>
      <c r="AC16" s="1"/>
      <c r="AD16" s="1"/>
      <c r="AE16" s="1"/>
      <c r="AF16" s="1"/>
      <c r="AG16" s="1"/>
      <c r="AH16" s="1"/>
      <c r="AI16" s="1"/>
      <c r="AJ16" s="1"/>
      <c r="AK16" s="1"/>
      <c r="AL16" s="1"/>
      <c r="AM16" s="1"/>
      <c r="AN16" s="1"/>
      <c r="AO16" s="1"/>
      <c r="AP16" s="1"/>
      <c r="AQ16" s="1"/>
      <c r="AR16" s="1"/>
      <c r="AS16" s="1"/>
      <c r="AT16" s="1"/>
      <c r="AU16" s="1"/>
      <c r="AW16" s="1"/>
      <c r="AX16" s="8" t="s">
        <v>198</v>
      </c>
      <c r="AY16" s="1"/>
      <c r="AZ16" s="1"/>
      <c r="BA16" s="1"/>
      <c r="BB16" s="1"/>
      <c r="BC16" s="1"/>
      <c r="BD16" s="1"/>
      <c r="BE16" s="1"/>
      <c r="BF16" s="1"/>
      <c r="BG16" s="1"/>
      <c r="BH16" s="1"/>
      <c r="BI16" s="1"/>
      <c r="BJ16" s="1"/>
      <c r="BK16" s="1"/>
      <c r="BL16" s="1"/>
      <c r="BM16" s="1"/>
      <c r="BN16" s="1"/>
      <c r="BO16" s="1"/>
      <c r="BP16" s="1"/>
      <c r="BQ16" s="1"/>
      <c r="BR16" s="1"/>
      <c r="BS16" s="1"/>
      <c r="BU16" s="1"/>
      <c r="BV16" s="8" t="s">
        <v>198</v>
      </c>
      <c r="BW16" s="1"/>
      <c r="BX16" s="1"/>
      <c r="BY16" s="1"/>
      <c r="BZ16" s="1"/>
      <c r="CA16" s="1"/>
      <c r="CB16" s="1"/>
      <c r="CC16" s="1"/>
      <c r="CD16" s="1"/>
      <c r="CE16" s="1"/>
      <c r="CF16" s="1"/>
      <c r="CG16" s="1"/>
      <c r="CH16" s="1"/>
      <c r="CI16" s="1"/>
      <c r="CJ16" s="1"/>
      <c r="CK16" s="1"/>
      <c r="CL16" s="1"/>
      <c r="CM16" s="1"/>
      <c r="CN16" s="1"/>
      <c r="CO16" s="1"/>
      <c r="CP16" s="1"/>
      <c r="CQ16" s="1"/>
      <c r="CS16" s="1"/>
      <c r="CT16" s="8" t="s">
        <v>198</v>
      </c>
      <c r="CU16" s="1"/>
      <c r="CV16" s="1"/>
      <c r="CW16" s="1"/>
      <c r="CX16" s="1"/>
      <c r="CY16" s="1"/>
      <c r="CZ16" s="1"/>
      <c r="DA16" s="1"/>
      <c r="DB16" s="1"/>
      <c r="DC16" s="1"/>
      <c r="DD16" s="1"/>
      <c r="DE16" s="1"/>
      <c r="DF16" s="1"/>
      <c r="DG16" s="1"/>
      <c r="DH16" s="1"/>
      <c r="DI16" s="1"/>
      <c r="DJ16" s="1"/>
      <c r="DK16" s="1"/>
      <c r="DL16" s="1"/>
      <c r="DM16" s="1"/>
      <c r="DN16" s="1"/>
      <c r="DO16" s="1"/>
      <c r="DQ16" s="1"/>
      <c r="DR16" s="8" t="s">
        <v>198</v>
      </c>
      <c r="DS16" s="1"/>
      <c r="DT16" s="1"/>
      <c r="DU16" s="1"/>
      <c r="DV16" s="1"/>
      <c r="DW16" s="1"/>
      <c r="DX16" s="1"/>
      <c r="DY16" s="1"/>
      <c r="DZ16" s="1"/>
      <c r="EA16" s="1"/>
      <c r="EB16" s="1"/>
      <c r="EC16" s="1"/>
      <c r="ED16" s="1"/>
      <c r="EE16" s="1"/>
      <c r="EF16" s="1"/>
      <c r="EG16" s="1"/>
      <c r="EH16" s="1"/>
      <c r="EI16" s="1"/>
      <c r="EJ16" s="1"/>
      <c r="EK16" s="1"/>
      <c r="EL16" s="1"/>
      <c r="EM16" s="1"/>
      <c r="EO16" s="1"/>
      <c r="EP16" s="8" t="s">
        <v>198</v>
      </c>
      <c r="EQ16" s="1"/>
      <c r="ER16" s="1"/>
      <c r="ES16" s="1"/>
      <c r="ET16" s="1"/>
      <c r="EU16" s="1"/>
      <c r="EV16" s="1"/>
      <c r="EW16" s="1"/>
      <c r="EX16" s="1"/>
      <c r="EY16" s="1"/>
      <c r="EZ16" s="1"/>
      <c r="FA16" s="1"/>
      <c r="FB16" s="1"/>
      <c r="FC16" s="1"/>
      <c r="FD16" s="1"/>
      <c r="FE16" s="1"/>
      <c r="FF16" s="1"/>
      <c r="FG16" s="1"/>
      <c r="FH16" s="1"/>
      <c r="FI16" s="1"/>
      <c r="FJ16" s="1"/>
      <c r="FK16" s="1"/>
      <c r="FM16" s="1"/>
      <c r="FN16" s="8" t="s">
        <v>198</v>
      </c>
      <c r="FO16" s="1"/>
      <c r="FP16" s="1"/>
      <c r="FQ16" s="1"/>
      <c r="FR16" s="1"/>
      <c r="FS16" s="1"/>
      <c r="FT16" s="1"/>
      <c r="FU16" s="1"/>
      <c r="FV16" s="1"/>
      <c r="FW16" s="1"/>
      <c r="FX16" s="1"/>
      <c r="FY16" s="1"/>
      <c r="FZ16" s="1"/>
      <c r="GA16" s="1"/>
      <c r="GB16" s="1"/>
      <c r="GC16" s="1"/>
      <c r="GD16" s="1"/>
      <c r="GE16" s="1"/>
      <c r="GF16" s="1"/>
      <c r="GG16" s="1"/>
      <c r="GH16" s="1"/>
      <c r="GI16" s="1"/>
      <c r="GK16" s="1"/>
      <c r="GL16" s="8" t="s">
        <v>198</v>
      </c>
      <c r="GM16" s="1"/>
      <c r="GN16" s="1"/>
      <c r="GO16" s="1"/>
      <c r="GP16" s="1"/>
      <c r="GQ16" s="1"/>
      <c r="GR16" s="1"/>
      <c r="GS16" s="1"/>
      <c r="GT16" s="1"/>
      <c r="GU16" s="1"/>
      <c r="GV16" s="1"/>
      <c r="GW16" s="1"/>
      <c r="GX16" s="1"/>
      <c r="GY16" s="1"/>
      <c r="GZ16" s="1"/>
      <c r="HA16" s="1"/>
      <c r="HB16" s="1"/>
      <c r="HC16" s="1"/>
      <c r="HD16" s="1"/>
      <c r="HE16" s="1"/>
      <c r="HF16" s="1"/>
      <c r="HG16" s="1"/>
      <c r="HI16" s="1"/>
      <c r="HJ16" s="8" t="s">
        <v>198</v>
      </c>
      <c r="HK16" s="1"/>
      <c r="HL16" s="1"/>
      <c r="HM16" s="1"/>
      <c r="HN16" s="1"/>
      <c r="HO16" s="1"/>
      <c r="HP16" s="1"/>
      <c r="HQ16" s="1"/>
      <c r="HR16" s="1"/>
      <c r="HS16" s="1"/>
      <c r="HT16" s="1"/>
      <c r="HU16" s="1"/>
      <c r="HV16" s="1"/>
      <c r="HW16" s="1"/>
      <c r="HX16" s="1"/>
      <c r="HY16" s="1"/>
      <c r="HZ16" s="1"/>
      <c r="IA16" s="1"/>
      <c r="IB16" s="1"/>
      <c r="IC16" s="1"/>
      <c r="ID16" s="1"/>
      <c r="IE16" s="1"/>
    </row>
    <row r="17" ht="15" spans="1:239">
      <c r="A17" s="1"/>
      <c r="B17" s="9" t="s">
        <v>113</v>
      </c>
      <c r="C17" s="1">
        <v>165</v>
      </c>
      <c r="D17" s="1">
        <v>166</v>
      </c>
      <c r="E17" s="1">
        <v>169</v>
      </c>
      <c r="F17" s="1">
        <v>171</v>
      </c>
      <c r="G17" s="1">
        <v>172</v>
      </c>
      <c r="H17" s="1">
        <v>170</v>
      </c>
      <c r="I17" s="1">
        <v>170</v>
      </c>
      <c r="J17" s="1">
        <v>171</v>
      </c>
      <c r="K17" s="1">
        <v>174</v>
      </c>
      <c r="L17" s="1">
        <v>179</v>
      </c>
      <c r="M17" s="1">
        <v>181</v>
      </c>
      <c r="N17" s="1">
        <v>182</v>
      </c>
      <c r="O17" s="1">
        <v>185</v>
      </c>
      <c r="P17" s="1">
        <v>186</v>
      </c>
      <c r="Q17" s="1">
        <v>184</v>
      </c>
      <c r="R17" s="1">
        <v>182</v>
      </c>
      <c r="S17" s="1">
        <v>176</v>
      </c>
      <c r="T17" s="1">
        <v>169</v>
      </c>
      <c r="U17" s="1">
        <v>161</v>
      </c>
      <c r="V17" s="1">
        <v>154</v>
      </c>
      <c r="W17" s="1">
        <v>148</v>
      </c>
      <c r="Y17" s="1"/>
      <c r="Z17" s="9" t="s">
        <v>113</v>
      </c>
      <c r="AA17" s="1">
        <v>52</v>
      </c>
      <c r="AB17" s="1">
        <v>56</v>
      </c>
      <c r="AC17" s="1">
        <v>53</v>
      </c>
      <c r="AD17" s="1">
        <v>53</v>
      </c>
      <c r="AE17" s="1">
        <v>52</v>
      </c>
      <c r="AF17" s="1">
        <v>52</v>
      </c>
      <c r="AG17" s="1">
        <v>53</v>
      </c>
      <c r="AH17" s="1">
        <v>54</v>
      </c>
      <c r="AI17" s="1">
        <v>58</v>
      </c>
      <c r="AJ17" s="1">
        <v>53</v>
      </c>
      <c r="AK17" s="1">
        <v>59</v>
      </c>
      <c r="AL17" s="1">
        <v>58</v>
      </c>
      <c r="AM17" s="1">
        <v>62</v>
      </c>
      <c r="AN17" s="1">
        <v>63</v>
      </c>
      <c r="AO17" s="1">
        <v>64</v>
      </c>
      <c r="AP17" s="1">
        <v>68</v>
      </c>
      <c r="AQ17" s="1">
        <v>70</v>
      </c>
      <c r="AR17" s="1">
        <v>68</v>
      </c>
      <c r="AS17" s="1">
        <v>67</v>
      </c>
      <c r="AT17" s="1">
        <v>66</v>
      </c>
      <c r="AU17" s="1">
        <v>66</v>
      </c>
      <c r="AW17" s="1"/>
      <c r="AX17" s="9" t="s">
        <v>113</v>
      </c>
      <c r="AY17" s="1">
        <v>298</v>
      </c>
      <c r="AZ17" s="1">
        <v>326</v>
      </c>
      <c r="BA17" s="1">
        <v>331</v>
      </c>
      <c r="BB17" s="1">
        <v>330</v>
      </c>
      <c r="BC17" s="1">
        <v>331</v>
      </c>
      <c r="BD17" s="1">
        <v>328</v>
      </c>
      <c r="BE17" s="1">
        <v>332</v>
      </c>
      <c r="BF17" s="1">
        <v>335</v>
      </c>
      <c r="BG17" s="1">
        <v>348</v>
      </c>
      <c r="BH17" s="1">
        <v>348</v>
      </c>
      <c r="BI17" s="1">
        <v>354</v>
      </c>
      <c r="BJ17" s="1">
        <v>353</v>
      </c>
      <c r="BK17" s="1">
        <v>355</v>
      </c>
      <c r="BL17" s="1">
        <v>350</v>
      </c>
      <c r="BM17" s="1">
        <v>348</v>
      </c>
      <c r="BN17" s="1">
        <v>351</v>
      </c>
      <c r="BO17" s="1">
        <v>343</v>
      </c>
      <c r="BP17" s="1">
        <v>338</v>
      </c>
      <c r="BQ17" s="1">
        <v>331</v>
      </c>
      <c r="BR17" s="1">
        <v>327</v>
      </c>
      <c r="BS17" s="1">
        <v>344</v>
      </c>
      <c r="BU17" s="1"/>
      <c r="BV17" s="9" t="s">
        <v>113</v>
      </c>
      <c r="BW17" s="1">
        <v>302</v>
      </c>
      <c r="BX17" s="1">
        <v>297</v>
      </c>
      <c r="BY17" s="1">
        <v>298</v>
      </c>
      <c r="BZ17" s="1">
        <v>295</v>
      </c>
      <c r="CA17" s="1">
        <v>287</v>
      </c>
      <c r="CB17" s="1">
        <v>289</v>
      </c>
      <c r="CC17" s="1">
        <v>293</v>
      </c>
      <c r="CD17" s="1">
        <v>297</v>
      </c>
      <c r="CE17" s="1">
        <v>301</v>
      </c>
      <c r="CF17" s="1">
        <v>316</v>
      </c>
      <c r="CG17" s="1">
        <v>318</v>
      </c>
      <c r="CH17" s="1">
        <v>316</v>
      </c>
      <c r="CI17" s="1">
        <v>317</v>
      </c>
      <c r="CJ17" s="1">
        <v>315</v>
      </c>
      <c r="CK17" s="1">
        <v>313</v>
      </c>
      <c r="CL17" s="1">
        <v>311</v>
      </c>
      <c r="CM17" s="1">
        <v>305</v>
      </c>
      <c r="CN17" s="1">
        <v>298</v>
      </c>
      <c r="CO17" s="1">
        <v>291</v>
      </c>
      <c r="CP17" s="1">
        <v>281</v>
      </c>
      <c r="CQ17" s="1">
        <v>265</v>
      </c>
      <c r="CS17" s="1"/>
      <c r="CT17" s="9" t="s">
        <v>113</v>
      </c>
      <c r="CU17" s="11">
        <v>2814</v>
      </c>
      <c r="CV17" s="11">
        <v>2819</v>
      </c>
      <c r="CW17" s="11">
        <v>2901</v>
      </c>
      <c r="CX17" s="11">
        <v>2951</v>
      </c>
      <c r="CY17" s="11">
        <v>2996</v>
      </c>
      <c r="CZ17" s="11">
        <v>3017</v>
      </c>
      <c r="DA17" s="11">
        <v>3076</v>
      </c>
      <c r="DB17" s="11">
        <v>3112</v>
      </c>
      <c r="DC17" s="11">
        <v>3171</v>
      </c>
      <c r="DD17" s="11">
        <v>3197</v>
      </c>
      <c r="DE17" s="11">
        <v>3227</v>
      </c>
      <c r="DF17" s="11">
        <v>3228</v>
      </c>
      <c r="DG17" s="11">
        <v>3257</v>
      </c>
      <c r="DH17" s="11">
        <v>3320</v>
      </c>
      <c r="DI17" s="11">
        <v>3407</v>
      </c>
      <c r="DJ17" s="11">
        <v>3473</v>
      </c>
      <c r="DK17" s="11">
        <v>3499</v>
      </c>
      <c r="DL17" s="11">
        <v>3506</v>
      </c>
      <c r="DM17" s="11">
        <v>3498</v>
      </c>
      <c r="DN17" s="11">
        <v>3418</v>
      </c>
      <c r="DO17" s="11">
        <v>3232</v>
      </c>
      <c r="DQ17" s="1"/>
      <c r="DR17" s="9" t="s">
        <v>113</v>
      </c>
      <c r="DS17" s="11">
        <v>4069</v>
      </c>
      <c r="DT17" s="11">
        <v>4206</v>
      </c>
      <c r="DU17" s="11">
        <v>4163</v>
      </c>
      <c r="DV17" s="11">
        <v>4170</v>
      </c>
      <c r="DW17" s="11">
        <v>4219</v>
      </c>
      <c r="DX17" s="11">
        <v>4212</v>
      </c>
      <c r="DY17" s="11">
        <v>4199</v>
      </c>
      <c r="DZ17" s="11">
        <v>4236</v>
      </c>
      <c r="EA17" s="11">
        <v>4273</v>
      </c>
      <c r="EB17" s="11">
        <v>4275</v>
      </c>
      <c r="EC17" s="11">
        <v>4239</v>
      </c>
      <c r="ED17" s="11">
        <v>4198</v>
      </c>
      <c r="EE17" s="11">
        <v>4191</v>
      </c>
      <c r="EF17" s="11">
        <v>4269</v>
      </c>
      <c r="EG17" s="11">
        <v>4353</v>
      </c>
      <c r="EH17" s="11">
        <v>4454</v>
      </c>
      <c r="EI17" s="11">
        <v>4525</v>
      </c>
      <c r="EJ17" s="11">
        <v>4594</v>
      </c>
      <c r="EK17" s="11">
        <v>4689</v>
      </c>
      <c r="EL17" s="11">
        <v>4562</v>
      </c>
      <c r="EM17" s="11">
        <v>4127</v>
      </c>
      <c r="EO17" s="1"/>
      <c r="EP17" s="9" t="s">
        <v>113</v>
      </c>
      <c r="EQ17" s="1">
        <v>372</v>
      </c>
      <c r="ER17" s="1">
        <v>375</v>
      </c>
      <c r="ES17" s="1">
        <v>378</v>
      </c>
      <c r="ET17" s="1">
        <v>391</v>
      </c>
      <c r="EU17" s="1">
        <v>404</v>
      </c>
      <c r="EV17" s="1">
        <v>333</v>
      </c>
      <c r="EW17" s="1">
        <v>320</v>
      </c>
      <c r="EX17" s="1">
        <v>423</v>
      </c>
      <c r="EY17" s="1">
        <v>428</v>
      </c>
      <c r="EZ17" s="1">
        <v>427</v>
      </c>
      <c r="FA17" s="1">
        <v>423</v>
      </c>
      <c r="FB17" s="1">
        <v>371</v>
      </c>
      <c r="FC17" s="1">
        <v>389</v>
      </c>
      <c r="FD17" s="1">
        <v>379</v>
      </c>
      <c r="FE17" s="1">
        <v>366</v>
      </c>
      <c r="FF17" s="1">
        <v>355</v>
      </c>
      <c r="FG17" s="1">
        <v>341</v>
      </c>
      <c r="FH17" s="1">
        <v>326</v>
      </c>
      <c r="FI17" s="1">
        <v>310</v>
      </c>
      <c r="FJ17" s="1">
        <v>302</v>
      </c>
      <c r="FK17" s="1">
        <v>291</v>
      </c>
      <c r="FM17" s="1"/>
      <c r="FN17" s="9" t="s">
        <v>113</v>
      </c>
      <c r="FO17" s="1">
        <v>420</v>
      </c>
      <c r="FP17" s="1">
        <v>418</v>
      </c>
      <c r="FQ17" s="1">
        <v>411</v>
      </c>
      <c r="FR17" s="1">
        <v>416</v>
      </c>
      <c r="FS17" s="1">
        <v>418</v>
      </c>
      <c r="FT17" s="1">
        <v>419</v>
      </c>
      <c r="FU17" s="1">
        <v>416</v>
      </c>
      <c r="FV17" s="1">
        <v>412</v>
      </c>
      <c r="FW17" s="1">
        <v>419</v>
      </c>
      <c r="FX17" s="1">
        <v>420</v>
      </c>
      <c r="FY17" s="1">
        <v>424</v>
      </c>
      <c r="FZ17" s="1">
        <v>407</v>
      </c>
      <c r="GA17" s="1">
        <v>393</v>
      </c>
      <c r="GB17" s="1">
        <v>373</v>
      </c>
      <c r="GC17" s="1">
        <v>356</v>
      </c>
      <c r="GD17" s="1">
        <v>370</v>
      </c>
      <c r="GE17" s="1">
        <v>360</v>
      </c>
      <c r="GF17" s="1">
        <v>347</v>
      </c>
      <c r="GG17" s="1">
        <v>333</v>
      </c>
      <c r="GH17" s="1">
        <v>316</v>
      </c>
      <c r="GI17" s="1">
        <v>284</v>
      </c>
      <c r="GK17" s="1"/>
      <c r="GL17" s="9" t="s">
        <v>113</v>
      </c>
      <c r="GM17" s="1">
        <v>984</v>
      </c>
      <c r="GN17" s="11">
        <v>1024</v>
      </c>
      <c r="GO17" s="11">
        <v>1030</v>
      </c>
      <c r="GP17" s="1">
        <v>985</v>
      </c>
      <c r="GQ17" s="11">
        <v>1015</v>
      </c>
      <c r="GR17" s="11">
        <v>1033</v>
      </c>
      <c r="GS17" s="11">
        <v>1069</v>
      </c>
      <c r="GT17" s="11">
        <v>1153</v>
      </c>
      <c r="GU17" s="11">
        <v>1294</v>
      </c>
      <c r="GV17" s="11">
        <v>1331</v>
      </c>
      <c r="GW17" s="11">
        <v>1306</v>
      </c>
      <c r="GX17" s="11">
        <v>1285</v>
      </c>
      <c r="GY17" s="11">
        <v>1272</v>
      </c>
      <c r="GZ17" s="11">
        <v>1269</v>
      </c>
      <c r="HA17" s="11">
        <v>1272</v>
      </c>
      <c r="HB17" s="11">
        <v>1270</v>
      </c>
      <c r="HC17" s="11">
        <v>1242</v>
      </c>
      <c r="HD17" s="11">
        <v>1215</v>
      </c>
      <c r="HE17" s="11">
        <v>1188</v>
      </c>
      <c r="HF17" s="11">
        <v>1153</v>
      </c>
      <c r="HG17" s="11">
        <v>1132</v>
      </c>
      <c r="HI17" s="1"/>
      <c r="HJ17" s="9" t="s">
        <v>113</v>
      </c>
      <c r="HK17" s="11">
        <v>1208</v>
      </c>
      <c r="HL17" s="11">
        <v>1278</v>
      </c>
      <c r="HM17" s="11">
        <v>1276</v>
      </c>
      <c r="HN17" s="11">
        <v>1284</v>
      </c>
      <c r="HO17" s="11">
        <v>1295</v>
      </c>
      <c r="HP17" s="11">
        <v>1271</v>
      </c>
      <c r="HQ17" s="11">
        <v>1336</v>
      </c>
      <c r="HR17" s="11">
        <v>1415</v>
      </c>
      <c r="HS17" s="11">
        <v>1534</v>
      </c>
      <c r="HT17" s="11">
        <v>1551</v>
      </c>
      <c r="HU17" s="11">
        <v>1530</v>
      </c>
      <c r="HV17" s="11">
        <v>1516</v>
      </c>
      <c r="HW17" s="11">
        <v>1499</v>
      </c>
      <c r="HX17" s="11">
        <v>1557</v>
      </c>
      <c r="HY17" s="11">
        <v>1577</v>
      </c>
      <c r="HZ17" s="11">
        <v>1631</v>
      </c>
      <c r="IA17" s="11">
        <v>1664</v>
      </c>
      <c r="IB17" s="11">
        <v>1666</v>
      </c>
      <c r="IC17" s="11">
        <v>1630</v>
      </c>
      <c r="ID17" s="11">
        <v>1651</v>
      </c>
      <c r="IE17" s="11">
        <v>1574</v>
      </c>
    </row>
    <row r="18" ht="15" spans="1:239">
      <c r="A18" s="1"/>
      <c r="B18" s="1"/>
      <c r="C18" s="1"/>
      <c r="D18" s="1"/>
      <c r="E18" s="1"/>
      <c r="F18" s="1"/>
      <c r="G18" s="1"/>
      <c r="H18" s="1"/>
      <c r="I18" s="1"/>
      <c r="J18" s="1"/>
      <c r="K18" s="1"/>
      <c r="L18" s="1"/>
      <c r="M18" s="1"/>
      <c r="N18" s="1"/>
      <c r="O18" s="1"/>
      <c r="P18" s="1"/>
      <c r="Q18" s="1"/>
      <c r="R18" s="1"/>
      <c r="S18" s="1"/>
      <c r="T18" s="1"/>
      <c r="U18" s="1"/>
      <c r="V18" s="1"/>
      <c r="W18" s="1"/>
      <c r="Y18" s="1"/>
      <c r="Z18" s="1"/>
      <c r="AA18" s="1"/>
      <c r="AB18" s="1"/>
      <c r="AC18" s="1"/>
      <c r="AD18" s="1"/>
      <c r="AE18" s="1"/>
      <c r="AF18" s="1"/>
      <c r="AG18" s="1"/>
      <c r="AH18" s="1"/>
      <c r="AI18" s="1"/>
      <c r="AJ18" s="1"/>
      <c r="AK18" s="1"/>
      <c r="AL18" s="1"/>
      <c r="AM18" s="1"/>
      <c r="AN18" s="1"/>
      <c r="AO18" s="1"/>
      <c r="AP18" s="1"/>
      <c r="AQ18" s="1"/>
      <c r="AR18" s="1"/>
      <c r="AS18" s="1"/>
      <c r="AT18" s="1"/>
      <c r="AU18" s="1"/>
      <c r="AW18" s="1"/>
      <c r="AX18" s="1"/>
      <c r="AY18" s="1"/>
      <c r="AZ18" s="1"/>
      <c r="BA18" s="1"/>
      <c r="BB18" s="1"/>
      <c r="BC18" s="1"/>
      <c r="BD18" s="1"/>
      <c r="BE18" s="1"/>
      <c r="BF18" s="1"/>
      <c r="BG18" s="1"/>
      <c r="BH18" s="1"/>
      <c r="BI18" s="1"/>
      <c r="BJ18" s="1"/>
      <c r="BK18" s="1"/>
      <c r="BL18" s="1"/>
      <c r="BM18" s="1"/>
      <c r="BN18" s="1"/>
      <c r="BO18" s="1"/>
      <c r="BP18" s="1"/>
      <c r="BQ18" s="1"/>
      <c r="BR18" s="1"/>
      <c r="BS18" s="1"/>
      <c r="BU18" s="1"/>
      <c r="BV18" s="1"/>
      <c r="BW18" s="1"/>
      <c r="BX18" s="1"/>
      <c r="BY18" s="1"/>
      <c r="BZ18" s="1"/>
      <c r="CA18" s="1"/>
      <c r="CB18" s="1"/>
      <c r="CC18" s="1"/>
      <c r="CD18" s="1"/>
      <c r="CE18" s="1"/>
      <c r="CF18" s="1"/>
      <c r="CG18" s="1"/>
      <c r="CH18" s="1"/>
      <c r="CI18" s="1"/>
      <c r="CJ18" s="1"/>
      <c r="CK18" s="1"/>
      <c r="CL18" s="1"/>
      <c r="CM18" s="1"/>
      <c r="CN18" s="1"/>
      <c r="CO18" s="1"/>
      <c r="CP18" s="1"/>
      <c r="CQ18" s="1"/>
      <c r="CS18" s="1"/>
      <c r="CT18" s="1"/>
      <c r="CU18" s="1"/>
      <c r="CV18" s="1"/>
      <c r="CW18" s="1"/>
      <c r="CX18" s="1"/>
      <c r="CY18" s="1"/>
      <c r="CZ18" s="1"/>
      <c r="DA18" s="1"/>
      <c r="DB18" s="1"/>
      <c r="DC18" s="1"/>
      <c r="DD18" s="1"/>
      <c r="DE18" s="1"/>
      <c r="DF18" s="1"/>
      <c r="DG18" s="1"/>
      <c r="DH18" s="1"/>
      <c r="DI18" s="1"/>
      <c r="DJ18" s="1"/>
      <c r="DK18" s="1"/>
      <c r="DL18" s="1"/>
      <c r="DM18" s="1"/>
      <c r="DN18" s="1"/>
      <c r="DO18" s="1"/>
      <c r="DQ18" s="1"/>
      <c r="DR18" s="1"/>
      <c r="DS18" s="1"/>
      <c r="DT18" s="1"/>
      <c r="DU18" s="1"/>
      <c r="DV18" s="1"/>
      <c r="DW18" s="1"/>
      <c r="DX18" s="1"/>
      <c r="DY18" s="1"/>
      <c r="DZ18" s="1"/>
      <c r="EA18" s="1"/>
      <c r="EB18" s="1"/>
      <c r="EC18" s="1"/>
      <c r="ED18" s="1"/>
      <c r="EE18" s="1"/>
      <c r="EF18" s="1"/>
      <c r="EG18" s="1"/>
      <c r="EH18" s="1"/>
      <c r="EI18" s="1"/>
      <c r="EJ18" s="1"/>
      <c r="EK18" s="1"/>
      <c r="EL18" s="1"/>
      <c r="EM18" s="1"/>
      <c r="EO18" s="1"/>
      <c r="EP18" s="1"/>
      <c r="EQ18" s="1"/>
      <c r="ER18" s="1"/>
      <c r="ES18" s="1"/>
      <c r="ET18" s="1"/>
      <c r="EU18" s="1"/>
      <c r="EV18" s="1"/>
      <c r="EW18" s="1"/>
      <c r="EX18" s="1"/>
      <c r="EY18" s="1"/>
      <c r="EZ18" s="1"/>
      <c r="FA18" s="1"/>
      <c r="FB18" s="1"/>
      <c r="FC18" s="1"/>
      <c r="FD18" s="1"/>
      <c r="FE18" s="1"/>
      <c r="FF18" s="1"/>
      <c r="FG18" s="1"/>
      <c r="FH18" s="1"/>
      <c r="FI18" s="1"/>
      <c r="FJ18" s="1"/>
      <c r="FK18" s="1"/>
      <c r="FM18" s="1"/>
      <c r="FN18" s="1"/>
      <c r="FO18" s="1"/>
      <c r="FP18" s="1"/>
      <c r="FQ18" s="1"/>
      <c r="FR18" s="1"/>
      <c r="FS18" s="1"/>
      <c r="FT18" s="1"/>
      <c r="FU18" s="1"/>
      <c r="FV18" s="1"/>
      <c r="FW18" s="1"/>
      <c r="FX18" s="1"/>
      <c r="FY18" s="1"/>
      <c r="FZ18" s="1"/>
      <c r="GA18" s="1"/>
      <c r="GB18" s="1"/>
      <c r="GC18" s="1"/>
      <c r="GD18" s="1"/>
      <c r="GE18" s="1"/>
      <c r="GF18" s="1"/>
      <c r="GG18" s="1"/>
      <c r="GH18" s="1"/>
      <c r="GI18" s="1"/>
      <c r="GK18" s="1"/>
      <c r="GL18" s="1"/>
      <c r="GM18" s="1"/>
      <c r="GN18" s="1"/>
      <c r="GO18" s="1"/>
      <c r="GP18" s="1"/>
      <c r="GQ18" s="1"/>
      <c r="GR18" s="1"/>
      <c r="GS18" s="1"/>
      <c r="GT18" s="1"/>
      <c r="GU18" s="1"/>
      <c r="GV18" s="1"/>
      <c r="GW18" s="1"/>
      <c r="GX18" s="1"/>
      <c r="GY18" s="1"/>
      <c r="GZ18" s="1"/>
      <c r="HA18" s="1"/>
      <c r="HB18" s="1"/>
      <c r="HC18" s="1"/>
      <c r="HD18" s="1"/>
      <c r="HE18" s="1"/>
      <c r="HF18" s="1"/>
      <c r="HG18" s="1"/>
      <c r="HI18" s="1"/>
      <c r="HJ18" s="1"/>
      <c r="HK18" s="1"/>
      <c r="HL18" s="1"/>
      <c r="HM18" s="1"/>
      <c r="HN18" s="1"/>
      <c r="HO18" s="1"/>
      <c r="HP18" s="1"/>
      <c r="HQ18" s="1"/>
      <c r="HR18" s="1"/>
      <c r="HS18" s="1"/>
      <c r="HT18" s="1"/>
      <c r="HU18" s="1"/>
      <c r="HV18" s="1"/>
      <c r="HW18" s="1"/>
      <c r="HX18" s="1"/>
      <c r="HY18" s="1"/>
      <c r="HZ18" s="1"/>
      <c r="IA18" s="1"/>
      <c r="IB18" s="1"/>
      <c r="IC18" s="1"/>
      <c r="ID18" s="1"/>
      <c r="IE18" s="1"/>
    </row>
    <row r="19" ht="76.5" spans="1:239">
      <c r="A19" s="1"/>
      <c r="B19" s="10" t="s">
        <v>199</v>
      </c>
      <c r="C19" s="1"/>
      <c r="D19" s="1"/>
      <c r="E19" s="1"/>
      <c r="F19" s="1"/>
      <c r="G19" s="1"/>
      <c r="H19" s="1"/>
      <c r="I19" s="1"/>
      <c r="J19" s="1"/>
      <c r="K19" s="1"/>
      <c r="L19" s="1"/>
      <c r="M19" s="1"/>
      <c r="N19" s="1"/>
      <c r="O19" s="1"/>
      <c r="P19" s="1"/>
      <c r="Q19" s="1"/>
      <c r="R19" s="1"/>
      <c r="S19" s="1"/>
      <c r="T19" s="1"/>
      <c r="U19" s="1"/>
      <c r="V19" s="1"/>
      <c r="W19" s="1"/>
      <c r="Y19" s="1"/>
      <c r="Z19" s="10" t="s">
        <v>199</v>
      </c>
      <c r="AA19" s="1"/>
      <c r="AB19" s="1"/>
      <c r="AC19" s="1"/>
      <c r="AD19" s="1"/>
      <c r="AE19" s="1"/>
      <c r="AF19" s="1"/>
      <c r="AG19" s="1"/>
      <c r="AH19" s="1"/>
      <c r="AI19" s="1"/>
      <c r="AJ19" s="1"/>
      <c r="AK19" s="1"/>
      <c r="AL19" s="1"/>
      <c r="AM19" s="1"/>
      <c r="AN19" s="1"/>
      <c r="AO19" s="1"/>
      <c r="AP19" s="1"/>
      <c r="AQ19" s="1"/>
      <c r="AR19" s="1"/>
      <c r="AS19" s="1"/>
      <c r="AT19" s="1"/>
      <c r="AU19" s="1"/>
      <c r="AW19" s="1"/>
      <c r="AX19" s="10" t="s">
        <v>199</v>
      </c>
      <c r="AY19" s="1"/>
      <c r="AZ19" s="1"/>
      <c r="BA19" s="1"/>
      <c r="BB19" s="1"/>
      <c r="BC19" s="1"/>
      <c r="BD19" s="1"/>
      <c r="BE19" s="1"/>
      <c r="BF19" s="1"/>
      <c r="BG19" s="1"/>
      <c r="BH19" s="1"/>
      <c r="BI19" s="1"/>
      <c r="BJ19" s="1"/>
      <c r="BK19" s="1"/>
      <c r="BL19" s="1"/>
      <c r="BM19" s="1"/>
      <c r="BN19" s="1"/>
      <c r="BO19" s="1"/>
      <c r="BP19" s="1"/>
      <c r="BQ19" s="1"/>
      <c r="BR19" s="1"/>
      <c r="BS19" s="1"/>
      <c r="BU19" s="1"/>
      <c r="BV19" s="10" t="s">
        <v>199</v>
      </c>
      <c r="BW19" s="1"/>
      <c r="BX19" s="1"/>
      <c r="BY19" s="1"/>
      <c r="BZ19" s="1"/>
      <c r="CA19" s="1"/>
      <c r="CB19" s="1"/>
      <c r="CC19" s="1"/>
      <c r="CD19" s="1"/>
      <c r="CE19" s="1"/>
      <c r="CF19" s="1"/>
      <c r="CG19" s="1"/>
      <c r="CH19" s="1"/>
      <c r="CI19" s="1"/>
      <c r="CJ19" s="1"/>
      <c r="CK19" s="1"/>
      <c r="CL19" s="1"/>
      <c r="CM19" s="1"/>
      <c r="CN19" s="1"/>
      <c r="CO19" s="1"/>
      <c r="CP19" s="1"/>
      <c r="CQ19" s="1"/>
      <c r="CS19" s="1"/>
      <c r="CT19" s="10" t="s">
        <v>199</v>
      </c>
      <c r="CU19" s="1"/>
      <c r="CV19" s="1"/>
      <c r="CW19" s="1"/>
      <c r="CX19" s="1"/>
      <c r="CY19" s="1"/>
      <c r="CZ19" s="1"/>
      <c r="DA19" s="1"/>
      <c r="DB19" s="1"/>
      <c r="DC19" s="1"/>
      <c r="DD19" s="1"/>
      <c r="DE19" s="1"/>
      <c r="DF19" s="1"/>
      <c r="DG19" s="1"/>
      <c r="DH19" s="1"/>
      <c r="DI19" s="1"/>
      <c r="DJ19" s="1"/>
      <c r="DK19" s="1"/>
      <c r="DL19" s="1"/>
      <c r="DM19" s="1"/>
      <c r="DN19" s="1"/>
      <c r="DO19" s="1"/>
      <c r="DQ19" s="1"/>
      <c r="DR19" s="10" t="s">
        <v>199</v>
      </c>
      <c r="DS19" s="1"/>
      <c r="DT19" s="1"/>
      <c r="DU19" s="1"/>
      <c r="DV19" s="1"/>
      <c r="DW19" s="1"/>
      <c r="DX19" s="1"/>
      <c r="DY19" s="1"/>
      <c r="DZ19" s="1"/>
      <c r="EA19" s="1"/>
      <c r="EB19" s="1"/>
      <c r="EC19" s="1"/>
      <c r="ED19" s="1"/>
      <c r="EE19" s="1"/>
      <c r="EF19" s="1"/>
      <c r="EG19" s="1"/>
      <c r="EH19" s="1"/>
      <c r="EI19" s="1"/>
      <c r="EJ19" s="1"/>
      <c r="EK19" s="1"/>
      <c r="EL19" s="1"/>
      <c r="EM19" s="1"/>
      <c r="EO19" s="1"/>
      <c r="EP19" s="10" t="s">
        <v>199</v>
      </c>
      <c r="EQ19" s="1"/>
      <c r="ER19" s="1"/>
      <c r="ES19" s="1"/>
      <c r="ET19" s="1"/>
      <c r="EU19" s="1"/>
      <c r="EV19" s="1"/>
      <c r="EW19" s="1"/>
      <c r="EX19" s="1"/>
      <c r="EY19" s="1"/>
      <c r="EZ19" s="1"/>
      <c r="FA19" s="1"/>
      <c r="FB19" s="1"/>
      <c r="FC19" s="1"/>
      <c r="FD19" s="1"/>
      <c r="FE19" s="1"/>
      <c r="FF19" s="1"/>
      <c r="FG19" s="1"/>
      <c r="FH19" s="1"/>
      <c r="FI19" s="1"/>
      <c r="FJ19" s="1"/>
      <c r="FK19" s="1"/>
      <c r="FM19" s="1"/>
      <c r="FN19" s="10" t="s">
        <v>199</v>
      </c>
      <c r="FO19" s="1"/>
      <c r="FP19" s="1"/>
      <c r="FQ19" s="1"/>
      <c r="FR19" s="1"/>
      <c r="FS19" s="1"/>
      <c r="FT19" s="1"/>
      <c r="FU19" s="1"/>
      <c r="FV19" s="1"/>
      <c r="FW19" s="1"/>
      <c r="FX19" s="1"/>
      <c r="FY19" s="1"/>
      <c r="FZ19" s="1"/>
      <c r="GA19" s="1"/>
      <c r="GB19" s="1"/>
      <c r="GC19" s="1"/>
      <c r="GD19" s="1"/>
      <c r="GE19" s="1"/>
      <c r="GF19" s="1"/>
      <c r="GG19" s="1"/>
      <c r="GH19" s="1"/>
      <c r="GI19" s="1"/>
      <c r="GK19" s="1"/>
      <c r="GL19" s="10" t="s">
        <v>199</v>
      </c>
      <c r="GM19" s="1"/>
      <c r="GN19" s="1"/>
      <c r="GO19" s="1"/>
      <c r="GP19" s="1"/>
      <c r="GQ19" s="1"/>
      <c r="GR19" s="1"/>
      <c r="GS19" s="1"/>
      <c r="GT19" s="1"/>
      <c r="GU19" s="1"/>
      <c r="GV19" s="1"/>
      <c r="GW19" s="1"/>
      <c r="GX19" s="1"/>
      <c r="GY19" s="1"/>
      <c r="GZ19" s="1"/>
      <c r="HA19" s="1"/>
      <c r="HB19" s="1"/>
      <c r="HC19" s="1"/>
      <c r="HD19" s="1"/>
      <c r="HE19" s="1"/>
      <c r="HF19" s="1"/>
      <c r="HG19" s="1"/>
      <c r="HI19" s="1"/>
      <c r="HJ19" s="10" t="s">
        <v>199</v>
      </c>
      <c r="HK19" s="1"/>
      <c r="HL19" s="1"/>
      <c r="HM19" s="1"/>
      <c r="HN19" s="1"/>
      <c r="HO19" s="1"/>
      <c r="HP19" s="1"/>
      <c r="HQ19" s="1"/>
      <c r="HR19" s="1"/>
      <c r="HS19" s="1"/>
      <c r="HT19" s="1"/>
      <c r="HU19" s="1"/>
      <c r="HV19" s="1"/>
      <c r="HW19" s="1"/>
      <c r="HX19" s="1"/>
      <c r="HY19" s="1"/>
      <c r="HZ19" s="1"/>
      <c r="IA19" s="1"/>
      <c r="IB19" s="1"/>
      <c r="IC19" s="1"/>
      <c r="ID19" s="1"/>
      <c r="IE19" s="1"/>
    </row>
    <row r="20" ht="15" spans="1:239">
      <c r="A20" s="7"/>
      <c r="B20" s="9" t="s">
        <v>113</v>
      </c>
      <c r="C20" s="11">
        <v>17621</v>
      </c>
      <c r="D20" s="11">
        <v>17201</v>
      </c>
      <c r="E20" s="11">
        <v>17787</v>
      </c>
      <c r="F20" s="11">
        <v>17476</v>
      </c>
      <c r="G20" s="11">
        <v>15949</v>
      </c>
      <c r="H20" s="11">
        <v>16881</v>
      </c>
      <c r="I20" s="11">
        <v>16323</v>
      </c>
      <c r="J20" s="11">
        <v>19304</v>
      </c>
      <c r="K20" s="11">
        <v>20313</v>
      </c>
      <c r="L20" s="11">
        <v>18173</v>
      </c>
      <c r="M20" s="11">
        <v>17635</v>
      </c>
      <c r="N20" s="11">
        <v>19624</v>
      </c>
      <c r="O20" s="11">
        <v>20979</v>
      </c>
      <c r="P20" s="11">
        <v>17803</v>
      </c>
      <c r="Q20" s="11">
        <v>19661</v>
      </c>
      <c r="R20" s="11">
        <v>20135</v>
      </c>
      <c r="S20" s="11">
        <v>19186</v>
      </c>
      <c r="T20" s="11">
        <v>19728</v>
      </c>
      <c r="U20" s="11">
        <v>19230</v>
      </c>
      <c r="V20" s="11">
        <v>18678</v>
      </c>
      <c r="W20" s="11">
        <v>18217</v>
      </c>
      <c r="Y20" s="7"/>
      <c r="Z20" s="9" t="s">
        <v>113</v>
      </c>
      <c r="AA20" s="11">
        <v>21159</v>
      </c>
      <c r="AB20" s="11">
        <v>18946</v>
      </c>
      <c r="AC20" s="11">
        <v>21572</v>
      </c>
      <c r="AD20" s="11">
        <v>21703</v>
      </c>
      <c r="AE20" s="11">
        <v>22297</v>
      </c>
      <c r="AF20" s="11">
        <v>22678</v>
      </c>
      <c r="AG20" s="11">
        <v>22471</v>
      </c>
      <c r="AH20" s="11">
        <v>22485</v>
      </c>
      <c r="AI20" s="11">
        <v>21452</v>
      </c>
      <c r="AJ20" s="11">
        <v>21679</v>
      </c>
      <c r="AK20" s="11">
        <v>20119</v>
      </c>
      <c r="AL20" s="11">
        <v>21635</v>
      </c>
      <c r="AM20" s="11">
        <v>20074</v>
      </c>
      <c r="AN20" s="11">
        <v>16689</v>
      </c>
      <c r="AO20" s="11">
        <v>16202</v>
      </c>
      <c r="AP20" s="11">
        <v>15323</v>
      </c>
      <c r="AQ20" s="11">
        <v>15542</v>
      </c>
      <c r="AR20" s="11">
        <v>16154</v>
      </c>
      <c r="AS20" s="11">
        <v>14536</v>
      </c>
      <c r="AT20" s="11">
        <v>14512</v>
      </c>
      <c r="AU20" s="11">
        <v>12774</v>
      </c>
      <c r="AW20" s="7"/>
      <c r="AX20" s="9" t="s">
        <v>113</v>
      </c>
      <c r="AY20" s="11">
        <v>24787</v>
      </c>
      <c r="AZ20" s="11">
        <v>22993</v>
      </c>
      <c r="BA20" s="11">
        <v>23585</v>
      </c>
      <c r="BB20" s="11">
        <v>23979</v>
      </c>
      <c r="BC20" s="11">
        <v>23790</v>
      </c>
      <c r="BD20" s="11">
        <v>23326</v>
      </c>
      <c r="BE20" s="11">
        <v>23437</v>
      </c>
      <c r="BF20" s="11">
        <v>22138</v>
      </c>
      <c r="BG20" s="11">
        <v>22660</v>
      </c>
      <c r="BH20" s="11">
        <v>20192</v>
      </c>
      <c r="BI20" s="11">
        <v>20190</v>
      </c>
      <c r="BJ20" s="11">
        <v>22295</v>
      </c>
      <c r="BK20" s="11">
        <v>22621</v>
      </c>
      <c r="BL20" s="11">
        <v>19526</v>
      </c>
      <c r="BM20" s="11">
        <v>17339</v>
      </c>
      <c r="BN20" s="11">
        <v>21362</v>
      </c>
      <c r="BO20" s="11">
        <v>21633</v>
      </c>
      <c r="BP20" s="11">
        <v>21833</v>
      </c>
      <c r="BQ20" s="11">
        <v>21654</v>
      </c>
      <c r="BR20" s="11">
        <v>21063</v>
      </c>
      <c r="BS20" s="11">
        <v>16666</v>
      </c>
      <c r="BU20" s="7"/>
      <c r="BV20" s="9" t="s">
        <v>113</v>
      </c>
      <c r="BW20" s="11">
        <v>18318</v>
      </c>
      <c r="BX20" s="11">
        <v>18579</v>
      </c>
      <c r="BY20" s="11">
        <v>19560</v>
      </c>
      <c r="BZ20" s="11">
        <v>19947</v>
      </c>
      <c r="CA20" s="11">
        <v>20128</v>
      </c>
      <c r="CB20" s="11">
        <v>19985</v>
      </c>
      <c r="CC20" s="11">
        <v>19669</v>
      </c>
      <c r="CD20" s="11">
        <v>19420</v>
      </c>
      <c r="CE20" s="11">
        <v>19416</v>
      </c>
      <c r="CF20" s="11">
        <v>16246</v>
      </c>
      <c r="CG20" s="11">
        <v>16858</v>
      </c>
      <c r="CH20" s="11">
        <v>20096</v>
      </c>
      <c r="CI20" s="11">
        <v>19513</v>
      </c>
      <c r="CJ20" s="11">
        <v>15668</v>
      </c>
      <c r="CK20" s="11">
        <v>13803</v>
      </c>
      <c r="CL20" s="11">
        <v>16774</v>
      </c>
      <c r="CM20" s="11">
        <v>19097</v>
      </c>
      <c r="CN20" s="11">
        <v>16569</v>
      </c>
      <c r="CO20" s="11">
        <v>15899</v>
      </c>
      <c r="CP20" s="11">
        <v>15517</v>
      </c>
      <c r="CQ20" s="11">
        <v>13785</v>
      </c>
      <c r="CS20" s="7"/>
      <c r="CT20" s="9" t="s">
        <v>113</v>
      </c>
      <c r="CU20" s="11">
        <v>16359</v>
      </c>
      <c r="CV20" s="11">
        <v>16615</v>
      </c>
      <c r="CW20" s="11">
        <v>16659</v>
      </c>
      <c r="CX20" s="11">
        <v>16894</v>
      </c>
      <c r="CY20" s="11">
        <v>16365</v>
      </c>
      <c r="CZ20" s="11">
        <v>16187</v>
      </c>
      <c r="DA20" s="11">
        <v>15842</v>
      </c>
      <c r="DB20" s="11">
        <v>16505</v>
      </c>
      <c r="DC20" s="11">
        <v>15450</v>
      </c>
      <c r="DD20" s="11">
        <v>15694</v>
      </c>
      <c r="DE20" s="11">
        <v>15355</v>
      </c>
      <c r="DF20" s="11">
        <v>15670</v>
      </c>
      <c r="DG20" s="11">
        <v>15301</v>
      </c>
      <c r="DH20" s="11">
        <v>14753</v>
      </c>
      <c r="DI20" s="11">
        <v>13440</v>
      </c>
      <c r="DJ20" s="11">
        <v>13330</v>
      </c>
      <c r="DK20" s="11">
        <v>13022</v>
      </c>
      <c r="DL20" s="11">
        <v>13157</v>
      </c>
      <c r="DM20" s="11">
        <v>12735</v>
      </c>
      <c r="DN20" s="11">
        <v>13041</v>
      </c>
      <c r="DO20" s="11">
        <v>11141</v>
      </c>
      <c r="DQ20" s="7"/>
      <c r="DR20" s="9" t="s">
        <v>113</v>
      </c>
      <c r="DS20" s="11">
        <v>20445</v>
      </c>
      <c r="DT20" s="11">
        <v>19627</v>
      </c>
      <c r="DU20" s="11">
        <v>20588</v>
      </c>
      <c r="DV20" s="11">
        <v>20560</v>
      </c>
      <c r="DW20" s="11">
        <v>20625</v>
      </c>
      <c r="DX20" s="11">
        <v>20905</v>
      </c>
      <c r="DY20" s="11">
        <v>20392</v>
      </c>
      <c r="DZ20" s="11">
        <v>20425</v>
      </c>
      <c r="EA20" s="11">
        <v>20006</v>
      </c>
      <c r="EB20" s="11">
        <v>20541</v>
      </c>
      <c r="EC20" s="11">
        <v>20735</v>
      </c>
      <c r="ED20" s="11">
        <v>20339</v>
      </c>
      <c r="EE20" s="11">
        <v>19050</v>
      </c>
      <c r="EF20" s="11">
        <v>19633</v>
      </c>
      <c r="EG20" s="11">
        <v>18434</v>
      </c>
      <c r="EH20" s="11">
        <v>18012</v>
      </c>
      <c r="EI20" s="11">
        <v>17501</v>
      </c>
      <c r="EJ20" s="11">
        <v>16601</v>
      </c>
      <c r="EK20" s="11">
        <v>16187</v>
      </c>
      <c r="EL20" s="11">
        <v>16698</v>
      </c>
      <c r="EM20" s="11">
        <v>14142</v>
      </c>
      <c r="EO20" s="7"/>
      <c r="EP20" s="9" t="s">
        <v>113</v>
      </c>
      <c r="EQ20" s="11">
        <v>14550</v>
      </c>
      <c r="ER20" s="11">
        <v>13702</v>
      </c>
      <c r="ES20" s="11">
        <v>14363</v>
      </c>
      <c r="ET20" s="11">
        <v>14025</v>
      </c>
      <c r="EU20" s="11">
        <v>13707</v>
      </c>
      <c r="EV20" s="11">
        <v>14742</v>
      </c>
      <c r="EW20" s="11">
        <v>16270</v>
      </c>
      <c r="EX20" s="11">
        <v>13140</v>
      </c>
      <c r="EY20" s="11">
        <v>12101</v>
      </c>
      <c r="EZ20" s="11">
        <v>12222</v>
      </c>
      <c r="FA20" s="11">
        <v>13416</v>
      </c>
      <c r="FB20" s="11">
        <v>14121</v>
      </c>
      <c r="FC20" s="11">
        <v>16744</v>
      </c>
      <c r="FD20" s="11">
        <v>16956</v>
      </c>
      <c r="FE20" s="11">
        <v>16973</v>
      </c>
      <c r="FF20" s="11">
        <v>16215</v>
      </c>
      <c r="FG20" s="11">
        <v>16621</v>
      </c>
      <c r="FH20" s="11">
        <v>16277</v>
      </c>
      <c r="FI20" s="11">
        <v>17751</v>
      </c>
      <c r="FJ20" s="11">
        <v>17730</v>
      </c>
      <c r="FK20" s="11">
        <v>15637</v>
      </c>
      <c r="FM20" s="7"/>
      <c r="FN20" s="9" t="s">
        <v>113</v>
      </c>
      <c r="FO20" s="11">
        <v>14183</v>
      </c>
      <c r="FP20" s="11">
        <v>13634</v>
      </c>
      <c r="FQ20" s="11">
        <v>15166</v>
      </c>
      <c r="FR20" s="11">
        <v>15551</v>
      </c>
      <c r="FS20" s="11">
        <v>14928</v>
      </c>
      <c r="FT20" s="11">
        <v>14302</v>
      </c>
      <c r="FU20" s="11">
        <v>15280</v>
      </c>
      <c r="FV20" s="11">
        <v>16784</v>
      </c>
      <c r="FW20" s="11">
        <v>17644</v>
      </c>
      <c r="FX20" s="11">
        <v>18022</v>
      </c>
      <c r="FY20" s="11">
        <v>17999</v>
      </c>
      <c r="FZ20" s="11">
        <v>14950</v>
      </c>
      <c r="GA20" s="11">
        <v>17672</v>
      </c>
      <c r="GB20" s="11">
        <v>18600</v>
      </c>
      <c r="GC20" s="11">
        <v>17062</v>
      </c>
      <c r="GD20" s="11">
        <v>16855</v>
      </c>
      <c r="GE20" s="11">
        <v>17026</v>
      </c>
      <c r="GF20" s="11">
        <v>17023</v>
      </c>
      <c r="GG20" s="11">
        <v>16552</v>
      </c>
      <c r="GH20" s="11">
        <v>16733</v>
      </c>
      <c r="GI20" s="11">
        <v>15243</v>
      </c>
      <c r="GK20" s="7"/>
      <c r="GL20" s="9" t="s">
        <v>113</v>
      </c>
      <c r="GM20" s="11">
        <v>18202</v>
      </c>
      <c r="GN20" s="11">
        <v>18322</v>
      </c>
      <c r="GO20" s="11">
        <v>18338</v>
      </c>
      <c r="GP20" s="11">
        <v>17868</v>
      </c>
      <c r="GQ20" s="11">
        <v>16727</v>
      </c>
      <c r="GR20" s="11">
        <v>16922</v>
      </c>
      <c r="GS20" s="11">
        <v>16513</v>
      </c>
      <c r="GT20" s="11">
        <v>16295</v>
      </c>
      <c r="GU20" s="11">
        <v>13891</v>
      </c>
      <c r="GV20" s="11">
        <v>12994</v>
      </c>
      <c r="GW20" s="11">
        <v>12674</v>
      </c>
      <c r="GX20" s="11">
        <v>11412</v>
      </c>
      <c r="GY20" s="11">
        <v>12145</v>
      </c>
      <c r="GZ20" s="11">
        <v>12541</v>
      </c>
      <c r="HA20" s="11">
        <v>12470</v>
      </c>
      <c r="HB20" s="11">
        <v>11520</v>
      </c>
      <c r="HC20" s="11">
        <v>11781</v>
      </c>
      <c r="HD20" s="11">
        <v>11911</v>
      </c>
      <c r="HE20" s="11">
        <v>12012</v>
      </c>
      <c r="HF20" s="11">
        <v>12595</v>
      </c>
      <c r="HG20" s="11">
        <v>10404</v>
      </c>
      <c r="HI20" s="7"/>
      <c r="HJ20" s="9" t="s">
        <v>113</v>
      </c>
      <c r="HK20" s="11">
        <v>17741</v>
      </c>
      <c r="HL20" s="11">
        <v>16277</v>
      </c>
      <c r="HM20" s="11">
        <v>16436</v>
      </c>
      <c r="HN20" s="11">
        <v>15995</v>
      </c>
      <c r="HO20" s="11">
        <v>16471</v>
      </c>
      <c r="HP20" s="11">
        <v>15868</v>
      </c>
      <c r="HQ20" s="11">
        <v>14381</v>
      </c>
      <c r="HR20" s="11">
        <v>14358</v>
      </c>
      <c r="HS20" s="11">
        <v>12602</v>
      </c>
      <c r="HT20" s="11">
        <v>12373</v>
      </c>
      <c r="HU20" s="11">
        <v>12515</v>
      </c>
      <c r="HV20" s="11">
        <v>11638</v>
      </c>
      <c r="HW20" s="11">
        <v>12119</v>
      </c>
      <c r="HX20" s="11">
        <v>11817</v>
      </c>
      <c r="HY20" s="11">
        <v>11744</v>
      </c>
      <c r="HZ20" s="11">
        <v>11640</v>
      </c>
      <c r="IA20" s="11">
        <v>12184</v>
      </c>
      <c r="IB20" s="11">
        <v>11948</v>
      </c>
      <c r="IC20" s="11">
        <v>12116</v>
      </c>
      <c r="ID20" s="11">
        <v>11593</v>
      </c>
      <c r="IE20" s="11">
        <v>10570</v>
      </c>
    </row>
    <row r="21" ht="15" spans="1:239">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
      <c r="BV21" s="1"/>
      <c r="BW21" s="1"/>
      <c r="BX21" s="1"/>
      <c r="BY21" s="1"/>
      <c r="BZ21" s="1"/>
      <c r="CA21" s="1"/>
      <c r="CB21" s="1"/>
      <c r="CC21" s="1"/>
      <c r="CD21" s="1"/>
      <c r="CE21" s="1"/>
      <c r="CF21" s="1"/>
      <c r="CG21" s="1"/>
      <c r="CH21" s="1"/>
      <c r="CI21" s="1"/>
      <c r="CJ21" s="1"/>
      <c r="CK21" s="1"/>
      <c r="CL21" s="1"/>
      <c r="CM21" s="1"/>
      <c r="CN21" s="1"/>
      <c r="CO21" s="1"/>
      <c r="CP21" s="1"/>
      <c r="CQ21" s="1"/>
      <c r="CS21" s="1"/>
      <c r="CT21" s="1"/>
      <c r="CU21" s="1"/>
      <c r="CV21" s="1"/>
      <c r="CW21" s="1"/>
      <c r="CX21" s="1"/>
      <c r="CY21" s="1"/>
      <c r="CZ21" s="1"/>
      <c r="DA21" s="1"/>
      <c r="DB21" s="1"/>
      <c r="DC21" s="1"/>
      <c r="DD21" s="1"/>
      <c r="DE21" s="1"/>
      <c r="DF21" s="1"/>
      <c r="DG21" s="1"/>
      <c r="DH21" s="1"/>
      <c r="DI21" s="1"/>
      <c r="DJ21" s="1"/>
      <c r="DK21" s="1"/>
      <c r="DL21" s="1"/>
      <c r="DM21" s="1"/>
      <c r="DN21" s="1"/>
      <c r="DO21" s="1"/>
      <c r="DQ21" s="1"/>
      <c r="DR21" s="1"/>
      <c r="DS21" s="1"/>
      <c r="DT21" s="1"/>
      <c r="DU21" s="1"/>
      <c r="DV21" s="1"/>
      <c r="DW21" s="1"/>
      <c r="DX21" s="1"/>
      <c r="DY21" s="1"/>
      <c r="DZ21" s="1"/>
      <c r="EA21" s="1"/>
      <c r="EB21" s="1"/>
      <c r="EC21" s="1"/>
      <c r="ED21" s="1"/>
      <c r="EE21" s="1"/>
      <c r="EF21" s="1"/>
      <c r="EG21" s="1"/>
      <c r="EH21" s="1"/>
      <c r="EI21" s="1"/>
      <c r="EJ21" s="1"/>
      <c r="EK21" s="1"/>
      <c r="EL21" s="1"/>
      <c r="EM21" s="1"/>
      <c r="EO21" s="1"/>
      <c r="EP21" s="1"/>
      <c r="EQ21" s="1"/>
      <c r="ER21" s="1"/>
      <c r="ES21" s="1"/>
      <c r="ET21" s="1"/>
      <c r="EU21" s="1"/>
      <c r="EV21" s="1"/>
      <c r="EW21" s="1"/>
      <c r="EX21" s="1"/>
      <c r="EY21" s="1"/>
      <c r="EZ21" s="1"/>
      <c r="FA21" s="1"/>
      <c r="FB21" s="1"/>
      <c r="FC21" s="1"/>
      <c r="FD21" s="1"/>
      <c r="FE21" s="1"/>
      <c r="FF21" s="1"/>
      <c r="FG21" s="1"/>
      <c r="FH21" s="1"/>
      <c r="FI21" s="1"/>
      <c r="FJ21" s="1"/>
      <c r="FK21" s="1"/>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c r="HI21" s="1"/>
      <c r="HJ21" s="1"/>
      <c r="HK21" s="1"/>
      <c r="HL21" s="1"/>
      <c r="HM21" s="1"/>
      <c r="HN21" s="1"/>
      <c r="HO21" s="1"/>
      <c r="HP21" s="1"/>
      <c r="HQ21" s="1"/>
      <c r="HR21" s="1"/>
      <c r="HS21" s="1"/>
      <c r="HT21" s="1"/>
      <c r="HU21" s="1"/>
      <c r="HV21" s="1"/>
      <c r="HW21" s="1"/>
      <c r="HX21" s="1"/>
      <c r="HY21" s="1"/>
      <c r="HZ21" s="1"/>
      <c r="IA21" s="1"/>
      <c r="IB21" s="1"/>
      <c r="IC21" s="1"/>
      <c r="ID21" s="1"/>
      <c r="IE21" s="1"/>
    </row>
    <row r="22" ht="102" spans="1:239">
      <c r="A22" s="1"/>
      <c r="B22" s="10" t="s">
        <v>565</v>
      </c>
      <c r="C22" s="1"/>
      <c r="D22" s="1"/>
      <c r="E22" s="1"/>
      <c r="F22" s="1"/>
      <c r="G22" s="1"/>
      <c r="H22" s="1"/>
      <c r="I22" s="1"/>
      <c r="J22" s="1"/>
      <c r="K22" s="1"/>
      <c r="L22" s="1"/>
      <c r="M22" s="1"/>
      <c r="N22" s="1"/>
      <c r="O22" s="1"/>
      <c r="P22" s="1"/>
      <c r="Q22" s="1"/>
      <c r="R22" s="1"/>
      <c r="S22" s="1"/>
      <c r="T22" s="1"/>
      <c r="U22" s="1"/>
      <c r="V22" s="1"/>
      <c r="W22" s="1"/>
      <c r="Y22" s="1"/>
      <c r="Z22" s="10" t="s">
        <v>565</v>
      </c>
      <c r="AA22" s="1"/>
      <c r="AB22" s="1"/>
      <c r="AC22" s="1"/>
      <c r="AD22" s="1"/>
      <c r="AE22" s="1"/>
      <c r="AF22" s="1"/>
      <c r="AG22" s="1"/>
      <c r="AH22" s="1"/>
      <c r="AI22" s="1"/>
      <c r="AJ22" s="1"/>
      <c r="AK22" s="1"/>
      <c r="AL22" s="1"/>
      <c r="AM22" s="1"/>
      <c r="AN22" s="1"/>
      <c r="AO22" s="1"/>
      <c r="AP22" s="1"/>
      <c r="AQ22" s="1"/>
      <c r="AR22" s="1"/>
      <c r="AS22" s="1"/>
      <c r="AT22" s="1"/>
      <c r="AU22" s="1"/>
      <c r="AW22" s="1"/>
      <c r="AX22" s="10" t="s">
        <v>565</v>
      </c>
      <c r="AY22" s="1"/>
      <c r="AZ22" s="1"/>
      <c r="BA22" s="1"/>
      <c r="BB22" s="1"/>
      <c r="BC22" s="1"/>
      <c r="BD22" s="1"/>
      <c r="BE22" s="1"/>
      <c r="BF22" s="1"/>
      <c r="BG22" s="1"/>
      <c r="BH22" s="1"/>
      <c r="BI22" s="1"/>
      <c r="BJ22" s="1"/>
      <c r="BK22" s="1"/>
      <c r="BL22" s="1"/>
      <c r="BM22" s="1"/>
      <c r="BN22" s="1"/>
      <c r="BO22" s="1"/>
      <c r="BP22" s="1"/>
      <c r="BQ22" s="1"/>
      <c r="BR22" s="1"/>
      <c r="BS22" s="1"/>
      <c r="BU22" s="1"/>
      <c r="BV22" s="10" t="s">
        <v>565</v>
      </c>
      <c r="BW22" s="1"/>
      <c r="BX22" s="1"/>
      <c r="BY22" s="1"/>
      <c r="BZ22" s="1"/>
      <c r="CA22" s="1"/>
      <c r="CB22" s="1"/>
      <c r="CC22" s="1"/>
      <c r="CD22" s="1"/>
      <c r="CE22" s="1"/>
      <c r="CF22" s="1"/>
      <c r="CG22" s="1"/>
      <c r="CH22" s="1"/>
      <c r="CI22" s="1"/>
      <c r="CJ22" s="1"/>
      <c r="CK22" s="1"/>
      <c r="CL22" s="1"/>
      <c r="CM22" s="1"/>
      <c r="CN22" s="1"/>
      <c r="CO22" s="1"/>
      <c r="CP22" s="1"/>
      <c r="CQ22" s="1"/>
      <c r="CS22" s="1"/>
      <c r="CT22" s="10" t="s">
        <v>565</v>
      </c>
      <c r="CU22" s="1"/>
      <c r="CV22" s="1"/>
      <c r="CW22" s="1"/>
      <c r="CX22" s="1"/>
      <c r="CY22" s="1"/>
      <c r="CZ22" s="1"/>
      <c r="DA22" s="1"/>
      <c r="DB22" s="1"/>
      <c r="DC22" s="1"/>
      <c r="DD22" s="1"/>
      <c r="DE22" s="1"/>
      <c r="DF22" s="1"/>
      <c r="DG22" s="1"/>
      <c r="DH22" s="1"/>
      <c r="DI22" s="1"/>
      <c r="DJ22" s="1"/>
      <c r="DK22" s="1"/>
      <c r="DL22" s="1"/>
      <c r="DM22" s="1"/>
      <c r="DN22" s="1"/>
      <c r="DO22" s="1"/>
      <c r="DQ22" s="1"/>
      <c r="DR22" s="10" t="s">
        <v>565</v>
      </c>
      <c r="DS22" s="1"/>
      <c r="DT22" s="1"/>
      <c r="DU22" s="1"/>
      <c r="DV22" s="1"/>
      <c r="DW22" s="1"/>
      <c r="DX22" s="1"/>
      <c r="DY22" s="1"/>
      <c r="DZ22" s="1"/>
      <c r="EA22" s="1"/>
      <c r="EB22" s="1"/>
      <c r="EC22" s="1"/>
      <c r="ED22" s="1"/>
      <c r="EE22" s="1"/>
      <c r="EF22" s="1"/>
      <c r="EG22" s="1"/>
      <c r="EH22" s="1"/>
      <c r="EI22" s="1"/>
      <c r="EJ22" s="1"/>
      <c r="EK22" s="1"/>
      <c r="EL22" s="1"/>
      <c r="EM22" s="1"/>
      <c r="EO22" s="1"/>
      <c r="EP22" s="10" t="s">
        <v>565</v>
      </c>
      <c r="EQ22" s="1"/>
      <c r="ER22" s="1"/>
      <c r="ES22" s="1"/>
      <c r="ET22" s="1"/>
      <c r="EU22" s="1"/>
      <c r="EV22" s="1"/>
      <c r="EW22" s="1"/>
      <c r="EX22" s="1"/>
      <c r="EY22" s="1"/>
      <c r="EZ22" s="1"/>
      <c r="FA22" s="1"/>
      <c r="FB22" s="1"/>
      <c r="FC22" s="1"/>
      <c r="FD22" s="1"/>
      <c r="FE22" s="1"/>
      <c r="FF22" s="1"/>
      <c r="FG22" s="1"/>
      <c r="FH22" s="1"/>
      <c r="FI22" s="1"/>
      <c r="FJ22" s="1"/>
      <c r="FK22" s="1"/>
      <c r="FM22" s="1"/>
      <c r="FN22" s="10" t="s">
        <v>565</v>
      </c>
      <c r="FO22" s="1"/>
      <c r="FP22" s="1"/>
      <c r="FQ22" s="1"/>
      <c r="FR22" s="1"/>
      <c r="FS22" s="1"/>
      <c r="FT22" s="1"/>
      <c r="FU22" s="1"/>
      <c r="FV22" s="1"/>
      <c r="FW22" s="1"/>
      <c r="FX22" s="1"/>
      <c r="FY22" s="1"/>
      <c r="FZ22" s="1"/>
      <c r="GA22" s="1"/>
      <c r="GB22" s="1"/>
      <c r="GC22" s="1"/>
      <c r="GD22" s="1"/>
      <c r="GE22" s="1"/>
      <c r="GF22" s="1"/>
      <c r="GG22" s="1"/>
      <c r="GH22" s="1"/>
      <c r="GI22" s="1"/>
      <c r="GK22" s="1"/>
      <c r="GL22" s="10" t="s">
        <v>565</v>
      </c>
      <c r="GM22" s="1"/>
      <c r="GN22" s="1"/>
      <c r="GO22" s="1"/>
      <c r="GP22" s="1"/>
      <c r="GQ22" s="1"/>
      <c r="GR22" s="1"/>
      <c r="GS22" s="1"/>
      <c r="GT22" s="1"/>
      <c r="GU22" s="1"/>
      <c r="GV22" s="1"/>
      <c r="GW22" s="1"/>
      <c r="GX22" s="1"/>
      <c r="GY22" s="1"/>
      <c r="GZ22" s="1"/>
      <c r="HA22" s="1"/>
      <c r="HB22" s="1"/>
      <c r="HC22" s="1"/>
      <c r="HD22" s="1"/>
      <c r="HE22" s="1"/>
      <c r="HF22" s="1"/>
      <c r="HG22" s="1"/>
      <c r="HI22" s="1"/>
      <c r="HJ22" s="10" t="s">
        <v>565</v>
      </c>
      <c r="HK22" s="1"/>
      <c r="HL22" s="1"/>
      <c r="HM22" s="1"/>
      <c r="HN22" s="1"/>
      <c r="HO22" s="1"/>
      <c r="HP22" s="1"/>
      <c r="HQ22" s="1"/>
      <c r="HR22" s="1"/>
      <c r="HS22" s="1"/>
      <c r="HT22" s="1"/>
      <c r="HU22" s="1"/>
      <c r="HV22" s="1"/>
      <c r="HW22" s="1"/>
      <c r="HX22" s="1"/>
      <c r="HY22" s="1"/>
      <c r="HZ22" s="1"/>
      <c r="IA22" s="1"/>
      <c r="IB22" s="1"/>
      <c r="IC22" s="1"/>
      <c r="ID22" s="1"/>
      <c r="IE22" s="1"/>
    </row>
    <row r="23" ht="15" spans="1:239">
      <c r="A23" s="1"/>
      <c r="B23" s="12" t="s">
        <v>566</v>
      </c>
      <c r="C23" s="1">
        <v>8.8</v>
      </c>
      <c r="D23" s="1">
        <v>8.8</v>
      </c>
      <c r="E23" s="1">
        <v>8.7</v>
      </c>
      <c r="F23" s="1">
        <v>8.6</v>
      </c>
      <c r="G23" s="1">
        <v>8.5</v>
      </c>
      <c r="H23" s="1">
        <v>8.5</v>
      </c>
      <c r="I23" s="1">
        <v>8.4</v>
      </c>
      <c r="J23" s="1">
        <v>8.3</v>
      </c>
      <c r="K23" s="1">
        <v>8.2</v>
      </c>
      <c r="L23" s="1">
        <v>8.1</v>
      </c>
      <c r="M23" s="1">
        <v>8</v>
      </c>
      <c r="N23" s="1">
        <v>7.6</v>
      </c>
      <c r="O23" s="1">
        <v>7.6</v>
      </c>
      <c r="P23" s="1">
        <v>7.6</v>
      </c>
      <c r="Q23" s="1">
        <v>7.4</v>
      </c>
      <c r="R23" s="1">
        <v>7.6</v>
      </c>
      <c r="S23" s="1">
        <v>7.5</v>
      </c>
      <c r="T23" s="1">
        <v>7.5</v>
      </c>
      <c r="U23" s="1">
        <v>7.4</v>
      </c>
      <c r="V23" s="1">
        <v>7.4</v>
      </c>
      <c r="W23" s="1">
        <v>7.4</v>
      </c>
      <c r="Y23" s="1"/>
      <c r="Z23" s="12" t="s">
        <v>566</v>
      </c>
      <c r="AA23" s="1">
        <v>9.1</v>
      </c>
      <c r="AB23" s="1">
        <v>9</v>
      </c>
      <c r="AC23" s="1">
        <v>9</v>
      </c>
      <c r="AD23" s="1">
        <v>9</v>
      </c>
      <c r="AE23" s="1">
        <v>8.9</v>
      </c>
      <c r="AF23" s="1">
        <v>8.8</v>
      </c>
      <c r="AG23" s="1">
        <v>8.7</v>
      </c>
      <c r="AH23" s="1">
        <v>8.6</v>
      </c>
      <c r="AI23" s="1">
        <v>8.2</v>
      </c>
      <c r="AJ23" s="1">
        <v>8.3</v>
      </c>
      <c r="AK23" s="1">
        <v>8.2</v>
      </c>
      <c r="AL23" s="1">
        <v>7.9</v>
      </c>
      <c r="AM23" s="1">
        <v>7.8</v>
      </c>
      <c r="AN23" s="1">
        <v>8</v>
      </c>
      <c r="AO23" s="1">
        <v>6.9</v>
      </c>
      <c r="AP23" s="1">
        <v>8</v>
      </c>
      <c r="AQ23" s="1">
        <v>7.9</v>
      </c>
      <c r="AR23" s="1">
        <v>7.8</v>
      </c>
      <c r="AS23" s="1">
        <v>7.8</v>
      </c>
      <c r="AT23" s="1">
        <v>7.7</v>
      </c>
      <c r="AU23" s="1">
        <v>7.6</v>
      </c>
      <c r="AW23" s="1"/>
      <c r="AX23" s="12" t="s">
        <v>566</v>
      </c>
      <c r="AY23" s="1">
        <v>7.5</v>
      </c>
      <c r="AZ23" s="1">
        <v>7.5</v>
      </c>
      <c r="BA23" s="1">
        <v>7.4</v>
      </c>
      <c r="BB23" s="1">
        <v>7.3</v>
      </c>
      <c r="BC23" s="1">
        <v>7.3</v>
      </c>
      <c r="BD23" s="1">
        <v>7.2</v>
      </c>
      <c r="BE23" s="1">
        <v>7.2</v>
      </c>
      <c r="BF23" s="1">
        <v>7.1</v>
      </c>
      <c r="BG23" s="1">
        <v>7</v>
      </c>
      <c r="BH23" s="1">
        <v>6.9</v>
      </c>
      <c r="BI23" s="1">
        <v>6.9</v>
      </c>
      <c r="BJ23" s="1">
        <v>6.5</v>
      </c>
      <c r="BK23" s="1">
        <v>6.5</v>
      </c>
      <c r="BL23" s="1">
        <v>6.6</v>
      </c>
      <c r="BM23" s="1">
        <v>6.6</v>
      </c>
      <c r="BN23" s="1">
        <v>6.5</v>
      </c>
      <c r="BO23" s="1">
        <v>6.5</v>
      </c>
      <c r="BP23" s="1">
        <v>6.4</v>
      </c>
      <c r="BQ23" s="1">
        <v>6.4</v>
      </c>
      <c r="BR23" s="1">
        <v>6.3</v>
      </c>
      <c r="BS23" s="1">
        <v>6.4</v>
      </c>
      <c r="BU23" s="1"/>
      <c r="BV23" s="12" t="s">
        <v>566</v>
      </c>
      <c r="BW23" s="1">
        <v>8.4</v>
      </c>
      <c r="BX23" s="1">
        <v>8.3</v>
      </c>
      <c r="BY23" s="1">
        <v>8.2</v>
      </c>
      <c r="BZ23" s="1">
        <v>8.2</v>
      </c>
      <c r="CA23" s="1">
        <v>8.1</v>
      </c>
      <c r="CB23" s="1">
        <v>8</v>
      </c>
      <c r="CC23" s="1">
        <v>8</v>
      </c>
      <c r="CD23" s="1">
        <v>7.9</v>
      </c>
      <c r="CE23" s="1">
        <v>7.8</v>
      </c>
      <c r="CF23" s="1">
        <v>7.7</v>
      </c>
      <c r="CG23" s="1">
        <v>7.6</v>
      </c>
      <c r="CH23" s="1">
        <v>7.3</v>
      </c>
      <c r="CI23" s="1">
        <v>7.2</v>
      </c>
      <c r="CJ23" s="1">
        <v>7.3</v>
      </c>
      <c r="CK23" s="1">
        <v>7.3</v>
      </c>
      <c r="CL23" s="1">
        <v>7.2</v>
      </c>
      <c r="CM23" s="1">
        <v>7.2</v>
      </c>
      <c r="CN23" s="1">
        <v>7.1</v>
      </c>
      <c r="CO23" s="1">
        <v>7.1</v>
      </c>
      <c r="CP23" s="1">
        <v>7</v>
      </c>
      <c r="CQ23" s="1">
        <v>6.9</v>
      </c>
      <c r="CS23" s="1"/>
      <c r="CT23" s="12" t="s">
        <v>566</v>
      </c>
      <c r="CU23" s="1">
        <v>9.4</v>
      </c>
      <c r="CV23" s="1">
        <v>9.3</v>
      </c>
      <c r="CW23" s="1">
        <v>9.3</v>
      </c>
      <c r="CX23" s="1">
        <v>9.2</v>
      </c>
      <c r="CY23" s="1">
        <v>9.2</v>
      </c>
      <c r="CZ23" s="1">
        <v>9.1</v>
      </c>
      <c r="DA23" s="1">
        <v>9.1</v>
      </c>
      <c r="DB23" s="1">
        <v>9</v>
      </c>
      <c r="DC23" s="1">
        <v>8.9</v>
      </c>
      <c r="DD23" s="1">
        <v>8.8</v>
      </c>
      <c r="DE23" s="1">
        <v>8.7</v>
      </c>
      <c r="DF23" s="1">
        <v>8.4</v>
      </c>
      <c r="DG23" s="1">
        <v>8.3</v>
      </c>
      <c r="DH23" s="1">
        <v>8.2</v>
      </c>
      <c r="DI23" s="1">
        <v>8.2</v>
      </c>
      <c r="DJ23" s="1">
        <v>8.4</v>
      </c>
      <c r="DK23" s="1">
        <v>8.4</v>
      </c>
      <c r="DL23" s="1">
        <v>8.4</v>
      </c>
      <c r="DM23" s="1">
        <v>8.3</v>
      </c>
      <c r="DN23" s="1">
        <v>8.3</v>
      </c>
      <c r="DO23" s="1">
        <v>8.2</v>
      </c>
      <c r="DQ23" s="1"/>
      <c r="DR23" s="12" t="s">
        <v>566</v>
      </c>
      <c r="DS23" s="1">
        <v>8.8</v>
      </c>
      <c r="DT23" s="1">
        <v>8.8</v>
      </c>
      <c r="DU23" s="1">
        <v>8.7</v>
      </c>
      <c r="DV23" s="1">
        <v>8.6</v>
      </c>
      <c r="DW23" s="1">
        <v>8.6</v>
      </c>
      <c r="DX23" s="1">
        <v>8.6</v>
      </c>
      <c r="DY23" s="1">
        <v>8.5</v>
      </c>
      <c r="DZ23" s="1">
        <v>8.1</v>
      </c>
      <c r="EA23" s="1">
        <v>8</v>
      </c>
      <c r="EB23" s="1">
        <v>7.9</v>
      </c>
      <c r="EC23" s="1">
        <v>7.9</v>
      </c>
      <c r="ED23" s="1">
        <v>7.8</v>
      </c>
      <c r="EE23" s="1">
        <v>7.7</v>
      </c>
      <c r="EF23" s="1">
        <v>7.6</v>
      </c>
      <c r="EG23" s="1">
        <v>7.5</v>
      </c>
      <c r="EH23" s="1">
        <v>7.9</v>
      </c>
      <c r="EI23" s="1">
        <v>7.9</v>
      </c>
      <c r="EJ23" s="1">
        <v>7.8</v>
      </c>
      <c r="EK23" s="1">
        <v>7.7</v>
      </c>
      <c r="EL23" s="1">
        <v>7.7</v>
      </c>
      <c r="EM23" s="1">
        <v>7.6</v>
      </c>
      <c r="EO23" s="1"/>
      <c r="EP23" s="12" t="s">
        <v>566</v>
      </c>
      <c r="EQ23" s="1">
        <v>9.8</v>
      </c>
      <c r="ER23" s="1">
        <v>9.7</v>
      </c>
      <c r="ES23" s="1">
        <v>9.6</v>
      </c>
      <c r="ET23" s="1">
        <v>9.7</v>
      </c>
      <c r="EU23" s="1">
        <v>9.7</v>
      </c>
      <c r="EV23" s="1">
        <v>9.4</v>
      </c>
      <c r="EW23" s="1">
        <v>9.4</v>
      </c>
      <c r="EX23" s="1">
        <v>9.3</v>
      </c>
      <c r="EY23" s="1">
        <v>8.5</v>
      </c>
      <c r="EZ23" s="1">
        <v>8.4</v>
      </c>
      <c r="FA23" s="1">
        <v>8.4</v>
      </c>
      <c r="FB23" s="1">
        <v>8.1</v>
      </c>
      <c r="FC23" s="1">
        <v>8.3</v>
      </c>
      <c r="FD23" s="1">
        <v>8.2</v>
      </c>
      <c r="FE23" s="1">
        <v>8.1</v>
      </c>
      <c r="FF23" s="1">
        <v>8.5</v>
      </c>
      <c r="FG23" s="1">
        <v>8.4</v>
      </c>
      <c r="FH23" s="1">
        <v>8.3</v>
      </c>
      <c r="FI23" s="1">
        <v>8.2</v>
      </c>
      <c r="FJ23" s="1">
        <v>8.2</v>
      </c>
      <c r="FK23" s="1">
        <v>8.2</v>
      </c>
      <c r="FM23" s="1"/>
      <c r="FN23" s="12" t="s">
        <v>566</v>
      </c>
      <c r="FO23" s="1">
        <v>10.4</v>
      </c>
      <c r="FP23" s="1">
        <v>10.3</v>
      </c>
      <c r="FQ23" s="1">
        <v>10.1</v>
      </c>
      <c r="FR23" s="1">
        <v>10</v>
      </c>
      <c r="FS23" s="1">
        <v>9.9</v>
      </c>
      <c r="FT23" s="1">
        <v>9.8</v>
      </c>
      <c r="FU23" s="1">
        <v>9.7</v>
      </c>
      <c r="FV23" s="1">
        <v>9.6</v>
      </c>
      <c r="FW23" s="1">
        <v>9.5</v>
      </c>
      <c r="FX23" s="1">
        <v>9.3</v>
      </c>
      <c r="FY23" s="1">
        <v>9.3</v>
      </c>
      <c r="FZ23" s="1">
        <v>8.5</v>
      </c>
      <c r="GA23" s="1">
        <v>8.5</v>
      </c>
      <c r="GB23" s="1">
        <v>8.4</v>
      </c>
      <c r="GC23" s="1">
        <v>8.3</v>
      </c>
      <c r="GD23" s="1">
        <v>8.8</v>
      </c>
      <c r="GE23" s="1">
        <v>8.8</v>
      </c>
      <c r="GF23" s="1">
        <v>8.7</v>
      </c>
      <c r="GG23" s="1">
        <v>8.7</v>
      </c>
      <c r="GH23" s="1">
        <v>8.6</v>
      </c>
      <c r="GI23" s="1">
        <v>8.5</v>
      </c>
      <c r="GK23" s="1"/>
      <c r="GL23" s="12" t="s">
        <v>566</v>
      </c>
      <c r="GM23" s="1">
        <v>9.3</v>
      </c>
      <c r="GN23" s="1">
        <v>9.2</v>
      </c>
      <c r="GO23" s="1">
        <v>9.1</v>
      </c>
      <c r="GP23" s="1">
        <v>8.9</v>
      </c>
      <c r="GQ23" s="1">
        <v>8.9</v>
      </c>
      <c r="GR23" s="1">
        <v>8.8</v>
      </c>
      <c r="GS23" s="1">
        <v>8.7</v>
      </c>
      <c r="GT23" s="1">
        <v>8.6</v>
      </c>
      <c r="GU23" s="1">
        <v>8.6</v>
      </c>
      <c r="GV23" s="1">
        <v>8.5</v>
      </c>
      <c r="GW23" s="1">
        <v>8.5</v>
      </c>
      <c r="GX23" s="1">
        <v>8.1</v>
      </c>
      <c r="GY23" s="1">
        <v>7.9</v>
      </c>
      <c r="GZ23" s="1">
        <v>8</v>
      </c>
      <c r="HA23" s="1">
        <v>7.9</v>
      </c>
      <c r="HB23" s="1">
        <v>8.2</v>
      </c>
      <c r="HC23" s="1">
        <v>8.2</v>
      </c>
      <c r="HD23" s="1">
        <v>8.1</v>
      </c>
      <c r="HE23" s="1">
        <v>8.1</v>
      </c>
      <c r="HF23" s="1">
        <v>8</v>
      </c>
      <c r="HG23" s="1">
        <v>8</v>
      </c>
      <c r="HI23" s="1"/>
      <c r="HJ23" s="12" t="s">
        <v>566</v>
      </c>
      <c r="HK23" s="1">
        <v>9.2</v>
      </c>
      <c r="HL23" s="1">
        <v>9.2</v>
      </c>
      <c r="HM23" s="1">
        <v>9.1</v>
      </c>
      <c r="HN23" s="1">
        <v>9</v>
      </c>
      <c r="HO23" s="1">
        <v>8.9</v>
      </c>
      <c r="HP23" s="1">
        <v>8.8</v>
      </c>
      <c r="HQ23" s="1">
        <v>8.7</v>
      </c>
      <c r="HR23" s="1">
        <v>8.7</v>
      </c>
      <c r="HS23" s="1">
        <v>8.7</v>
      </c>
      <c r="HT23" s="1">
        <v>8.6</v>
      </c>
      <c r="HU23" s="1">
        <v>8.2</v>
      </c>
      <c r="HV23" s="1">
        <v>8.2</v>
      </c>
      <c r="HW23" s="1">
        <v>8.1</v>
      </c>
      <c r="HX23" s="1">
        <v>8.1</v>
      </c>
      <c r="HY23" s="1">
        <v>8</v>
      </c>
      <c r="HZ23" s="1">
        <v>8.3</v>
      </c>
      <c r="IA23" s="1">
        <v>8.2</v>
      </c>
      <c r="IB23" s="1">
        <v>8.2</v>
      </c>
      <c r="IC23" s="1">
        <v>8.2</v>
      </c>
      <c r="ID23" s="1">
        <v>8</v>
      </c>
      <c r="IE23" s="1">
        <v>7.9</v>
      </c>
    </row>
    <row r="24" ht="15" spans="1:239">
      <c r="A24" s="1"/>
      <c r="B24" s="12" t="s">
        <v>567</v>
      </c>
      <c r="C24" s="1">
        <v>6.9</v>
      </c>
      <c r="D24" s="1">
        <v>6.7</v>
      </c>
      <c r="E24" s="1">
        <v>6.5</v>
      </c>
      <c r="F24" s="1">
        <v>6.5</v>
      </c>
      <c r="G24" s="1">
        <v>6.3</v>
      </c>
      <c r="H24" s="1">
        <v>6.3</v>
      </c>
      <c r="I24" s="1">
        <v>6.2</v>
      </c>
      <c r="J24" s="1">
        <v>6.2</v>
      </c>
      <c r="K24" s="1">
        <v>6.2</v>
      </c>
      <c r="L24" s="1">
        <v>6.2</v>
      </c>
      <c r="M24" s="1">
        <v>6.3</v>
      </c>
      <c r="N24" s="1">
        <v>6.4</v>
      </c>
      <c r="O24" s="1">
        <v>6.5</v>
      </c>
      <c r="P24" s="1">
        <v>6.5</v>
      </c>
      <c r="Q24" s="1">
        <v>6.5</v>
      </c>
      <c r="R24" s="1">
        <v>6.5</v>
      </c>
      <c r="S24" s="1">
        <v>6.6</v>
      </c>
      <c r="T24" s="1">
        <v>6.5</v>
      </c>
      <c r="U24" s="1">
        <v>6.5</v>
      </c>
      <c r="V24" s="1">
        <v>6.6</v>
      </c>
      <c r="W24" s="1">
        <v>6.6</v>
      </c>
      <c r="Y24" s="1"/>
      <c r="Z24" s="12" t="s">
        <v>567</v>
      </c>
      <c r="AA24" s="1">
        <v>6.7</v>
      </c>
      <c r="AB24" s="1">
        <v>6.6</v>
      </c>
      <c r="AC24" s="1">
        <v>6.7</v>
      </c>
      <c r="AD24" s="1">
        <v>6.6</v>
      </c>
      <c r="AE24" s="1">
        <v>6.6</v>
      </c>
      <c r="AF24" s="1">
        <v>6.5</v>
      </c>
      <c r="AG24" s="1">
        <v>6.4</v>
      </c>
      <c r="AH24" s="1">
        <v>6.4</v>
      </c>
      <c r="AI24" s="1">
        <v>6.3</v>
      </c>
      <c r="AJ24" s="1">
        <v>6.4</v>
      </c>
      <c r="AK24" s="1">
        <v>6.4</v>
      </c>
      <c r="AL24" s="1">
        <v>6.5</v>
      </c>
      <c r="AM24" s="1">
        <v>6.5</v>
      </c>
      <c r="AN24" s="1">
        <v>6.5</v>
      </c>
      <c r="AO24" s="1">
        <v>6.6</v>
      </c>
      <c r="AP24" s="1">
        <v>6.6</v>
      </c>
      <c r="AQ24" s="1">
        <v>6.6</v>
      </c>
      <c r="AR24" s="1">
        <v>6.6</v>
      </c>
      <c r="AS24" s="1">
        <v>6.6</v>
      </c>
      <c r="AT24" s="1">
        <v>6.6</v>
      </c>
      <c r="AU24" s="1">
        <v>6.6</v>
      </c>
      <c r="AW24" s="1"/>
      <c r="AX24" s="12" t="s">
        <v>567</v>
      </c>
      <c r="AY24" s="1">
        <v>5.4</v>
      </c>
      <c r="AZ24" s="1">
        <v>5.4</v>
      </c>
      <c r="BA24" s="1">
        <v>5.4</v>
      </c>
      <c r="BB24" s="1">
        <v>5.3</v>
      </c>
      <c r="BC24" s="1">
        <v>5.3</v>
      </c>
      <c r="BD24" s="1">
        <v>5.2</v>
      </c>
      <c r="BE24" s="1">
        <v>5.3</v>
      </c>
      <c r="BF24" s="1">
        <v>5.3</v>
      </c>
      <c r="BG24" s="1">
        <v>5.3</v>
      </c>
      <c r="BH24" s="1">
        <v>5.3</v>
      </c>
      <c r="BI24" s="1">
        <v>5.4</v>
      </c>
      <c r="BJ24" s="1">
        <v>5.4</v>
      </c>
      <c r="BK24" s="1">
        <v>5.5</v>
      </c>
      <c r="BL24" s="1">
        <v>5.5</v>
      </c>
      <c r="BM24" s="1">
        <v>5.6</v>
      </c>
      <c r="BN24" s="1">
        <v>5.6</v>
      </c>
      <c r="BO24" s="1">
        <v>5.6</v>
      </c>
      <c r="BP24" s="1">
        <v>5.6</v>
      </c>
      <c r="BQ24" s="1">
        <v>5.6</v>
      </c>
      <c r="BR24" s="1">
        <v>5.5</v>
      </c>
      <c r="BS24" s="1">
        <v>5.6</v>
      </c>
      <c r="BU24" s="1"/>
      <c r="BV24" s="12" t="s">
        <v>567</v>
      </c>
      <c r="BW24" s="1">
        <v>6.1</v>
      </c>
      <c r="BX24" s="1">
        <v>6</v>
      </c>
      <c r="BY24" s="1">
        <v>6</v>
      </c>
      <c r="BZ24" s="1">
        <v>5.9</v>
      </c>
      <c r="CA24" s="1">
        <v>5.9</v>
      </c>
      <c r="CB24" s="1">
        <v>5.8</v>
      </c>
      <c r="CC24" s="1">
        <v>5.9</v>
      </c>
      <c r="CD24" s="1">
        <v>5.9</v>
      </c>
      <c r="CE24" s="1">
        <v>5.9</v>
      </c>
      <c r="CF24" s="1">
        <v>5.9</v>
      </c>
      <c r="CG24" s="1">
        <v>5.9</v>
      </c>
      <c r="CH24" s="1">
        <v>5.9</v>
      </c>
      <c r="CI24" s="1">
        <v>6</v>
      </c>
      <c r="CJ24" s="1">
        <v>6</v>
      </c>
      <c r="CK24" s="1">
        <v>6.1</v>
      </c>
      <c r="CL24" s="1">
        <v>6.1</v>
      </c>
      <c r="CM24" s="1">
        <v>6.1</v>
      </c>
      <c r="CN24" s="1">
        <v>6.1</v>
      </c>
      <c r="CO24" s="1">
        <v>6.1</v>
      </c>
      <c r="CP24" s="1">
        <v>6.1</v>
      </c>
      <c r="CQ24" s="1">
        <v>6.1</v>
      </c>
      <c r="CS24" s="1"/>
      <c r="CT24" s="12" t="s">
        <v>567</v>
      </c>
      <c r="CU24" s="1">
        <v>6.9</v>
      </c>
      <c r="CV24" s="1">
        <v>6.8</v>
      </c>
      <c r="CW24" s="1">
        <v>6.9</v>
      </c>
      <c r="CX24" s="1">
        <v>6.9</v>
      </c>
      <c r="CY24" s="1">
        <v>7</v>
      </c>
      <c r="CZ24" s="1">
        <v>7</v>
      </c>
      <c r="DA24" s="1">
        <v>7</v>
      </c>
      <c r="DB24" s="1">
        <v>7</v>
      </c>
      <c r="DC24" s="1">
        <v>7</v>
      </c>
      <c r="DD24" s="1">
        <v>7</v>
      </c>
      <c r="DE24" s="1">
        <v>7.1</v>
      </c>
      <c r="DF24" s="1">
        <v>7.2</v>
      </c>
      <c r="DG24" s="1">
        <v>7.2</v>
      </c>
      <c r="DH24" s="1">
        <v>7.3</v>
      </c>
      <c r="DI24" s="1">
        <v>7.4</v>
      </c>
      <c r="DJ24" s="1">
        <v>7.4</v>
      </c>
      <c r="DK24" s="1">
        <v>7.4</v>
      </c>
      <c r="DL24" s="1">
        <v>7.4</v>
      </c>
      <c r="DM24" s="1">
        <v>7.4</v>
      </c>
      <c r="DN24" s="1">
        <v>7.4</v>
      </c>
      <c r="DO24" s="1">
        <v>7.4</v>
      </c>
      <c r="DQ24" s="1"/>
      <c r="DR24" s="12" t="s">
        <v>567</v>
      </c>
      <c r="DS24" s="1">
        <v>6.4</v>
      </c>
      <c r="DT24" s="1">
        <v>6.4</v>
      </c>
      <c r="DU24" s="1">
        <v>6.3</v>
      </c>
      <c r="DV24" s="1">
        <v>6.3</v>
      </c>
      <c r="DW24" s="1">
        <v>6.3</v>
      </c>
      <c r="DX24" s="1">
        <v>6.3</v>
      </c>
      <c r="DY24" s="1">
        <v>6.3</v>
      </c>
      <c r="DZ24" s="1">
        <v>6.4</v>
      </c>
      <c r="EA24" s="1">
        <v>6.4</v>
      </c>
      <c r="EB24" s="1">
        <v>6.4</v>
      </c>
      <c r="EC24" s="1">
        <v>6.6</v>
      </c>
      <c r="ED24" s="1">
        <v>6.6</v>
      </c>
      <c r="EE24" s="1">
        <v>6.7</v>
      </c>
      <c r="EF24" s="1">
        <v>6.8</v>
      </c>
      <c r="EG24" s="1">
        <v>6.8</v>
      </c>
      <c r="EH24" s="1">
        <v>6.8</v>
      </c>
      <c r="EI24" s="1">
        <v>6.9</v>
      </c>
      <c r="EJ24" s="1">
        <v>6.9</v>
      </c>
      <c r="EK24" s="1">
        <v>6.8</v>
      </c>
      <c r="EL24" s="1">
        <v>6.9</v>
      </c>
      <c r="EM24" s="1">
        <v>6.8</v>
      </c>
      <c r="EO24" s="1"/>
      <c r="EP24" s="12" t="s">
        <v>567</v>
      </c>
      <c r="EQ24" s="1">
        <v>7.4</v>
      </c>
      <c r="ER24" s="1">
        <v>7.3</v>
      </c>
      <c r="ES24" s="1">
        <v>7.2</v>
      </c>
      <c r="ET24" s="1">
        <v>7.2</v>
      </c>
      <c r="EU24" s="1">
        <v>7.2</v>
      </c>
      <c r="EV24" s="1">
        <v>7</v>
      </c>
      <c r="EW24" s="1">
        <v>7</v>
      </c>
      <c r="EX24" s="1">
        <v>7</v>
      </c>
      <c r="EY24" s="1">
        <v>7</v>
      </c>
      <c r="EZ24" s="1">
        <v>7</v>
      </c>
      <c r="FA24" s="1">
        <v>7.1</v>
      </c>
      <c r="FB24" s="1">
        <v>7.1</v>
      </c>
      <c r="FC24" s="1">
        <v>7.2</v>
      </c>
      <c r="FD24" s="1">
        <v>7.1</v>
      </c>
      <c r="FE24" s="1">
        <v>7.2</v>
      </c>
      <c r="FF24" s="1">
        <v>7.3</v>
      </c>
      <c r="FG24" s="1">
        <v>7.3</v>
      </c>
      <c r="FH24" s="1">
        <v>7.3</v>
      </c>
      <c r="FI24" s="1">
        <v>7.2</v>
      </c>
      <c r="FJ24" s="1">
        <v>7.2</v>
      </c>
      <c r="FK24" s="1">
        <v>7.3</v>
      </c>
      <c r="FM24" s="1"/>
      <c r="FN24" s="12" t="s">
        <v>567</v>
      </c>
      <c r="FO24" s="1">
        <v>7.9</v>
      </c>
      <c r="FP24" s="1">
        <v>7.7</v>
      </c>
      <c r="FQ24" s="1">
        <v>7.4</v>
      </c>
      <c r="FR24" s="1">
        <v>7.3</v>
      </c>
      <c r="FS24" s="1">
        <v>7.1</v>
      </c>
      <c r="FT24" s="1">
        <v>7</v>
      </c>
      <c r="FU24" s="1">
        <v>7</v>
      </c>
      <c r="FV24" s="1">
        <v>7</v>
      </c>
      <c r="FW24" s="1">
        <v>6.9</v>
      </c>
      <c r="FX24" s="1">
        <v>6.9</v>
      </c>
      <c r="FY24" s="1">
        <v>7</v>
      </c>
      <c r="FZ24" s="1">
        <v>7.1</v>
      </c>
      <c r="GA24" s="1">
        <v>7.2</v>
      </c>
      <c r="GB24" s="1">
        <v>7.2</v>
      </c>
      <c r="GC24" s="1">
        <v>7.2</v>
      </c>
      <c r="GD24" s="1">
        <v>7.3</v>
      </c>
      <c r="GE24" s="1">
        <v>7.3</v>
      </c>
      <c r="GF24" s="1">
        <v>7.3</v>
      </c>
      <c r="GG24" s="1">
        <v>7.3</v>
      </c>
      <c r="GH24" s="1">
        <v>7.3</v>
      </c>
      <c r="GI24" s="1">
        <v>7.3</v>
      </c>
      <c r="GK24" s="1"/>
      <c r="GL24" s="12" t="s">
        <v>567</v>
      </c>
      <c r="GM24" s="1">
        <v>7.2</v>
      </c>
      <c r="GN24" s="1">
        <v>6.9</v>
      </c>
      <c r="GO24" s="1">
        <v>6.7</v>
      </c>
      <c r="GP24" s="1">
        <v>6.4</v>
      </c>
      <c r="GQ24" s="1">
        <v>6.3</v>
      </c>
      <c r="GR24" s="1">
        <v>6.3</v>
      </c>
      <c r="GS24" s="1">
        <v>6.3</v>
      </c>
      <c r="GT24" s="1">
        <v>6.3</v>
      </c>
      <c r="GU24" s="1">
        <v>6.3</v>
      </c>
      <c r="GV24" s="1">
        <v>6.4</v>
      </c>
      <c r="GW24" s="1">
        <v>6.5</v>
      </c>
      <c r="GX24" s="1">
        <v>6.6</v>
      </c>
      <c r="GY24" s="1">
        <v>6.7</v>
      </c>
      <c r="GZ24" s="1">
        <v>6.7</v>
      </c>
      <c r="HA24" s="1">
        <v>6.8</v>
      </c>
      <c r="HB24" s="1">
        <v>6.9</v>
      </c>
      <c r="HC24" s="1">
        <v>7</v>
      </c>
      <c r="HD24" s="1">
        <v>7</v>
      </c>
      <c r="HE24" s="1">
        <v>6.9</v>
      </c>
      <c r="HF24" s="1">
        <v>6.9</v>
      </c>
      <c r="HG24" s="1">
        <v>7</v>
      </c>
      <c r="HI24" s="1"/>
      <c r="HJ24" s="12" t="s">
        <v>567</v>
      </c>
      <c r="HK24" s="1">
        <v>7.1</v>
      </c>
      <c r="HL24" s="1">
        <v>6.9</v>
      </c>
      <c r="HM24" s="1">
        <v>6.7</v>
      </c>
      <c r="HN24" s="1">
        <v>6.6</v>
      </c>
      <c r="HO24" s="1">
        <v>6.4</v>
      </c>
      <c r="HP24" s="1">
        <v>6.3</v>
      </c>
      <c r="HQ24" s="1">
        <v>6.2</v>
      </c>
      <c r="HR24" s="1">
        <v>6.3</v>
      </c>
      <c r="HS24" s="1">
        <v>6.3</v>
      </c>
      <c r="HT24" s="1">
        <v>6.4</v>
      </c>
      <c r="HU24" s="1">
        <v>6.4</v>
      </c>
      <c r="HV24" s="1">
        <v>6.5</v>
      </c>
      <c r="HW24" s="1">
        <v>6.5</v>
      </c>
      <c r="HX24" s="1">
        <v>6.5</v>
      </c>
      <c r="HY24" s="1">
        <v>6.6</v>
      </c>
      <c r="HZ24" s="1">
        <v>6.6</v>
      </c>
      <c r="IA24" s="1">
        <v>6.6</v>
      </c>
      <c r="IB24" s="1">
        <v>6.6</v>
      </c>
      <c r="IC24" s="1">
        <v>6.6</v>
      </c>
      <c r="ID24" s="1">
        <v>6.6</v>
      </c>
      <c r="IE24" s="1">
        <v>6.6</v>
      </c>
    </row>
    <row r="25" ht="15" spans="1:239">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1"/>
      <c r="AX25" s="1"/>
      <c r="AY25" s="1"/>
      <c r="AZ25" s="1"/>
      <c r="BA25" s="1"/>
      <c r="BB25" s="1"/>
      <c r="BC25" s="1"/>
      <c r="BD25" s="1"/>
      <c r="BE25" s="1"/>
      <c r="BF25" s="1"/>
      <c r="BG25" s="1"/>
      <c r="BH25" s="1"/>
      <c r="BI25" s="1"/>
      <c r="BJ25" s="1"/>
      <c r="BK25" s="1"/>
      <c r="BL25" s="1"/>
      <c r="BM25" s="1"/>
      <c r="BN25" s="1"/>
      <c r="BO25" s="1"/>
      <c r="BP25" s="1"/>
      <c r="BQ25" s="1"/>
      <c r="BR25" s="1"/>
      <c r="BS25" s="1"/>
      <c r="BU25" s="1"/>
      <c r="BV25" s="1"/>
      <c r="BW25" s="1"/>
      <c r="BX25" s="1"/>
      <c r="BY25" s="1"/>
      <c r="BZ25" s="1"/>
      <c r="CA25" s="1"/>
      <c r="CB25" s="1"/>
      <c r="CC25" s="1"/>
      <c r="CD25" s="1"/>
      <c r="CE25" s="1"/>
      <c r="CF25" s="1"/>
      <c r="CG25" s="1"/>
      <c r="CH25" s="1"/>
      <c r="CI25" s="1"/>
      <c r="CJ25" s="1"/>
      <c r="CK25" s="1"/>
      <c r="CL25" s="1"/>
      <c r="CM25" s="1"/>
      <c r="CN25" s="1"/>
      <c r="CO25" s="1"/>
      <c r="CP25" s="1"/>
      <c r="CQ25" s="1"/>
      <c r="CS25" s="1"/>
      <c r="CT25" s="1"/>
      <c r="CU25" s="1"/>
      <c r="CV25" s="1"/>
      <c r="CW25" s="1"/>
      <c r="CX25" s="1"/>
      <c r="CY25" s="1"/>
      <c r="CZ25" s="1"/>
      <c r="DA25" s="1"/>
      <c r="DB25" s="1"/>
      <c r="DC25" s="1"/>
      <c r="DD25" s="1"/>
      <c r="DE25" s="1"/>
      <c r="DF25" s="1"/>
      <c r="DG25" s="1"/>
      <c r="DH25" s="1"/>
      <c r="DI25" s="1"/>
      <c r="DJ25" s="1"/>
      <c r="DK25" s="1"/>
      <c r="DL25" s="1"/>
      <c r="DM25" s="1"/>
      <c r="DN25" s="1"/>
      <c r="DO25" s="1"/>
      <c r="DQ25" s="1"/>
      <c r="DR25" s="1"/>
      <c r="DS25" s="1"/>
      <c r="DT25" s="1"/>
      <c r="DU25" s="1"/>
      <c r="DV25" s="1"/>
      <c r="DW25" s="1"/>
      <c r="DX25" s="1"/>
      <c r="DY25" s="1"/>
      <c r="DZ25" s="1"/>
      <c r="EA25" s="1"/>
      <c r="EB25" s="1"/>
      <c r="EC25" s="1"/>
      <c r="ED25" s="1"/>
      <c r="EE25" s="1"/>
      <c r="EF25" s="1"/>
      <c r="EG25" s="1"/>
      <c r="EH25" s="1"/>
      <c r="EI25" s="1"/>
      <c r="EJ25" s="1"/>
      <c r="EK25" s="1"/>
      <c r="EL25" s="1"/>
      <c r="EM25" s="1"/>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c r="HI25" s="1"/>
      <c r="HJ25" s="1"/>
      <c r="HK25" s="1"/>
      <c r="HL25" s="1"/>
      <c r="HM25" s="1"/>
      <c r="HN25" s="1"/>
      <c r="HO25" s="1"/>
      <c r="HP25" s="1"/>
      <c r="HQ25" s="1"/>
      <c r="HR25" s="1"/>
      <c r="HS25" s="1"/>
      <c r="HT25" s="1"/>
      <c r="HU25" s="1"/>
      <c r="HV25" s="1"/>
      <c r="HW25" s="1"/>
      <c r="HX25" s="1"/>
      <c r="HY25" s="1"/>
      <c r="HZ25" s="1"/>
      <c r="IA25" s="1"/>
      <c r="IB25" s="1"/>
      <c r="IC25" s="1"/>
      <c r="ID25" s="1"/>
      <c r="IE25" s="1"/>
    </row>
    <row r="26" ht="15" spans="1:239">
      <c r="A26" s="1" t="s">
        <v>206</v>
      </c>
      <c r="B26" s="1"/>
      <c r="C26" s="3"/>
      <c r="D26" s="3"/>
      <c r="E26" s="3"/>
      <c r="F26" s="3"/>
      <c r="G26" s="3"/>
      <c r="H26" s="3"/>
      <c r="I26" s="3"/>
      <c r="J26" s="3"/>
      <c r="K26" s="3"/>
      <c r="L26" s="3"/>
      <c r="M26" s="3"/>
      <c r="N26" s="3"/>
      <c r="O26" s="3"/>
      <c r="P26" s="3"/>
      <c r="Q26" s="3"/>
      <c r="R26" s="3"/>
      <c r="S26" s="3"/>
      <c r="T26" s="3"/>
      <c r="U26" s="3"/>
      <c r="V26" s="3"/>
      <c r="W26" s="3"/>
      <c r="Y26" s="1" t="s">
        <v>206</v>
      </c>
      <c r="Z26" s="1"/>
      <c r="AA26" s="3"/>
      <c r="AB26" s="3"/>
      <c r="AC26" s="3"/>
      <c r="AD26" s="3"/>
      <c r="AE26" s="3"/>
      <c r="AF26" s="3"/>
      <c r="AG26" s="3"/>
      <c r="AH26" s="3"/>
      <c r="AI26" s="3"/>
      <c r="AJ26" s="3"/>
      <c r="AK26" s="3"/>
      <c r="AL26" s="3"/>
      <c r="AM26" s="3"/>
      <c r="AN26" s="3"/>
      <c r="AO26" s="3"/>
      <c r="AP26" s="3"/>
      <c r="AQ26" s="3"/>
      <c r="AR26" s="3"/>
      <c r="AS26" s="3"/>
      <c r="AT26" s="3"/>
      <c r="AU26" s="3"/>
      <c r="AW26" s="1" t="s">
        <v>206</v>
      </c>
      <c r="AX26" s="1"/>
      <c r="AY26" s="3"/>
      <c r="AZ26" s="3"/>
      <c r="BA26" s="3"/>
      <c r="BB26" s="3"/>
      <c r="BC26" s="3"/>
      <c r="BD26" s="3"/>
      <c r="BE26" s="3"/>
      <c r="BF26" s="3"/>
      <c r="BG26" s="3"/>
      <c r="BH26" s="3"/>
      <c r="BI26" s="3"/>
      <c r="BJ26" s="3"/>
      <c r="BK26" s="3"/>
      <c r="BL26" s="3"/>
      <c r="BM26" s="3"/>
      <c r="BN26" s="3"/>
      <c r="BO26" s="3"/>
      <c r="BP26" s="3"/>
      <c r="BQ26" s="3"/>
      <c r="BR26" s="3"/>
      <c r="BS26" s="3"/>
      <c r="BU26" s="1" t="s">
        <v>206</v>
      </c>
      <c r="BV26" s="1"/>
      <c r="BW26" s="3"/>
      <c r="BX26" s="3"/>
      <c r="BY26" s="3"/>
      <c r="BZ26" s="3"/>
      <c r="CA26" s="3"/>
      <c r="CB26" s="3"/>
      <c r="CC26" s="3"/>
      <c r="CD26" s="3"/>
      <c r="CE26" s="3"/>
      <c r="CF26" s="3"/>
      <c r="CG26" s="3"/>
      <c r="CH26" s="3"/>
      <c r="CI26" s="3"/>
      <c r="CJ26" s="3"/>
      <c r="CK26" s="3"/>
      <c r="CL26" s="3"/>
      <c r="CM26" s="3"/>
      <c r="CN26" s="3"/>
      <c r="CO26" s="3"/>
      <c r="CP26" s="3"/>
      <c r="CQ26" s="3"/>
      <c r="CS26" s="1" t="s">
        <v>206</v>
      </c>
      <c r="CT26" s="1"/>
      <c r="CU26" s="3"/>
      <c r="CV26" s="3"/>
      <c r="CW26" s="3"/>
      <c r="CX26" s="3"/>
      <c r="CY26" s="3"/>
      <c r="CZ26" s="3"/>
      <c r="DA26" s="3"/>
      <c r="DB26" s="3"/>
      <c r="DC26" s="3"/>
      <c r="DD26" s="3"/>
      <c r="DE26" s="3"/>
      <c r="DF26" s="3"/>
      <c r="DG26" s="3"/>
      <c r="DH26" s="3"/>
      <c r="DI26" s="3"/>
      <c r="DJ26" s="3"/>
      <c r="DK26" s="3"/>
      <c r="DL26" s="3"/>
      <c r="DM26" s="3"/>
      <c r="DN26" s="3"/>
      <c r="DO26" s="3"/>
      <c r="DQ26" s="1" t="s">
        <v>206</v>
      </c>
      <c r="DR26" s="1"/>
      <c r="DS26" s="3"/>
      <c r="DT26" s="3"/>
      <c r="DU26" s="3"/>
      <c r="DV26" s="3"/>
      <c r="DW26" s="3"/>
      <c r="DX26" s="3"/>
      <c r="DY26" s="3"/>
      <c r="DZ26" s="3"/>
      <c r="EA26" s="3"/>
      <c r="EB26" s="3"/>
      <c r="EC26" s="3"/>
      <c r="ED26" s="3"/>
      <c r="EE26" s="3"/>
      <c r="EF26" s="3"/>
      <c r="EG26" s="3"/>
      <c r="EH26" s="3"/>
      <c r="EI26" s="3"/>
      <c r="EJ26" s="3"/>
      <c r="EK26" s="3"/>
      <c r="EL26" s="3"/>
      <c r="EM26" s="3"/>
      <c r="EO26" s="1" t="s">
        <v>206</v>
      </c>
      <c r="EP26" s="1"/>
      <c r="EQ26" s="3"/>
      <c r="ER26" s="3"/>
      <c r="ES26" s="3"/>
      <c r="ET26" s="3"/>
      <c r="EU26" s="3"/>
      <c r="EV26" s="3"/>
      <c r="EW26" s="3"/>
      <c r="EX26" s="3"/>
      <c r="EY26" s="3"/>
      <c r="EZ26" s="3"/>
      <c r="FA26" s="3"/>
      <c r="FB26" s="3"/>
      <c r="FC26" s="3"/>
      <c r="FD26" s="3"/>
      <c r="FE26" s="3"/>
      <c r="FF26" s="3"/>
      <c r="FG26" s="3"/>
      <c r="FH26" s="3"/>
      <c r="FI26" s="3"/>
      <c r="FJ26" s="3"/>
      <c r="FK26" s="3"/>
      <c r="FM26" s="1" t="s">
        <v>206</v>
      </c>
      <c r="FN26" s="1"/>
      <c r="FO26" s="3"/>
      <c r="FP26" s="3"/>
      <c r="FQ26" s="3"/>
      <c r="FR26" s="3"/>
      <c r="FS26" s="3"/>
      <c r="FT26" s="3"/>
      <c r="FU26" s="3"/>
      <c r="FV26" s="3"/>
      <c r="FW26" s="3"/>
      <c r="FX26" s="3"/>
      <c r="FY26" s="3"/>
      <c r="FZ26" s="3"/>
      <c r="GA26" s="3"/>
      <c r="GB26" s="3"/>
      <c r="GC26" s="3"/>
      <c r="GD26" s="3"/>
      <c r="GE26" s="3"/>
      <c r="GF26" s="3"/>
      <c r="GG26" s="3"/>
      <c r="GH26" s="3"/>
      <c r="GI26" s="3"/>
      <c r="GK26" s="1" t="s">
        <v>206</v>
      </c>
      <c r="GL26" s="1"/>
      <c r="GM26" s="3"/>
      <c r="GN26" s="3"/>
      <c r="GO26" s="3"/>
      <c r="GP26" s="3"/>
      <c r="GQ26" s="3"/>
      <c r="GR26" s="3"/>
      <c r="GS26" s="3"/>
      <c r="GT26" s="3"/>
      <c r="GU26" s="3"/>
      <c r="GV26" s="3"/>
      <c r="GW26" s="3"/>
      <c r="GX26" s="3"/>
      <c r="GY26" s="3"/>
      <c r="GZ26" s="3"/>
      <c r="HA26" s="3"/>
      <c r="HB26" s="3"/>
      <c r="HC26" s="3"/>
      <c r="HD26" s="3"/>
      <c r="HE26" s="3"/>
      <c r="HF26" s="3"/>
      <c r="HG26" s="3"/>
      <c r="HI26" s="1" t="s">
        <v>206</v>
      </c>
      <c r="HJ26" s="1"/>
      <c r="HK26" s="3"/>
      <c r="HL26" s="3"/>
      <c r="HM26" s="3"/>
      <c r="HN26" s="3"/>
      <c r="HO26" s="3"/>
      <c r="HP26" s="3"/>
      <c r="HQ26" s="3"/>
      <c r="HR26" s="3"/>
      <c r="HS26" s="3"/>
      <c r="HT26" s="3"/>
      <c r="HU26" s="3"/>
      <c r="HV26" s="3"/>
      <c r="HW26" s="3"/>
      <c r="HX26" s="3"/>
      <c r="HY26" s="3"/>
      <c r="HZ26" s="3"/>
      <c r="IA26" s="3"/>
      <c r="IB26" s="3"/>
      <c r="IC26" s="3"/>
      <c r="ID26" s="3"/>
      <c r="IE26" s="3"/>
    </row>
    <row r="27" ht="15" spans="1:239">
      <c r="A27" s="1" t="s">
        <v>207</v>
      </c>
      <c r="B27" s="1"/>
      <c r="C27" s="1"/>
      <c r="D27" s="1"/>
      <c r="E27" s="1"/>
      <c r="F27" s="1"/>
      <c r="G27" s="1"/>
      <c r="H27" s="1"/>
      <c r="I27" s="1"/>
      <c r="J27" s="1"/>
      <c r="K27" s="1"/>
      <c r="L27" s="1"/>
      <c r="M27" s="1"/>
      <c r="N27" s="1"/>
      <c r="O27" s="1"/>
      <c r="P27" s="1"/>
      <c r="Q27" s="1"/>
      <c r="R27" s="1"/>
      <c r="S27" s="1"/>
      <c r="T27" s="1"/>
      <c r="U27" s="1"/>
      <c r="V27" s="1"/>
      <c r="W27" s="1"/>
      <c r="Y27" s="1" t="s">
        <v>207</v>
      </c>
      <c r="Z27" s="1"/>
      <c r="AA27" s="1"/>
      <c r="AB27" s="1"/>
      <c r="AC27" s="1"/>
      <c r="AD27" s="1"/>
      <c r="AE27" s="1"/>
      <c r="AF27" s="1"/>
      <c r="AG27" s="1"/>
      <c r="AH27" s="1"/>
      <c r="AI27" s="1"/>
      <c r="AJ27" s="1"/>
      <c r="AK27" s="1"/>
      <c r="AL27" s="1"/>
      <c r="AM27" s="1"/>
      <c r="AN27" s="1"/>
      <c r="AO27" s="1"/>
      <c r="AP27" s="1"/>
      <c r="AQ27" s="1"/>
      <c r="AR27" s="1"/>
      <c r="AS27" s="1"/>
      <c r="AT27" s="1"/>
      <c r="AU27" s="1"/>
      <c r="AW27" s="1" t="s">
        <v>207</v>
      </c>
      <c r="AX27" s="1"/>
      <c r="AY27" s="1"/>
      <c r="AZ27" s="1"/>
      <c r="BA27" s="1"/>
      <c r="BB27" s="1"/>
      <c r="BC27" s="1"/>
      <c r="BD27" s="1"/>
      <c r="BE27" s="1"/>
      <c r="BF27" s="1"/>
      <c r="BG27" s="1"/>
      <c r="BH27" s="1"/>
      <c r="BI27" s="1"/>
      <c r="BJ27" s="1"/>
      <c r="BK27" s="1"/>
      <c r="BL27" s="1"/>
      <c r="BM27" s="1"/>
      <c r="BN27" s="1"/>
      <c r="BO27" s="1"/>
      <c r="BP27" s="1"/>
      <c r="BQ27" s="1"/>
      <c r="BR27" s="1"/>
      <c r="BS27" s="1"/>
      <c r="BU27" s="1" t="s">
        <v>207</v>
      </c>
      <c r="BV27" s="1"/>
      <c r="BW27" s="1"/>
      <c r="BX27" s="1"/>
      <c r="BY27" s="1"/>
      <c r="BZ27" s="1"/>
      <c r="CA27" s="1"/>
      <c r="CB27" s="1"/>
      <c r="CC27" s="1"/>
      <c r="CD27" s="1"/>
      <c r="CE27" s="1"/>
      <c r="CF27" s="1"/>
      <c r="CG27" s="1"/>
      <c r="CH27" s="1"/>
      <c r="CI27" s="1"/>
      <c r="CJ27" s="1"/>
      <c r="CK27" s="1"/>
      <c r="CL27" s="1"/>
      <c r="CM27" s="1"/>
      <c r="CN27" s="1"/>
      <c r="CO27" s="1"/>
      <c r="CP27" s="1"/>
      <c r="CQ27" s="1"/>
      <c r="CS27" s="1" t="s">
        <v>207</v>
      </c>
      <c r="CT27" s="1"/>
      <c r="CU27" s="1"/>
      <c r="CV27" s="1"/>
      <c r="CW27" s="1"/>
      <c r="CX27" s="1"/>
      <c r="CY27" s="1"/>
      <c r="CZ27" s="1"/>
      <c r="DA27" s="1"/>
      <c r="DB27" s="1"/>
      <c r="DC27" s="1"/>
      <c r="DD27" s="1"/>
      <c r="DE27" s="1"/>
      <c r="DF27" s="1"/>
      <c r="DG27" s="1"/>
      <c r="DH27" s="1"/>
      <c r="DI27" s="1"/>
      <c r="DJ27" s="1"/>
      <c r="DK27" s="1"/>
      <c r="DL27" s="1"/>
      <c r="DM27" s="1"/>
      <c r="DN27" s="1"/>
      <c r="DO27" s="1"/>
      <c r="DQ27" s="1" t="s">
        <v>207</v>
      </c>
      <c r="DR27" s="1"/>
      <c r="DS27" s="1"/>
      <c r="DT27" s="1"/>
      <c r="DU27" s="1"/>
      <c r="DV27" s="1"/>
      <c r="DW27" s="1"/>
      <c r="DX27" s="1"/>
      <c r="DY27" s="1"/>
      <c r="DZ27" s="1"/>
      <c r="EA27" s="1"/>
      <c r="EB27" s="1"/>
      <c r="EC27" s="1"/>
      <c r="ED27" s="1"/>
      <c r="EE27" s="1"/>
      <c r="EF27" s="1"/>
      <c r="EG27" s="1"/>
      <c r="EH27" s="1"/>
      <c r="EI27" s="1"/>
      <c r="EJ27" s="1"/>
      <c r="EK27" s="1"/>
      <c r="EL27" s="1"/>
      <c r="EM27" s="1"/>
      <c r="EO27" s="1" t="s">
        <v>207</v>
      </c>
      <c r="EP27" s="1"/>
      <c r="EQ27" s="1"/>
      <c r="ER27" s="1"/>
      <c r="ES27" s="1"/>
      <c r="ET27" s="1"/>
      <c r="EU27" s="1"/>
      <c r="EV27" s="1"/>
      <c r="EW27" s="1"/>
      <c r="EX27" s="1"/>
      <c r="EY27" s="1"/>
      <c r="EZ27" s="1"/>
      <c r="FA27" s="1"/>
      <c r="FB27" s="1"/>
      <c r="FC27" s="1"/>
      <c r="FD27" s="1"/>
      <c r="FE27" s="1"/>
      <c r="FF27" s="1"/>
      <c r="FG27" s="1"/>
      <c r="FH27" s="1"/>
      <c r="FI27" s="1"/>
      <c r="FJ27" s="1"/>
      <c r="FK27" s="1"/>
      <c r="FM27" s="1" t="s">
        <v>207</v>
      </c>
      <c r="FN27" s="1"/>
      <c r="FO27" s="1"/>
      <c r="FP27" s="1"/>
      <c r="FQ27" s="1"/>
      <c r="FR27" s="1"/>
      <c r="FS27" s="1"/>
      <c r="FT27" s="1"/>
      <c r="FU27" s="1"/>
      <c r="FV27" s="1"/>
      <c r="FW27" s="1"/>
      <c r="FX27" s="1"/>
      <c r="FY27" s="1"/>
      <c r="FZ27" s="1"/>
      <c r="GA27" s="1"/>
      <c r="GB27" s="1"/>
      <c r="GC27" s="1"/>
      <c r="GD27" s="1"/>
      <c r="GE27" s="1"/>
      <c r="GF27" s="1"/>
      <c r="GG27" s="1"/>
      <c r="GH27" s="1"/>
      <c r="GI27" s="1"/>
      <c r="GK27" s="1" t="s">
        <v>207</v>
      </c>
      <c r="GL27" s="1"/>
      <c r="GM27" s="1"/>
      <c r="GN27" s="1"/>
      <c r="GO27" s="1"/>
      <c r="GP27" s="1"/>
      <c r="GQ27" s="1"/>
      <c r="GR27" s="1"/>
      <c r="GS27" s="1"/>
      <c r="GT27" s="1"/>
      <c r="GU27" s="1"/>
      <c r="GV27" s="1"/>
      <c r="GW27" s="1"/>
      <c r="GX27" s="1"/>
      <c r="GY27" s="1"/>
      <c r="GZ27" s="1"/>
      <c r="HA27" s="1"/>
      <c r="HB27" s="1"/>
      <c r="HC27" s="1"/>
      <c r="HD27" s="1"/>
      <c r="HE27" s="1"/>
      <c r="HF27" s="1"/>
      <c r="HG27" s="1"/>
      <c r="HI27" s="1" t="s">
        <v>207</v>
      </c>
      <c r="HJ27" s="1"/>
      <c r="HK27" s="1"/>
      <c r="HL27" s="1"/>
      <c r="HM27" s="1"/>
      <c r="HN27" s="1"/>
      <c r="HO27" s="1"/>
      <c r="HP27" s="1"/>
      <c r="HQ27" s="1"/>
      <c r="HR27" s="1"/>
      <c r="HS27" s="1"/>
      <c r="HT27" s="1"/>
      <c r="HU27" s="1"/>
      <c r="HV27" s="1"/>
      <c r="HW27" s="1"/>
      <c r="HX27" s="1"/>
      <c r="HY27" s="1"/>
      <c r="HZ27" s="1"/>
      <c r="IA27" s="1"/>
      <c r="IB27" s="1"/>
      <c r="IC27" s="1"/>
      <c r="ID27" s="1"/>
      <c r="IE27" s="1"/>
    </row>
    <row r="28" ht="15" spans="1:239">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1"/>
      <c r="AX28" s="1"/>
      <c r="AY28" s="1"/>
      <c r="AZ28" s="1"/>
      <c r="BA28" s="1"/>
      <c r="BB28" s="1"/>
      <c r="BC28" s="1"/>
      <c r="BD28" s="1"/>
      <c r="BE28" s="1"/>
      <c r="BF28" s="1"/>
      <c r="BG28" s="1"/>
      <c r="BH28" s="1"/>
      <c r="BI28" s="1"/>
      <c r="BJ28" s="1"/>
      <c r="BK28" s="1"/>
      <c r="BL28" s="1"/>
      <c r="BM28" s="1"/>
      <c r="BN28" s="1"/>
      <c r="BO28" s="1"/>
      <c r="BP28" s="1"/>
      <c r="BQ28" s="1"/>
      <c r="BR28" s="1"/>
      <c r="BS28" s="1"/>
      <c r="BU28" s="1"/>
      <c r="BV28" s="1"/>
      <c r="BW28" s="1"/>
      <c r="BX28" s="1"/>
      <c r="BY28" s="1"/>
      <c r="BZ28" s="1"/>
      <c r="CA28" s="1"/>
      <c r="CB28" s="1"/>
      <c r="CC28" s="1"/>
      <c r="CD28" s="1"/>
      <c r="CE28" s="1"/>
      <c r="CF28" s="1"/>
      <c r="CG28" s="1"/>
      <c r="CH28" s="1"/>
      <c r="CI28" s="1"/>
      <c r="CJ28" s="1"/>
      <c r="CK28" s="1"/>
      <c r="CL28" s="1"/>
      <c r="CM28" s="1"/>
      <c r="CN28" s="1"/>
      <c r="CO28" s="1"/>
      <c r="CP28" s="1"/>
      <c r="CQ28" s="1"/>
      <c r="CS28" s="1"/>
      <c r="CT28" s="1"/>
      <c r="CU28" s="1"/>
      <c r="CV28" s="1"/>
      <c r="CW28" s="1"/>
      <c r="CX28" s="1"/>
      <c r="CY28" s="1"/>
      <c r="CZ28" s="1"/>
      <c r="DA28" s="1"/>
      <c r="DB28" s="1"/>
      <c r="DC28" s="1"/>
      <c r="DD28" s="1"/>
      <c r="DE28" s="1"/>
      <c r="DF28" s="1"/>
      <c r="DG28" s="1"/>
      <c r="DH28" s="1"/>
      <c r="DI28" s="1"/>
      <c r="DJ28" s="1"/>
      <c r="DK28" s="1"/>
      <c r="DL28" s="1"/>
      <c r="DM28" s="1"/>
      <c r="DN28" s="1"/>
      <c r="DO28" s="1"/>
      <c r="DQ28" s="1"/>
      <c r="DR28" s="1"/>
      <c r="DS28" s="1"/>
      <c r="DT28" s="1"/>
      <c r="DU28" s="1"/>
      <c r="DV28" s="1"/>
      <c r="DW28" s="1"/>
      <c r="DX28" s="1"/>
      <c r="DY28" s="1"/>
      <c r="DZ28" s="1"/>
      <c r="EA28" s="1"/>
      <c r="EB28" s="1"/>
      <c r="EC28" s="1"/>
      <c r="ED28" s="1"/>
      <c r="EE28" s="1"/>
      <c r="EF28" s="1"/>
      <c r="EG28" s="1"/>
      <c r="EH28" s="1"/>
      <c r="EI28" s="1"/>
      <c r="EJ28" s="1"/>
      <c r="EK28" s="1"/>
      <c r="EL28" s="1"/>
      <c r="EM28" s="1"/>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c r="HI28" s="1"/>
      <c r="HJ28" s="1"/>
      <c r="HK28" s="1"/>
      <c r="HL28" s="1"/>
      <c r="HM28" s="1"/>
      <c r="HN28" s="1"/>
      <c r="HO28" s="1"/>
      <c r="HP28" s="1"/>
      <c r="HQ28" s="1"/>
      <c r="HR28" s="1"/>
      <c r="HS28" s="1"/>
      <c r="HT28" s="1"/>
      <c r="HU28" s="1"/>
      <c r="HV28" s="1"/>
      <c r="HW28" s="1"/>
      <c r="HX28" s="1"/>
      <c r="HY28" s="1"/>
      <c r="HZ28" s="1"/>
      <c r="IA28" s="1"/>
      <c r="IB28" s="1"/>
      <c r="IC28" s="1"/>
      <c r="ID28" s="1"/>
      <c r="IE28" s="1"/>
    </row>
    <row r="29" ht="15" spans="1:239">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1"/>
      <c r="BV29" s="1"/>
      <c r="BW29" s="1"/>
      <c r="BX29" s="1"/>
      <c r="BY29" s="1"/>
      <c r="BZ29" s="1"/>
      <c r="CA29" s="1"/>
      <c r="CB29" s="1"/>
      <c r="CC29" s="1"/>
      <c r="CD29" s="1"/>
      <c r="CE29" s="1"/>
      <c r="CF29" s="1"/>
      <c r="CG29" s="1"/>
      <c r="CH29" s="1"/>
      <c r="CI29" s="1"/>
      <c r="CJ29" s="1"/>
      <c r="CK29" s="1"/>
      <c r="CL29" s="1"/>
      <c r="CM29" s="1"/>
      <c r="CN29" s="1"/>
      <c r="CO29" s="1"/>
      <c r="CP29" s="1"/>
      <c r="CQ29" s="1"/>
      <c r="CS29" s="1"/>
      <c r="CT29" s="1"/>
      <c r="CU29" s="1"/>
      <c r="CV29" s="1"/>
      <c r="CW29" s="1"/>
      <c r="CX29" s="1"/>
      <c r="CY29" s="1"/>
      <c r="CZ29" s="1"/>
      <c r="DA29" s="1"/>
      <c r="DB29" s="1"/>
      <c r="DC29" s="1"/>
      <c r="DD29" s="1"/>
      <c r="DE29" s="1"/>
      <c r="DF29" s="1"/>
      <c r="DG29" s="1"/>
      <c r="DH29" s="1"/>
      <c r="DI29" s="1"/>
      <c r="DJ29" s="1"/>
      <c r="DK29" s="1"/>
      <c r="DL29" s="1"/>
      <c r="DM29" s="1"/>
      <c r="DN29" s="1"/>
      <c r="DO29" s="1"/>
      <c r="DQ29" s="1"/>
      <c r="DR29" s="1"/>
      <c r="DS29" s="1"/>
      <c r="DT29" s="1"/>
      <c r="DU29" s="1"/>
      <c r="DV29" s="1"/>
      <c r="DW29" s="1"/>
      <c r="DX29" s="1"/>
      <c r="DY29" s="1"/>
      <c r="DZ29" s="1"/>
      <c r="EA29" s="1"/>
      <c r="EB29" s="1"/>
      <c r="EC29" s="1"/>
      <c r="ED29" s="1"/>
      <c r="EE29" s="1"/>
      <c r="EF29" s="1"/>
      <c r="EG29" s="1"/>
      <c r="EH29" s="1"/>
      <c r="EI29" s="1"/>
      <c r="EJ29" s="1"/>
      <c r="EK29" s="1"/>
      <c r="EL29" s="1"/>
      <c r="EM29" s="1"/>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c r="HI29" s="1"/>
      <c r="HJ29" s="1"/>
      <c r="HK29" s="1"/>
      <c r="HL29" s="1"/>
      <c r="HM29" s="1"/>
      <c r="HN29" s="1"/>
      <c r="HO29" s="1"/>
      <c r="HP29" s="1"/>
      <c r="HQ29" s="1"/>
      <c r="HR29" s="1"/>
      <c r="HS29" s="1"/>
      <c r="HT29" s="1"/>
      <c r="HU29" s="1"/>
      <c r="HV29" s="1"/>
      <c r="HW29" s="1"/>
      <c r="HX29" s="1"/>
      <c r="HY29" s="1"/>
      <c r="HZ29" s="1"/>
      <c r="IA29" s="1"/>
      <c r="IB29" s="1"/>
      <c r="IC29" s="1"/>
      <c r="ID29" s="1"/>
      <c r="IE29" s="1"/>
    </row>
    <row r="30" ht="15" spans="1:239">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7"/>
      <c r="AX30" s="7"/>
      <c r="AY30" s="1"/>
      <c r="AZ30" s="1"/>
      <c r="BA30" s="1"/>
      <c r="BB30" s="1"/>
      <c r="BC30" s="1"/>
      <c r="BD30" s="1"/>
      <c r="BE30" s="1"/>
      <c r="BF30" s="1"/>
      <c r="BG30" s="1"/>
      <c r="BH30" s="1"/>
      <c r="BI30" s="1"/>
      <c r="BJ30" s="1"/>
      <c r="BK30" s="1"/>
      <c r="BL30" s="1"/>
      <c r="BM30" s="1"/>
      <c r="BN30" s="1"/>
      <c r="BO30" s="1"/>
      <c r="BP30" s="1"/>
      <c r="BQ30" s="1"/>
      <c r="BR30" s="1"/>
      <c r="BS30" s="1"/>
      <c r="BU30" s="7"/>
      <c r="BV30" s="7"/>
      <c r="BW30" s="1"/>
      <c r="BX30" s="1"/>
      <c r="BY30" s="1"/>
      <c r="BZ30" s="1"/>
      <c r="CA30" s="1"/>
      <c r="CB30" s="1"/>
      <c r="CC30" s="1"/>
      <c r="CD30" s="1"/>
      <c r="CE30" s="1"/>
      <c r="CF30" s="1"/>
      <c r="CG30" s="1"/>
      <c r="CH30" s="1"/>
      <c r="CI30" s="1"/>
      <c r="CJ30" s="1"/>
      <c r="CK30" s="1"/>
      <c r="CL30" s="1"/>
      <c r="CM30" s="1"/>
      <c r="CN30" s="1"/>
      <c r="CO30" s="1"/>
      <c r="CP30" s="1"/>
      <c r="CQ30" s="1"/>
      <c r="CS30" s="7"/>
      <c r="CT30" s="7"/>
      <c r="CU30" s="1"/>
      <c r="CV30" s="1"/>
      <c r="CW30" s="1"/>
      <c r="CX30" s="1"/>
      <c r="CY30" s="1"/>
      <c r="CZ30" s="1"/>
      <c r="DA30" s="1"/>
      <c r="DB30" s="1"/>
      <c r="DC30" s="1"/>
      <c r="DD30" s="1"/>
      <c r="DE30" s="1"/>
      <c r="DF30" s="1"/>
      <c r="DG30" s="1"/>
      <c r="DH30" s="1"/>
      <c r="DI30" s="1"/>
      <c r="DJ30" s="1"/>
      <c r="DK30" s="1"/>
      <c r="DL30" s="1"/>
      <c r="DM30" s="1"/>
      <c r="DN30" s="1"/>
      <c r="DO30" s="1"/>
      <c r="DQ30" s="7"/>
      <c r="DR30" s="7"/>
      <c r="DS30" s="1"/>
      <c r="DT30" s="1"/>
      <c r="DU30" s="1"/>
      <c r="DV30" s="1"/>
      <c r="DW30" s="1"/>
      <c r="DX30" s="1"/>
      <c r="DY30" s="1"/>
      <c r="DZ30" s="1"/>
      <c r="EA30" s="1"/>
      <c r="EB30" s="1"/>
      <c r="EC30" s="1"/>
      <c r="ED30" s="1"/>
      <c r="EE30" s="1"/>
      <c r="EF30" s="1"/>
      <c r="EG30" s="1"/>
      <c r="EH30" s="1"/>
      <c r="EI30" s="1"/>
      <c r="EJ30" s="1"/>
      <c r="EK30" s="1"/>
      <c r="EL30" s="1"/>
      <c r="EM30" s="1"/>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c r="HI30" s="7"/>
      <c r="HJ30" s="7"/>
      <c r="HK30" s="1"/>
      <c r="HL30" s="1"/>
      <c r="HM30" s="1"/>
      <c r="HN30" s="1"/>
      <c r="HO30" s="1"/>
      <c r="HP30" s="1"/>
      <c r="HQ30" s="1"/>
      <c r="HR30" s="1"/>
      <c r="HS30" s="1"/>
      <c r="HT30" s="1"/>
      <c r="HU30" s="1"/>
      <c r="HV30" s="1"/>
      <c r="HW30" s="1"/>
      <c r="HX30" s="1"/>
      <c r="HY30" s="1"/>
      <c r="HZ30" s="1"/>
      <c r="IA30" s="1"/>
      <c r="IB30" s="1"/>
      <c r="IC30" s="1"/>
      <c r="ID30" s="1"/>
      <c r="IE30" s="1"/>
    </row>
  </sheetData>
  <mergeCells count="21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5:B15"/>
    <mergeCell ref="Y15:Z15"/>
    <mergeCell ref="AW15:AX15"/>
    <mergeCell ref="BU15:BV15"/>
    <mergeCell ref="CS15:CT15"/>
    <mergeCell ref="DQ15:DR15"/>
    <mergeCell ref="EO15:EP15"/>
    <mergeCell ref="FM15:FN15"/>
    <mergeCell ref="GK15:GL15"/>
    <mergeCell ref="HI15:HJ15"/>
    <mergeCell ref="A18:B18"/>
    <mergeCell ref="Y18:Z18"/>
    <mergeCell ref="AW18:AX18"/>
    <mergeCell ref="BU18:BV18"/>
    <mergeCell ref="CS18:CT18"/>
    <mergeCell ref="DQ18:DR18"/>
    <mergeCell ref="EO18:EP18"/>
    <mergeCell ref="FM18:FN18"/>
    <mergeCell ref="GK18:GL18"/>
    <mergeCell ref="HI18:HJ18"/>
    <mergeCell ref="A21:B21"/>
    <mergeCell ref="Y21:Z21"/>
    <mergeCell ref="AW21:AX21"/>
    <mergeCell ref="BU21:BV21"/>
    <mergeCell ref="CS21:CT21"/>
    <mergeCell ref="DQ21:DR21"/>
    <mergeCell ref="EO21:EP21"/>
    <mergeCell ref="FM21:FN21"/>
    <mergeCell ref="GK21:GL21"/>
    <mergeCell ref="HI21:HJ21"/>
    <mergeCell ref="A25:B25"/>
    <mergeCell ref="Y25:Z25"/>
    <mergeCell ref="AW25:AX25"/>
    <mergeCell ref="BU25:BV25"/>
    <mergeCell ref="CS25:CT25"/>
    <mergeCell ref="DQ25:DR25"/>
    <mergeCell ref="EO25:EP25"/>
    <mergeCell ref="FM25:FN25"/>
    <mergeCell ref="GK25:GL25"/>
    <mergeCell ref="HI25:HJ25"/>
    <mergeCell ref="A26:B26"/>
    <mergeCell ref="Y26:Z26"/>
    <mergeCell ref="AW26:AX26"/>
    <mergeCell ref="BU26:BV26"/>
    <mergeCell ref="CS26:CT26"/>
    <mergeCell ref="DQ26:DR26"/>
    <mergeCell ref="EO26:EP26"/>
    <mergeCell ref="FM26:FN26"/>
    <mergeCell ref="GK26:GL26"/>
    <mergeCell ref="HI26:HJ26"/>
    <mergeCell ref="A27:B27"/>
    <mergeCell ref="Y27:Z27"/>
    <mergeCell ref="AW27:AX27"/>
    <mergeCell ref="BU27:BV27"/>
    <mergeCell ref="CS27:CT27"/>
    <mergeCell ref="DQ27:DR27"/>
    <mergeCell ref="EO27:EP27"/>
    <mergeCell ref="FM27:FN27"/>
    <mergeCell ref="GK27:GL27"/>
    <mergeCell ref="HI27:HJ27"/>
    <mergeCell ref="A28:B28"/>
    <mergeCell ref="Y28:Z28"/>
    <mergeCell ref="AW28:AX28"/>
    <mergeCell ref="BU28:BV28"/>
    <mergeCell ref="CS28:CT28"/>
    <mergeCell ref="DQ28:DR28"/>
    <mergeCell ref="EO28:EP28"/>
    <mergeCell ref="FM28:FN28"/>
    <mergeCell ref="GK28:GL28"/>
    <mergeCell ref="HI28:HJ28"/>
    <mergeCell ref="A29:B29"/>
    <mergeCell ref="Y29:Z29"/>
    <mergeCell ref="AW29:AX29"/>
    <mergeCell ref="BU29:BV29"/>
    <mergeCell ref="CS29:CT29"/>
    <mergeCell ref="DQ29:DR29"/>
    <mergeCell ref="EO29:EP29"/>
    <mergeCell ref="FM29:FN29"/>
    <mergeCell ref="GK29:GL29"/>
    <mergeCell ref="HI29:HJ29"/>
    <mergeCell ref="A30:B30"/>
    <mergeCell ref="Y30:Z30"/>
    <mergeCell ref="AW30:AX30"/>
    <mergeCell ref="BU30:BV30"/>
    <mergeCell ref="CS30:CT30"/>
    <mergeCell ref="DQ30:DR30"/>
    <mergeCell ref="EO30:EP30"/>
    <mergeCell ref="FM30:FN30"/>
    <mergeCell ref="GK30:GL30"/>
    <mergeCell ref="HI30:HJ30"/>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F106"/>
  <sheetViews>
    <sheetView zoomScale="87" zoomScaleNormal="87" topLeftCell="C80" workbookViewId="0">
      <selection activeCell="F102" sqref="F102"/>
    </sheetView>
  </sheetViews>
  <sheetFormatPr defaultColWidth="9" defaultRowHeight="12.75"/>
  <cols>
    <col min="2" max="2" width="42.8571428571429" customWidth="1"/>
    <col min="3" max="3" width="22.4285714285714" customWidth="1"/>
    <col min="4" max="4" width="13.4285714285714" customWidth="1"/>
    <col min="5" max="5" width="14.7142857142857" customWidth="1"/>
    <col min="6" max="6" width="12" customWidth="1"/>
    <col min="8" max="8" width="122.285714285714" customWidth="1"/>
    <col min="23" max="23" width="14.2857142857143" customWidth="1"/>
    <col min="24" max="24" width="36.2857142857143" customWidth="1"/>
  </cols>
  <sheetData>
    <row r="1" ht="51" spans="2:2">
      <c r="B1" s="245" t="s">
        <v>139</v>
      </c>
    </row>
    <row r="2" ht="15" spans="3:28">
      <c r="C2" s="67"/>
      <c r="D2" s="67"/>
      <c r="E2" s="66" t="s">
        <v>5</v>
      </c>
      <c r="F2" s="67"/>
      <c r="G2" s="67"/>
      <c r="H2" s="67"/>
      <c r="I2" s="67"/>
      <c r="J2" s="67"/>
      <c r="K2" s="67"/>
      <c r="L2" s="67"/>
      <c r="O2" s="175" t="s">
        <v>140</v>
      </c>
      <c r="P2" s="175"/>
      <c r="Q2" s="175"/>
      <c r="R2" s="175"/>
      <c r="S2" s="175"/>
      <c r="V2" s="66" t="s">
        <v>16</v>
      </c>
      <c r="W2" s="93"/>
      <c r="X2" s="254"/>
      <c r="Y2" s="254"/>
      <c r="Z2" s="254"/>
      <c r="AA2" s="254"/>
      <c r="AB2" s="254"/>
    </row>
    <row r="3" ht="15.75" spans="3:28">
      <c r="C3" s="68" t="s">
        <v>8</v>
      </c>
      <c r="D3" s="68" t="s">
        <v>69</v>
      </c>
      <c r="E3" s="68" t="s">
        <v>70</v>
      </c>
      <c r="F3" s="153" t="s">
        <v>9</v>
      </c>
      <c r="G3" s="153" t="s">
        <v>10</v>
      </c>
      <c r="H3" s="153" t="s">
        <v>11</v>
      </c>
      <c r="I3" s="250" t="s">
        <v>12</v>
      </c>
      <c r="J3" s="250" t="s">
        <v>13</v>
      </c>
      <c r="K3" s="250" t="s">
        <v>14</v>
      </c>
      <c r="L3" s="153" t="s">
        <v>15</v>
      </c>
      <c r="O3" s="175"/>
      <c r="P3" s="251" t="s">
        <v>83</v>
      </c>
      <c r="Q3" s="255" t="s">
        <v>84</v>
      </c>
      <c r="R3" s="255" t="s">
        <v>85</v>
      </c>
      <c r="S3" s="255" t="s">
        <v>86</v>
      </c>
      <c r="V3" s="214" t="s">
        <v>19</v>
      </c>
      <c r="W3" s="214" t="s">
        <v>8</v>
      </c>
      <c r="X3" s="214" t="s">
        <v>20</v>
      </c>
      <c r="Y3" s="214" t="s">
        <v>21</v>
      </c>
      <c r="Z3" s="214" t="s">
        <v>22</v>
      </c>
      <c r="AA3" s="214" t="s">
        <v>23</v>
      </c>
      <c r="AB3" s="214" t="s">
        <v>24</v>
      </c>
    </row>
    <row r="4" ht="15" spans="3:28">
      <c r="C4" s="195" t="s">
        <v>122</v>
      </c>
      <c r="D4" s="69" t="s">
        <v>73</v>
      </c>
      <c r="E4" s="74" t="s">
        <v>74</v>
      </c>
      <c r="F4">
        <f>SUM(P4:S4)*80%</f>
        <v>636</v>
      </c>
      <c r="G4">
        <f>attached_truck_stock!DO26*80%</f>
        <v>1657.6</v>
      </c>
      <c r="H4">
        <f>attached_truck_stock!EM26*0.8</f>
        <v>3166.4</v>
      </c>
      <c r="I4" s="198">
        <f>attached_truck_stock!FK26*0.8</f>
        <v>324</v>
      </c>
      <c r="J4" s="198">
        <f>attached_truck_stock!GI26*0.8</f>
        <v>345.6</v>
      </c>
      <c r="K4" s="198">
        <f>attached_truck_stock!HG26*0.8</f>
        <v>1215.2</v>
      </c>
      <c r="L4">
        <f>attached_truck_stock!IE26*0.8</f>
        <v>1180</v>
      </c>
      <c r="O4" s="175"/>
      <c r="P4" s="175">
        <f>attached_truck_stock!W26*1</f>
        <v>191</v>
      </c>
      <c r="Q4" s="175">
        <f>attached_truck_stock!AU26*1</f>
        <v>57</v>
      </c>
      <c r="R4" s="175">
        <f>attached_truck_stock!BS26*1</f>
        <v>287</v>
      </c>
      <c r="S4" s="175">
        <f>attached_truck_stock!CQ26*1</f>
        <v>260</v>
      </c>
      <c r="V4" s="254" t="s">
        <v>27</v>
      </c>
      <c r="W4" s="254" t="str">
        <f>C4</f>
        <v>TRA_Tru_PLT_GSL</v>
      </c>
      <c r="X4" s="254"/>
      <c r="Y4" s="256" t="s">
        <v>28</v>
      </c>
      <c r="Z4" s="254" t="s">
        <v>29</v>
      </c>
      <c r="AA4" s="254"/>
      <c r="AB4" s="254"/>
    </row>
    <row r="5" ht="15" spans="3:28">
      <c r="C5" s="195" t="s">
        <v>124</v>
      </c>
      <c r="D5" s="69" t="s">
        <v>141</v>
      </c>
      <c r="E5" s="74" t="s">
        <v>74</v>
      </c>
      <c r="F5">
        <f>F4/4</f>
        <v>159</v>
      </c>
      <c r="G5">
        <f>G4/4</f>
        <v>414.4</v>
      </c>
      <c r="H5">
        <f t="shared" ref="H5:L5" si="0">H4/4</f>
        <v>791.6</v>
      </c>
      <c r="I5" s="198">
        <f t="shared" si="0"/>
        <v>81</v>
      </c>
      <c r="J5" s="198">
        <f t="shared" si="0"/>
        <v>86.4</v>
      </c>
      <c r="K5" s="198">
        <f t="shared" si="0"/>
        <v>303.8</v>
      </c>
      <c r="L5">
        <f t="shared" si="0"/>
        <v>295</v>
      </c>
      <c r="O5" s="175"/>
      <c r="P5" s="175"/>
      <c r="Q5" s="175"/>
      <c r="R5" s="175"/>
      <c r="S5" s="175"/>
      <c r="V5" s="254"/>
      <c r="W5" s="254" t="str">
        <f t="shared" ref="W5:W17" si="1">C5</f>
        <v>TRA_Tru_PLT_DST</v>
      </c>
      <c r="X5" s="254"/>
      <c r="Y5" s="254" t="s">
        <v>28</v>
      </c>
      <c r="Z5" s="254" t="s">
        <v>29</v>
      </c>
      <c r="AA5" s="254"/>
      <c r="AB5" s="254"/>
    </row>
    <row r="6" ht="15" spans="3:28">
      <c r="C6" s="195" t="s">
        <v>125</v>
      </c>
      <c r="D6" s="69" t="s">
        <v>73</v>
      </c>
      <c r="E6" s="74" t="s">
        <v>74</v>
      </c>
      <c r="F6">
        <f>SUM(P6:S6)</f>
        <v>222</v>
      </c>
      <c r="G6">
        <f>attached_truck_stock!DO27*1</f>
        <v>576</v>
      </c>
      <c r="H6">
        <f>attached_truck_stock!EM27*1</f>
        <v>1100</v>
      </c>
      <c r="I6" s="198">
        <f>attached_truck_stock!FK27*1</f>
        <v>115</v>
      </c>
      <c r="J6" s="198">
        <f>attached_truck_stock!GI27*1</f>
        <v>211</v>
      </c>
      <c r="K6" s="198">
        <f>attached_truck_stock!HG27*1</f>
        <v>735</v>
      </c>
      <c r="L6">
        <f>attached_truck_stock!IE27*1</f>
        <v>568</v>
      </c>
      <c r="O6" s="175"/>
      <c r="P6" s="175">
        <f>attached_truck_stock!W27*1</f>
        <v>53</v>
      </c>
      <c r="Q6" s="175">
        <f>attached_truck_stock!AU27*1</f>
        <v>16</v>
      </c>
      <c r="R6" s="175">
        <f>attached_truck_stock!BS27*1</f>
        <v>80</v>
      </c>
      <c r="S6" s="175">
        <f>attached_truck_stock!CQ27*1</f>
        <v>73</v>
      </c>
      <c r="V6" s="254"/>
      <c r="W6" s="254" t="str">
        <f t="shared" si="1"/>
        <v>TRA_Tru_FLT_GSL</v>
      </c>
      <c r="X6" s="254"/>
      <c r="Y6" s="254" t="s">
        <v>28</v>
      </c>
      <c r="Z6" s="254" t="s">
        <v>29</v>
      </c>
      <c r="AA6" s="254"/>
      <c r="AB6" s="254"/>
    </row>
    <row r="7" ht="15" spans="3:28">
      <c r="C7" s="195" t="s">
        <v>127</v>
      </c>
      <c r="D7" s="69" t="s">
        <v>73</v>
      </c>
      <c r="E7" s="74" t="s">
        <v>74</v>
      </c>
      <c r="F7">
        <f>SUM(P7:S7)</f>
        <v>89</v>
      </c>
      <c r="G7">
        <f>attached_truck_stock!DO28*1</f>
        <v>225</v>
      </c>
      <c r="H7">
        <f>attached_truck_stock!EM28*1</f>
        <v>400</v>
      </c>
      <c r="I7" s="198">
        <f>attached_truck_stock!FK28*1</f>
        <v>59</v>
      </c>
      <c r="J7" s="198">
        <f>attached_truck_stock!GI28*1</f>
        <v>124</v>
      </c>
      <c r="K7" s="198">
        <f>attached_truck_stock!HG28*1</f>
        <v>441</v>
      </c>
      <c r="L7">
        <f>attached_truck_stock!IE28*1</f>
        <v>334</v>
      </c>
      <c r="O7" s="175"/>
      <c r="P7" s="175">
        <f>attached_truck_stock!W28*1</f>
        <v>20</v>
      </c>
      <c r="Q7" s="175">
        <f>attached_truck_stock!AU28*1</f>
        <v>6</v>
      </c>
      <c r="R7" s="175">
        <f>attached_truck_stock!BS28*1</f>
        <v>35</v>
      </c>
      <c r="S7" s="175">
        <f>attached_truck_stock!CQ28*1</f>
        <v>28</v>
      </c>
      <c r="V7" s="254"/>
      <c r="W7" s="254" t="str">
        <f t="shared" si="1"/>
        <v>TRA_Tru_MT_GSL</v>
      </c>
      <c r="X7" s="254"/>
      <c r="Y7" s="254" t="s">
        <v>28</v>
      </c>
      <c r="Z7" s="254" t="s">
        <v>29</v>
      </c>
      <c r="AA7" s="254"/>
      <c r="AB7" s="254"/>
    </row>
    <row r="8" ht="15" spans="3:28">
      <c r="C8" s="195" t="s">
        <v>128</v>
      </c>
      <c r="D8" s="69" t="s">
        <v>141</v>
      </c>
      <c r="E8" s="74" t="s">
        <v>74</v>
      </c>
      <c r="F8">
        <f>SUM(P8:S8)</f>
        <v>31</v>
      </c>
      <c r="G8">
        <f>attached_truck_stock!DO29*1</f>
        <v>89</v>
      </c>
      <c r="H8">
        <f>attached_truck_stock!EM29*1</f>
        <v>138</v>
      </c>
      <c r="I8" s="198">
        <f>attached_truck_stock!FK29*1</f>
        <v>33</v>
      </c>
      <c r="J8" s="198">
        <f>attached_truck_stock!GI29*1</f>
        <v>43</v>
      </c>
      <c r="K8" s="198">
        <f>attached_truck_stock!HG29*1</f>
        <v>111</v>
      </c>
      <c r="L8">
        <f>attached_truck_stock!IE29*1</f>
        <v>49</v>
      </c>
      <c r="O8" s="175"/>
      <c r="P8" s="175">
        <f>attached_truck_stock!W29*1</f>
        <v>5</v>
      </c>
      <c r="Q8" s="175">
        <f>attached_truck_stock!AU29*1</f>
        <v>3</v>
      </c>
      <c r="R8" s="175">
        <f>attached_truck_stock!BS29*1</f>
        <v>10</v>
      </c>
      <c r="S8" s="175">
        <f>attached_truck_stock!CQ29*1</f>
        <v>13</v>
      </c>
      <c r="V8" s="254"/>
      <c r="W8" s="254" t="str">
        <f t="shared" si="1"/>
        <v>TRA_Tru_HT_DST</v>
      </c>
      <c r="X8" s="254"/>
      <c r="Y8" s="254" t="s">
        <v>28</v>
      </c>
      <c r="Z8" s="254" t="s">
        <v>29</v>
      </c>
      <c r="AA8" s="254"/>
      <c r="AB8" s="254"/>
    </row>
    <row r="9" ht="15" spans="3:28">
      <c r="C9" s="195" t="s">
        <v>129</v>
      </c>
      <c r="D9" s="69" t="s">
        <v>73</v>
      </c>
      <c r="E9" s="18" t="s">
        <v>142</v>
      </c>
      <c r="F9">
        <f>SUM(P9:S9)</f>
        <v>60</v>
      </c>
      <c r="G9">
        <f>attached_motorcycle_stock!DO27*1</f>
        <v>227</v>
      </c>
      <c r="H9">
        <f>attached_motorcycle_stock!EM27*1</f>
        <v>220</v>
      </c>
      <c r="I9" s="198">
        <f>attached_motorcycle_stock!FK27*1</f>
        <v>24</v>
      </c>
      <c r="J9" s="198">
        <f>attached_motorcycle_stock!GI27*1</f>
        <v>7</v>
      </c>
      <c r="K9" s="198">
        <f>attached_motorcycle_stock!HG27*1</f>
        <v>125</v>
      </c>
      <c r="L9">
        <f>attached_motorcycle_stock!IE27*1</f>
        <v>77</v>
      </c>
      <c r="O9" s="175"/>
      <c r="P9" s="175">
        <f>attached_motorcycle_stock!W27*1</f>
        <v>14</v>
      </c>
      <c r="Q9" s="175">
        <f>attached_motorcycle_stock!AU27*1</f>
        <v>4</v>
      </c>
      <c r="R9" s="175">
        <f>attached_motorcycle_stock!BS27*1</f>
        <v>20</v>
      </c>
      <c r="S9" s="175">
        <f>attached_motorcycle_stock!CQ27*1</f>
        <v>22</v>
      </c>
      <c r="V9" s="254"/>
      <c r="W9" s="254" t="str">
        <f t="shared" si="1"/>
        <v>TRA_Mot_GSL</v>
      </c>
      <c r="X9" s="254"/>
      <c r="Y9" s="254" t="s">
        <v>28</v>
      </c>
      <c r="Z9" s="254" t="s">
        <v>29</v>
      </c>
      <c r="AA9" s="254"/>
      <c r="AB9" s="254"/>
    </row>
    <row r="10" ht="15" spans="3:28">
      <c r="C10" s="195" t="s">
        <v>117</v>
      </c>
      <c r="D10" s="69" t="s">
        <v>141</v>
      </c>
      <c r="E10" t="s">
        <v>143</v>
      </c>
      <c r="F10">
        <f>SUM(P10:S10)</f>
        <v>4</v>
      </c>
      <c r="G10">
        <f>attached_bus_stock!DO14*1</f>
        <v>12</v>
      </c>
      <c r="H10">
        <f>attached_bus_stock!EM14*1</f>
        <v>19</v>
      </c>
      <c r="I10" s="198">
        <f>attached_bus_stock!FK14*1</f>
        <v>3</v>
      </c>
      <c r="J10" s="198">
        <f>attached_bus_stock!GI14*1</f>
        <v>2</v>
      </c>
      <c r="K10" s="198">
        <f>attached_bus_stock!HG14*1</f>
        <v>9</v>
      </c>
      <c r="L10">
        <f>attached_bus_stock!IE14*1</f>
        <v>7</v>
      </c>
      <c r="O10" s="175"/>
      <c r="P10" s="175">
        <f>attached_bus_stock!W14*1</f>
        <v>1</v>
      </c>
      <c r="Q10" s="175">
        <f>attached_bus_stock!AU14*1</f>
        <v>0</v>
      </c>
      <c r="R10" s="175">
        <f>attached_bus_stock!BS14*1</f>
        <v>1</v>
      </c>
      <c r="S10" s="175">
        <f>attached_bus_stock!CQ14*1</f>
        <v>2</v>
      </c>
      <c r="V10" s="254"/>
      <c r="W10" s="254" t="str">
        <f t="shared" si="1"/>
        <v>TRA_Bus_SB_DST</v>
      </c>
      <c r="X10" s="254"/>
      <c r="Y10" s="254" t="s">
        <v>28</v>
      </c>
      <c r="Z10" s="254" t="s">
        <v>29</v>
      </c>
      <c r="AA10" s="254"/>
      <c r="AB10" s="254"/>
    </row>
    <row r="11" ht="15" spans="3:28">
      <c r="C11" s="195" t="s">
        <v>116</v>
      </c>
      <c r="D11" s="69" t="s">
        <v>73</v>
      </c>
      <c r="E11" t="s">
        <v>143</v>
      </c>
      <c r="F11">
        <v>0</v>
      </c>
      <c r="G11">
        <v>0</v>
      </c>
      <c r="H11">
        <v>0</v>
      </c>
      <c r="I11" s="198">
        <v>0</v>
      </c>
      <c r="J11" s="198">
        <v>0</v>
      </c>
      <c r="K11" s="198">
        <v>0</v>
      </c>
      <c r="L11">
        <v>0</v>
      </c>
      <c r="O11" s="175"/>
      <c r="P11" s="175"/>
      <c r="Q11" s="175"/>
      <c r="R11" s="175"/>
      <c r="S11" s="175"/>
      <c r="V11" s="254"/>
      <c r="W11" s="254" t="str">
        <f t="shared" si="1"/>
        <v>TRA_Bus_SB_GSL</v>
      </c>
      <c r="X11" s="254"/>
      <c r="Y11" s="254" t="s">
        <v>28</v>
      </c>
      <c r="Z11" s="254" t="s">
        <v>29</v>
      </c>
      <c r="AA11" s="254"/>
      <c r="AB11" s="254"/>
    </row>
    <row r="12" ht="15" spans="3:29">
      <c r="C12" s="195" t="s">
        <v>119</v>
      </c>
      <c r="D12" s="69" t="s">
        <v>141</v>
      </c>
      <c r="E12" t="s">
        <v>143</v>
      </c>
      <c r="F12">
        <f>SUM(P12:S12)</f>
        <v>2</v>
      </c>
      <c r="G12">
        <f>attached_bus_stock!DO15*1</f>
        <v>7</v>
      </c>
      <c r="H12">
        <f>attached_bus_stock!EM15*1</f>
        <v>11</v>
      </c>
      <c r="I12" s="198">
        <f>attached_bus_stock!FK15*1</f>
        <v>2</v>
      </c>
      <c r="J12" s="198">
        <f>attached_bus_stock!GI15*1</f>
        <v>1</v>
      </c>
      <c r="K12" s="198">
        <f>attached_bus_stock!HG15*1</f>
        <v>5</v>
      </c>
      <c r="L12">
        <f>attached_bus_stock!IE15*1</f>
        <v>4</v>
      </c>
      <c r="O12" s="175"/>
      <c r="P12" s="175">
        <f>attached_bus_stock!W15*1</f>
        <v>0</v>
      </c>
      <c r="Q12" s="175">
        <f>attached_bus_stock!AU15*1</f>
        <v>0</v>
      </c>
      <c r="R12" s="175">
        <f>attached_bus_stock!BS15*1</f>
        <v>1</v>
      </c>
      <c r="S12" s="175">
        <f>attached_bus_stock!CQ15*1</f>
        <v>1</v>
      </c>
      <c r="V12" s="254"/>
      <c r="W12" s="254" t="str">
        <f t="shared" si="1"/>
        <v>TRA_Bus_UT_DST</v>
      </c>
      <c r="X12" s="254"/>
      <c r="Y12" s="254" t="s">
        <v>28</v>
      </c>
      <c r="Z12" s="254" t="s">
        <v>29</v>
      </c>
      <c r="AA12" s="254"/>
      <c r="AB12" s="254"/>
      <c r="AC12" s="195"/>
    </row>
    <row r="13" ht="15" spans="3:29">
      <c r="C13" s="195" t="s">
        <v>118</v>
      </c>
      <c r="D13" s="69" t="s">
        <v>73</v>
      </c>
      <c r="E13" t="s">
        <v>143</v>
      </c>
      <c r="F13">
        <v>0</v>
      </c>
      <c r="G13">
        <v>0</v>
      </c>
      <c r="H13">
        <v>0</v>
      </c>
      <c r="I13" s="198">
        <v>0</v>
      </c>
      <c r="J13" s="198">
        <v>0</v>
      </c>
      <c r="K13" s="198">
        <v>0</v>
      </c>
      <c r="L13">
        <v>0</v>
      </c>
      <c r="O13" s="175"/>
      <c r="P13" s="175"/>
      <c r="Q13" s="175"/>
      <c r="R13" s="175"/>
      <c r="S13" s="175"/>
      <c r="V13" s="254"/>
      <c r="W13" s="254" t="str">
        <f t="shared" si="1"/>
        <v>TRA_Bus_UT_GSL</v>
      </c>
      <c r="X13" s="254"/>
      <c r="Y13" s="254" t="s">
        <v>28</v>
      </c>
      <c r="Z13" s="254" t="s">
        <v>29</v>
      </c>
      <c r="AA13" s="254"/>
      <c r="AB13" s="254"/>
      <c r="AC13" s="195"/>
    </row>
    <row r="14" ht="15" spans="3:29">
      <c r="C14" s="195" t="s">
        <v>121</v>
      </c>
      <c r="D14" s="69" t="s">
        <v>141</v>
      </c>
      <c r="E14" t="s">
        <v>143</v>
      </c>
      <c r="F14">
        <f>SUM(P14:S14)</f>
        <v>0</v>
      </c>
      <c r="G14">
        <f>attached_bus_stock!DO16*1</f>
        <v>1</v>
      </c>
      <c r="H14">
        <f>attached_bus_stock!EM16*1</f>
        <v>2</v>
      </c>
      <c r="I14" s="198">
        <f>attached_bus_stock!FK16*1</f>
        <v>0</v>
      </c>
      <c r="J14" s="198">
        <f>attached_bus_stock!GI16*1</f>
        <v>0</v>
      </c>
      <c r="K14" s="198">
        <f>attached_bus_stock!HG16*1</f>
        <v>1</v>
      </c>
      <c r="L14">
        <f>attached_bus_stock!IE16*1</f>
        <v>1</v>
      </c>
      <c r="O14" s="175"/>
      <c r="P14" s="175">
        <f>attached_bus_stock!W16*1</f>
        <v>0</v>
      </c>
      <c r="Q14" s="175">
        <f>attached_bus_stock!AU16*1</f>
        <v>0</v>
      </c>
      <c r="R14" s="175">
        <f>attached_bus_stock!BS16*1</f>
        <v>0</v>
      </c>
      <c r="S14" s="175">
        <f>attached_bus_stock!CQ16*1</f>
        <v>0</v>
      </c>
      <c r="T14" s="85"/>
      <c r="U14" s="85"/>
      <c r="V14" s="254"/>
      <c r="W14" s="254" t="str">
        <f t="shared" si="1"/>
        <v>TRA_Bus_IC_DST</v>
      </c>
      <c r="X14" s="254"/>
      <c r="Y14" s="254" t="s">
        <v>28</v>
      </c>
      <c r="Z14" s="254" t="s">
        <v>29</v>
      </c>
      <c r="AA14" s="254"/>
      <c r="AB14" s="254"/>
      <c r="AC14" s="195"/>
    </row>
    <row r="15" ht="15" spans="3:29">
      <c r="C15" s="195" t="s">
        <v>120</v>
      </c>
      <c r="D15" s="69" t="s">
        <v>73</v>
      </c>
      <c r="E15" t="s">
        <v>143</v>
      </c>
      <c r="F15">
        <v>0</v>
      </c>
      <c r="G15">
        <v>0</v>
      </c>
      <c r="H15">
        <v>0</v>
      </c>
      <c r="I15" s="198">
        <v>0</v>
      </c>
      <c r="J15" s="198">
        <v>0</v>
      </c>
      <c r="K15" s="198">
        <v>0</v>
      </c>
      <c r="L15">
        <v>0</v>
      </c>
      <c r="O15" s="175"/>
      <c r="P15" s="175"/>
      <c r="Q15" s="175"/>
      <c r="R15" s="175"/>
      <c r="S15" s="175"/>
      <c r="T15" s="85"/>
      <c r="U15" s="85"/>
      <c r="V15" s="254"/>
      <c r="W15" s="254" t="str">
        <f t="shared" si="1"/>
        <v>TRA_Bus_IC_GSL</v>
      </c>
      <c r="X15" s="254"/>
      <c r="Y15" s="254" t="s">
        <v>28</v>
      </c>
      <c r="Z15" s="254" t="s">
        <v>29</v>
      </c>
      <c r="AA15" s="254"/>
      <c r="AB15" s="254"/>
      <c r="AC15" s="195"/>
    </row>
    <row r="16" ht="15" spans="3:29">
      <c r="C16" s="195" t="s">
        <v>130</v>
      </c>
      <c r="D16" s="69" t="s">
        <v>73</v>
      </c>
      <c r="E16" s="67" t="s">
        <v>71</v>
      </c>
      <c r="F16">
        <f>SUM(P16:S16)</f>
        <v>823</v>
      </c>
      <c r="G16">
        <f>attached_car_stock!DO17*1</f>
        <v>3232</v>
      </c>
      <c r="H16">
        <f>attached_car_stock!EM17*1</f>
        <v>4127</v>
      </c>
      <c r="I16" s="198">
        <f>attached_car_stock!FK17*1</f>
        <v>291</v>
      </c>
      <c r="J16" s="198">
        <f>attached_car_stock!GI17*1</f>
        <v>284</v>
      </c>
      <c r="K16" s="198">
        <f>attached_car_stock!HG17*1</f>
        <v>1132</v>
      </c>
      <c r="L16">
        <f>attached_car_stock!IE17*1</f>
        <v>1574</v>
      </c>
      <c r="O16" s="175"/>
      <c r="P16" s="175">
        <f>attached_car_stock!W17*1</f>
        <v>148</v>
      </c>
      <c r="Q16" s="175">
        <f>attached_car_stock!AU17*1</f>
        <v>66</v>
      </c>
      <c r="R16" s="175">
        <f>attached_car_stock!BS17*1</f>
        <v>344</v>
      </c>
      <c r="S16" s="175">
        <f>attached_car_stock!CQ17*1</f>
        <v>265</v>
      </c>
      <c r="T16" s="85"/>
      <c r="U16" s="85"/>
      <c r="V16" s="254"/>
      <c r="W16" s="254" t="str">
        <f t="shared" si="1"/>
        <v>TRA_Car_GSL</v>
      </c>
      <c r="X16" s="254"/>
      <c r="Y16" s="254" t="s">
        <v>28</v>
      </c>
      <c r="Z16" s="254" t="s">
        <v>29</v>
      </c>
      <c r="AA16" s="254"/>
      <c r="AB16" s="254"/>
      <c r="AC16" s="195"/>
    </row>
    <row r="17" ht="15" spans="3:29">
      <c r="C17" s="195" t="s">
        <v>131</v>
      </c>
      <c r="D17" s="69" t="s">
        <v>141</v>
      </c>
      <c r="E17" s="67" t="s">
        <v>71</v>
      </c>
      <c r="F17">
        <v>0</v>
      </c>
      <c r="G17">
        <v>0</v>
      </c>
      <c r="H17">
        <v>0</v>
      </c>
      <c r="I17" s="198">
        <v>0</v>
      </c>
      <c r="J17" s="198">
        <v>0</v>
      </c>
      <c r="K17" s="198">
        <v>0</v>
      </c>
      <c r="L17">
        <v>0</v>
      </c>
      <c r="O17" s="175"/>
      <c r="P17" s="175"/>
      <c r="Q17" s="175"/>
      <c r="R17" s="175"/>
      <c r="S17" s="175"/>
      <c r="T17" s="104"/>
      <c r="U17" s="104"/>
      <c r="V17" s="254"/>
      <c r="W17" s="254" t="str">
        <f t="shared" si="1"/>
        <v>TRA_Car_DST</v>
      </c>
      <c r="X17" s="254"/>
      <c r="Y17" s="254" t="s">
        <v>28</v>
      </c>
      <c r="Z17" s="254" t="s">
        <v>29</v>
      </c>
      <c r="AA17" s="254"/>
      <c r="AB17" s="254"/>
      <c r="AC17" s="195"/>
    </row>
    <row r="18" ht="15" spans="15:29">
      <c r="O18" s="175"/>
      <c r="P18" s="175"/>
      <c r="Q18" s="175"/>
      <c r="R18" s="175"/>
      <c r="S18" s="175"/>
      <c r="V18" s="254"/>
      <c r="W18" s="254"/>
      <c r="X18" s="254"/>
      <c r="Y18" s="254"/>
      <c r="Z18" s="254"/>
      <c r="AA18" s="254"/>
      <c r="AB18" s="254"/>
      <c r="AC18" s="195"/>
    </row>
    <row r="19" ht="15" spans="15:29">
      <c r="O19" s="175"/>
      <c r="P19" s="251" t="s">
        <v>83</v>
      </c>
      <c r="Q19" s="255" t="s">
        <v>84</v>
      </c>
      <c r="R19" s="255" t="s">
        <v>85</v>
      </c>
      <c r="S19" s="255" t="s">
        <v>86</v>
      </c>
      <c r="V19" s="254"/>
      <c r="W19" s="254"/>
      <c r="X19" s="254"/>
      <c r="Y19" s="254"/>
      <c r="Z19" s="254"/>
      <c r="AA19" s="254"/>
      <c r="AB19" s="254"/>
      <c r="AC19" s="195"/>
    </row>
    <row r="20" ht="15" spans="15:29">
      <c r="O20" s="175"/>
      <c r="P20" s="252">
        <v>23.1033527843651</v>
      </c>
      <c r="Q20" s="253">
        <v>33.9750711342201</v>
      </c>
      <c r="R20" s="253">
        <v>11.8069075344666</v>
      </c>
      <c r="S20" s="253">
        <v>9.36756449676</v>
      </c>
      <c r="V20" s="254"/>
      <c r="W20" s="254"/>
      <c r="X20" s="254"/>
      <c r="Y20" s="254"/>
      <c r="Z20" s="254"/>
      <c r="AA20" s="254"/>
      <c r="AB20" s="254"/>
      <c r="AC20" s="195"/>
    </row>
    <row r="21" ht="15" spans="15:29">
      <c r="O21" s="175"/>
      <c r="P21" s="253">
        <v>43.8508121688046</v>
      </c>
      <c r="Q21" s="253">
        <v>37.3627824269658</v>
      </c>
      <c r="R21" s="253">
        <v>27.6374381621623</v>
      </c>
      <c r="S21" s="253">
        <v>20.8045504408646</v>
      </c>
      <c r="V21" s="254"/>
      <c r="W21" s="254"/>
      <c r="X21" s="254"/>
      <c r="Y21" s="254"/>
      <c r="Z21" s="254"/>
      <c r="AA21" s="254"/>
      <c r="AB21" s="254"/>
      <c r="AC21" s="195"/>
    </row>
    <row r="22" ht="15" spans="15:29">
      <c r="O22" s="175"/>
      <c r="P22" s="253">
        <v>5.35485507443966</v>
      </c>
      <c r="Q22" s="253">
        <v>6.23946611663112</v>
      </c>
      <c r="R22" s="253">
        <v>1.22382268568303</v>
      </c>
      <c r="S22" s="253">
        <v>2.06904917914582</v>
      </c>
      <c r="V22" s="195"/>
      <c r="W22" s="195"/>
      <c r="X22" s="195"/>
      <c r="Y22" s="195"/>
      <c r="Z22" s="195"/>
      <c r="AA22" s="195"/>
      <c r="AB22" s="195"/>
      <c r="AC22" s="195"/>
    </row>
    <row r="23" ht="15" spans="5:29">
      <c r="E23" s="66" t="s">
        <v>144</v>
      </c>
      <c r="F23" s="66"/>
      <c r="G23" s="195"/>
      <c r="H23" s="246" t="s">
        <v>145</v>
      </c>
      <c r="I23" s="195"/>
      <c r="J23" s="195"/>
      <c r="K23" s="195"/>
      <c r="L23" s="195"/>
      <c r="P23" s="253">
        <v>0.500046635338956</v>
      </c>
      <c r="Q23" s="253">
        <v>0.364154561252042</v>
      </c>
      <c r="R23" s="253">
        <v>0.0720376354765615</v>
      </c>
      <c r="S23" s="253">
        <v>0.331871668321193</v>
      </c>
      <c r="V23" s="93" t="s">
        <v>42</v>
      </c>
      <c r="W23" s="93"/>
      <c r="X23" s="254"/>
      <c r="Y23" s="254"/>
      <c r="Z23" s="254"/>
      <c r="AA23" s="254"/>
      <c r="AB23" s="254"/>
      <c r="AC23" s="254"/>
    </row>
    <row r="24" ht="15.75" spans="5:29">
      <c r="E24" s="214" t="s">
        <v>38</v>
      </c>
      <c r="F24" s="153" t="s">
        <v>9</v>
      </c>
      <c r="G24" s="153" t="s">
        <v>10</v>
      </c>
      <c r="H24" s="153" t="s">
        <v>11</v>
      </c>
      <c r="I24" s="153" t="s">
        <v>12</v>
      </c>
      <c r="J24" s="153" t="s">
        <v>13</v>
      </c>
      <c r="K24" s="153" t="s">
        <v>14</v>
      </c>
      <c r="L24" s="153" t="s">
        <v>15</v>
      </c>
      <c r="V24" s="214" t="s">
        <v>44</v>
      </c>
      <c r="W24" s="214" t="s">
        <v>38</v>
      </c>
      <c r="X24" s="214" t="s">
        <v>45</v>
      </c>
      <c r="Y24" s="214" t="s">
        <v>46</v>
      </c>
      <c r="Z24" s="214" t="s">
        <v>47</v>
      </c>
      <c r="AA24" s="214" t="s">
        <v>48</v>
      </c>
      <c r="AB24" s="214" t="s">
        <v>49</v>
      </c>
      <c r="AC24" s="214" t="s">
        <v>50</v>
      </c>
    </row>
    <row r="25" ht="15" spans="5:29">
      <c r="E25" s="195" t="str">
        <f>E4</f>
        <v>TRA_Tru</v>
      </c>
      <c r="F25" s="247">
        <f>(F4*AFA_000kmPerVeh_AFA!E11*Occupancy_ACTFLO_CAP2ACT!D11+F5*AFA_000kmPerVeh_AFA!E12*Occupancy_ACTFLO_CAP2ACT!D12+F6*AFA_000kmPerVeh_AFA!E13*Occupancy_ACTFLO_CAP2ACT!D13+F7*AFA_000kmPerVeh_AFA!E14*Occupancy_ACTFLO_CAP2ACT!D14+F8*AFA_000kmPerVeh_AFA!E15*Occupancy_ACTFLO_CAP2ACT!D15)/1000+SUM(Electric_vehecle!F31:F34)</f>
        <v>51.0164689762505</v>
      </c>
      <c r="G25" s="247">
        <f>(G4*AFA_000kmPerVeh_AFA!F11*Occupancy_ACTFLO_CAP2ACT!E11+G5*AFA_000kmPerVeh_AFA!F12*Occupancy_ACTFLO_CAP2ACT!E12+G6*AFA_000kmPerVeh_AFA!F13*Occupancy_ACTFLO_CAP2ACT!E13+G7*AFA_000kmPerVeh_AFA!F14*Occupancy_ACTFLO_CAP2ACT!E14+G8*AFA_000kmPerVeh_AFA!F15*Occupancy_ACTFLO_CAP2ACT!E15)/1000+SUM(Electric_vehecle!G31:G34)</f>
        <v>139.543021626523</v>
      </c>
      <c r="H25" s="247">
        <f>(H4*AFA_000kmPerVeh_AFA!G11*Occupancy_ACTFLO_CAP2ACT!F11+H5*AFA_000kmPerVeh_AFA!G12*Occupancy_ACTFLO_CAP2ACT!F12+H6*AFA_000kmPerVeh_AFA!G13*Occupancy_ACTFLO_CAP2ACT!F13+H7*AFA_000kmPerVeh_AFA!G14*Occupancy_ACTFLO_CAP2ACT!F14+H8*AFA_000kmPerVeh_AFA!G15*Occupancy_ACTFLO_CAP2ACT!F15)/1000+SUM(Electric_vehecle!H31:H34)</f>
        <v>248.789154966975</v>
      </c>
      <c r="I25" s="247">
        <f>(I4*AFA_000kmPerVeh_AFA!H11*Occupancy_ACTFLO_CAP2ACT!G11+I5*AFA_000kmPerVeh_AFA!H12*Occupancy_ACTFLO_CAP2ACT!G12+I6*AFA_000kmPerVeh_AFA!H13*Occupancy_ACTFLO_CAP2ACT!G13+I7*AFA_000kmPerVeh_AFA!H14*Occupancy_ACTFLO_CAP2ACT!G14+I8*AFA_000kmPerVeh_AFA!H15*Occupancy_ACTFLO_CAP2ACT!G15)/1000+SUM(Electric_vehecle!I31:I34)</f>
        <v>33.2750338843271</v>
      </c>
      <c r="J25" s="247">
        <f>(J4*AFA_000kmPerVeh_AFA!I11*Occupancy_ACTFLO_CAP2ACT!H11+J5*AFA_000kmPerVeh_AFA!I12*Occupancy_ACTFLO_CAP2ACT!H12+J6*AFA_000kmPerVeh_AFA!I13*Occupancy_ACTFLO_CAP2ACT!H13+J7*AFA_000kmPerVeh_AFA!I14*Occupancy_ACTFLO_CAP2ACT!H14+J8*AFA_000kmPerVeh_AFA!I15*Occupancy_ACTFLO_CAP2ACT!H15)/1000+SUM(Electric_vehecle!J31:J34)</f>
        <v>41.9566578683806</v>
      </c>
      <c r="K25" s="247">
        <f>(K4*AFA_000kmPerVeh_AFA!J11*Occupancy_ACTFLO_CAP2ACT!I11+K5*AFA_000kmPerVeh_AFA!J12*Occupancy_ACTFLO_CAP2ACT!I12+K6*AFA_000kmPerVeh_AFA!J13*Occupancy_ACTFLO_CAP2ACT!I13+K7*AFA_000kmPerVeh_AFA!J14*Occupancy_ACTFLO_CAP2ACT!I14+K8*AFA_000kmPerVeh_AFA!J15*Occupancy_ACTFLO_CAP2ACT!I15)/1000+SUM(Electric_vehecle!K31:K34)</f>
        <v>132.514463732918</v>
      </c>
      <c r="L25" s="247">
        <f>(L4*AFA_000kmPerVeh_AFA!K11*Occupancy_ACTFLO_CAP2ACT!J11+L5*AFA_000kmPerVeh_AFA!K12*Occupancy_ACTFLO_CAP2ACT!J12+L6*AFA_000kmPerVeh_AFA!K13*Occupancy_ACTFLO_CAP2ACT!J13+L7*AFA_000kmPerVeh_AFA!K14*Occupancy_ACTFLO_CAP2ACT!J14+L8*AFA_000kmPerVeh_AFA!K15*Occupancy_ACTFLO_CAP2ACT!J15)/1000+SUM(Electric_vehecle!L31:L34)</f>
        <v>102.609724732529</v>
      </c>
      <c r="V25" s="254" t="s">
        <v>146</v>
      </c>
      <c r="W25" s="254" t="str">
        <f>E10</f>
        <v>TRA_Bus</v>
      </c>
      <c r="X25" s="254" t="s">
        <v>147</v>
      </c>
      <c r="Y25" s="257" t="s">
        <v>148</v>
      </c>
      <c r="Z25" s="254"/>
      <c r="AA25" s="254"/>
      <c r="AB25" s="254"/>
      <c r="AC25" s="254"/>
    </row>
    <row r="26" ht="15" spans="5:32">
      <c r="E26" s="195" t="str">
        <f>E9</f>
        <v>TRA_Mot</v>
      </c>
      <c r="F26" s="196">
        <f>SUMPRODUCT(F9,AFA_000kmPerVeh_AFA!E16)*1.1/1000</f>
        <v>0.352290624273215</v>
      </c>
      <c r="G26" s="196">
        <f>SUMPRODUCT(G9,AFA_000kmPerVeh_AFA!F16)*1.1/1000</f>
        <v>1.33283286183366</v>
      </c>
      <c r="H26" s="196">
        <f>SUMPRODUCT(H9,AFA_000kmPerVeh_AFA!G16)*1.1/1000</f>
        <v>1.29173228900179</v>
      </c>
      <c r="I26" s="196">
        <f>SUMPRODUCT(I9,AFA_000kmPerVeh_AFA!H16)*1.1/1000</f>
        <v>0.140916249709286</v>
      </c>
      <c r="J26" s="196">
        <f>SUMPRODUCT(J9,AFA_000kmPerVeh_AFA!I16)*1.1/1000</f>
        <v>0.041100572831875</v>
      </c>
      <c r="K26" s="196">
        <f>SUMPRODUCT(K9,AFA_000kmPerVeh_AFA!J16)*1.1/1000</f>
        <v>0.733938800569197</v>
      </c>
      <c r="L26" s="196">
        <f>SUMPRODUCT(L9,AFA_000kmPerVeh_AFA!K16)*1.1/1000</f>
        <v>0.452106301150626</v>
      </c>
      <c r="M26" s="75"/>
      <c r="V26" s="254"/>
      <c r="W26" s="254" t="str">
        <f>E4</f>
        <v>TRA_Tru</v>
      </c>
      <c r="X26" s="254" t="s">
        <v>149</v>
      </c>
      <c r="Y26" s="257" t="s">
        <v>150</v>
      </c>
      <c r="Z26" s="254"/>
      <c r="AA26" s="254"/>
      <c r="AB26" s="254"/>
      <c r="AC26" s="254"/>
      <c r="AF26" s="125" t="s">
        <v>151</v>
      </c>
    </row>
    <row r="27" ht="15" spans="5:29">
      <c r="E27" s="195" t="str">
        <f>E10</f>
        <v>TRA_Bus</v>
      </c>
      <c r="F27" s="196">
        <f>SUMPRODUCT(F10:F15,AFA_000kmPerVeh_AFA!E5:E10)*19.78/1000</f>
        <v>6.51871180851538</v>
      </c>
      <c r="G27" s="196">
        <f>SUMPRODUCT(G10:G15,AFA_000kmPerVeh_AFA!F5:F10)*19.78/1000</f>
        <v>21.7290393617179</v>
      </c>
      <c r="H27" s="196">
        <f>SUMPRODUCT(H10:H15,AFA_000kmPerVeh_AFA!G5:G10)*19.78/1000</f>
        <v>34.7664629787487</v>
      </c>
      <c r="I27" s="196">
        <f>SUMPRODUCT(I10:I15,AFA_000kmPerVeh_AFA!H5:H10)*19.78/1000</f>
        <v>5.43225984042949</v>
      </c>
      <c r="J27" s="196">
        <f>SUMPRODUCT(J10:J15,AFA_000kmPerVeh_AFA!I5:I10)*19.78/1000</f>
        <v>3.25935590425769</v>
      </c>
      <c r="K27" s="196">
        <f>SUMPRODUCT(K10:K15,AFA_000kmPerVeh_AFA!J5:J10)*19.78/1000</f>
        <v>16.2967795212885</v>
      </c>
      <c r="L27" s="196">
        <f>SUMPRODUCT(L10:L15,AFA_000kmPerVeh_AFA!K5:K10)*19.78/1000</f>
        <v>13.0374236170308</v>
      </c>
      <c r="V27" s="254"/>
      <c r="W27" s="254" t="str">
        <f>E9</f>
        <v>TRA_Mot</v>
      </c>
      <c r="X27" s="254" t="s">
        <v>152</v>
      </c>
      <c r="Y27" s="257" t="s">
        <v>148</v>
      </c>
      <c r="Z27" s="254"/>
      <c r="AA27" s="254"/>
      <c r="AB27" s="254"/>
      <c r="AC27" s="254"/>
    </row>
    <row r="28" ht="15" spans="5:29">
      <c r="E28" s="195" t="str">
        <f>E16</f>
        <v>TRA_Car</v>
      </c>
      <c r="F28" s="196">
        <f>SUMPRODUCT(F16:F17,AFA_000kmPerVeh_AFA!E17:E18)*1.58/1000+SUM(Electric_vehecle!F26:F29)</f>
        <v>26.1801208008805</v>
      </c>
      <c r="G28" s="196">
        <f>SUMPRODUCT(G16:G17,AFA_000kmPerVeh_AFA!F17:F18)*1.58/1000+SUM(Electric_vehecle!G26:G29)</f>
        <v>107.156077614205</v>
      </c>
      <c r="H28" s="196">
        <f>SUMPRODUCT(H16:H17,AFA_000kmPerVeh_AFA!G17:G18)*1.58/1000+SUM(Electric_vehecle!H26:H29)</f>
        <v>134.853573393266</v>
      </c>
      <c r="I28" s="196">
        <f>SUMPRODUCT(I16:I17,AFA_000kmPerVeh_AFA!H17:H18)*1.58/1000+SUM(Electric_vehecle!I26:I29)</f>
        <v>9.40077632093708</v>
      </c>
      <c r="J28" s="196">
        <f>SUMPRODUCT(J16:J17,AFA_000kmPerVeh_AFA!I17:I18)*1.58/1000+SUM(Electric_vehecle!J26:J29)</f>
        <v>9.17810822176677</v>
      </c>
      <c r="K28" s="196">
        <f>SUMPRODUCT(K16:K17,AFA_000kmPerVeh_AFA!J17:J18)*1.58/1000+SUM(Electric_vehecle!K26:K29)</f>
        <v>36.8416359861126</v>
      </c>
      <c r="L28" s="196">
        <f>SUMPRODUCT(L16:L17,AFA_000kmPerVeh_AFA!K17:K18)*1.58/1000+SUM(Electric_vehecle!L26:L29)</f>
        <v>53.2001163395806</v>
      </c>
      <c r="V28" s="254"/>
      <c r="W28" s="254" t="str">
        <f>E16</f>
        <v>TRA_Car</v>
      </c>
      <c r="X28" s="254" t="s">
        <v>153</v>
      </c>
      <c r="Y28" s="257" t="s">
        <v>148</v>
      </c>
      <c r="Z28" s="254"/>
      <c r="AA28" s="254"/>
      <c r="AB28" s="254"/>
      <c r="AC28" s="254"/>
    </row>
    <row r="29" ht="15" spans="5:29">
      <c r="E29" s="195"/>
      <c r="F29" s="196"/>
      <c r="G29" s="196"/>
      <c r="H29" s="196"/>
      <c r="I29" s="196"/>
      <c r="J29" s="196"/>
      <c r="K29" s="196"/>
      <c r="L29" s="196"/>
      <c r="V29" s="254" t="s">
        <v>51</v>
      </c>
      <c r="W29" s="254" t="s">
        <v>154</v>
      </c>
      <c r="X29" s="254" t="s">
        <v>155</v>
      </c>
      <c r="Y29" s="254" t="s">
        <v>156</v>
      </c>
      <c r="Z29" s="254"/>
      <c r="AA29" s="254"/>
      <c r="AB29" s="254"/>
      <c r="AC29" s="254"/>
    </row>
    <row r="30" ht="15" spans="5:29">
      <c r="E30" s="195"/>
      <c r="F30" s="196"/>
      <c r="G30" s="196"/>
      <c r="H30" s="196"/>
      <c r="I30" s="196"/>
      <c r="J30" s="196"/>
      <c r="K30" s="196"/>
      <c r="L30" s="196"/>
      <c r="V30" s="254"/>
      <c r="W30" s="254" t="s">
        <v>141</v>
      </c>
      <c r="X30" s="254" t="s">
        <v>157</v>
      </c>
      <c r="Y30" s="254" t="s">
        <v>156</v>
      </c>
      <c r="Z30" s="254"/>
      <c r="AA30" s="254"/>
      <c r="AB30" s="254"/>
      <c r="AC30" s="254"/>
    </row>
    <row r="31" ht="15" spans="22:29">
      <c r="V31" s="254"/>
      <c r="W31" s="254" t="s">
        <v>73</v>
      </c>
      <c r="X31" s="254" t="s">
        <v>158</v>
      </c>
      <c r="Y31" s="254" t="s">
        <v>156</v>
      </c>
      <c r="Z31" s="254"/>
      <c r="AA31" s="254"/>
      <c r="AB31" s="254"/>
      <c r="AC31" s="254"/>
    </row>
    <row r="32" ht="15" spans="22:29">
      <c r="V32" s="254" t="s">
        <v>51</v>
      </c>
      <c r="W32" s="254" t="s">
        <v>159</v>
      </c>
      <c r="X32" s="254" t="s">
        <v>160</v>
      </c>
      <c r="Y32" s="254" t="s">
        <v>156</v>
      </c>
      <c r="Z32" s="254"/>
      <c r="AA32" s="254"/>
      <c r="AB32" s="254"/>
      <c r="AC32" s="254"/>
    </row>
    <row r="33" ht="15" spans="6:29">
      <c r="F33">
        <f>F4*AFA_000kmPerVeh_AFA!E11*Occupancy_ACTFLO_CAP2ACT!E32*5.78</f>
        <v>79.575099653007</v>
      </c>
      <c r="G33">
        <f>G4*AFA_000kmPerVeh_AFA!F11*Occupancy_ACTFLO_CAP2ACT!F32*5.78</f>
        <v>207.39573142268</v>
      </c>
      <c r="H33">
        <f>H4*AFA_000kmPerVeh_AFA!G11*Occupancy_ACTFLO_CAP2ACT!G32*5.78</f>
        <v>396.173892360505</v>
      </c>
      <c r="I33">
        <f>I4*AFA_000kmPerVeh_AFA!H11*Occupancy_ACTFLO_CAP2ACT!H32*5.78</f>
        <v>40.538258313796</v>
      </c>
      <c r="J33">
        <f>J4*AFA_000kmPerVeh_AFA!I11*Occupancy_ACTFLO_CAP2ACT!I32*5.78</f>
        <v>43.2408088680491</v>
      </c>
      <c r="K33">
        <f>K4*AFA_000kmPerVeh_AFA!J11*Occupancy_ACTFLO_CAP2ACT!J32*5.78</f>
        <v>152.043492292978</v>
      </c>
      <c r="L33">
        <f>L4*AFA_000kmPerVeh_AFA!K11*Occupancy_ACTFLO_CAP2ACT!K32*5.78</f>
        <v>147.639335834195</v>
      </c>
      <c r="W33" s="254"/>
      <c r="X33" s="254"/>
      <c r="Y33" s="254"/>
      <c r="Z33" s="195"/>
      <c r="AA33" s="254"/>
      <c r="AB33" s="254"/>
      <c r="AC33" s="254"/>
    </row>
    <row r="34" ht="15" spans="6:29">
      <c r="F34">
        <f>F5*AFA_000kmPerVeh_AFA!E12*Occupancy_ACTFLO_CAP2ACT!E33*5.78</f>
        <v>19.8937749132518</v>
      </c>
      <c r="G34">
        <f>G5*AFA_000kmPerVeh_AFA!F12*Occupancy_ACTFLO_CAP2ACT!F33*5.78</f>
        <v>51.84893285567</v>
      </c>
      <c r="H34">
        <f>H5*AFA_000kmPerVeh_AFA!G12*Occupancy_ACTFLO_CAP2ACT!G33*5.78</f>
        <v>99.0434730901264</v>
      </c>
      <c r="I34">
        <f>I5*AFA_000kmPerVeh_AFA!H12*Occupancy_ACTFLO_CAP2ACT!H33*5.78</f>
        <v>10.134564578449</v>
      </c>
      <c r="J34">
        <f>J5*AFA_000kmPerVeh_AFA!I12*Occupancy_ACTFLO_CAP2ACT!I33*5.78</f>
        <v>10.8102022170123</v>
      </c>
      <c r="K34">
        <f>K5*AFA_000kmPerVeh_AFA!J12*Occupancy_ACTFLO_CAP2ACT!J33*5.78</f>
        <v>38.0108730732446</v>
      </c>
      <c r="L34">
        <f>L5*AFA_000kmPerVeh_AFA!K12*Occupancy_ACTFLO_CAP2ACT!K33*5.78</f>
        <v>36.9098339585489</v>
      </c>
      <c r="V34" s="195"/>
      <c r="W34" s="254"/>
      <c r="X34" s="254"/>
      <c r="Y34" s="254"/>
      <c r="Z34" s="195"/>
      <c r="AA34" s="254"/>
      <c r="AB34" s="254"/>
      <c r="AC34" s="254"/>
    </row>
    <row r="35" ht="15" spans="6:29">
      <c r="F35">
        <f>F6*AFA_000kmPerVeh_AFA!E13*Occupancy_ACTFLO_CAP2ACT!E34*5.78</f>
        <v>27.7762140298232</v>
      </c>
      <c r="G35">
        <f>G6*AFA_000kmPerVeh_AFA!F13*Occupancy_ACTFLO_CAP2ACT!F34*5.78</f>
        <v>72.0680147800818</v>
      </c>
      <c r="H35">
        <f>H6*AFA_000kmPerVeh_AFA!G13*Occupancy_ACTFLO_CAP2ACT!G34*5.78</f>
        <v>137.629889336962</v>
      </c>
      <c r="I35">
        <f>I6*AFA_000kmPerVeh_AFA!H13*Occupancy_ACTFLO_CAP2ACT!H34*5.78</f>
        <v>14.3885793397733</v>
      </c>
      <c r="J35">
        <f>J6*AFA_000kmPerVeh_AFA!I13*Occupancy_ACTFLO_CAP2ACT!I34*5.78</f>
        <v>26.3999151364536</v>
      </c>
      <c r="K35">
        <f>K6*AFA_000kmPerVeh_AFA!J13*Occupancy_ACTFLO_CAP2ACT!J34*5.78</f>
        <v>91.9617896933336</v>
      </c>
      <c r="L35">
        <f>L6*AFA_000kmPerVeh_AFA!K13*Occupancy_ACTFLO_CAP2ACT!K34*5.78</f>
        <v>71.0670701303585</v>
      </c>
      <c r="V35" s="195"/>
      <c r="W35" s="254"/>
      <c r="X35" s="254"/>
      <c r="Y35" s="254"/>
      <c r="Z35" s="195"/>
      <c r="AA35" s="195"/>
      <c r="AB35" s="195"/>
      <c r="AC35" s="195"/>
    </row>
    <row r="36" ht="15" spans="6:29">
      <c r="F36">
        <f>F7*AFA_000kmPerVeh_AFA!E14*Occupancy_ACTFLO_CAP2ACT!E35*5.78</f>
        <v>11.1355092281724</v>
      </c>
      <c r="G36">
        <f>G7*AFA_000kmPerVeh_AFA!F14*Occupancy_ACTFLO_CAP2ACT!F35*5.78</f>
        <v>28.1515682734695</v>
      </c>
      <c r="H36">
        <f>H7*AFA_000kmPerVeh_AFA!G14*Occupancy_ACTFLO_CAP2ACT!G35*5.78</f>
        <v>50.0472324861679</v>
      </c>
      <c r="I36">
        <f>I7*AFA_000kmPerVeh_AFA!H14*Occupancy_ACTFLO_CAP2ACT!H35*5.78</f>
        <v>7.38196679170977</v>
      </c>
      <c r="J36">
        <f>J7*AFA_000kmPerVeh_AFA!I14*Occupancy_ACTFLO_CAP2ACT!I35*5.78</f>
        <v>15.5146420707121</v>
      </c>
      <c r="K36">
        <f>K7*AFA_000kmPerVeh_AFA!J14*Occupancy_ACTFLO_CAP2ACT!J35*5.78</f>
        <v>55.1770738160002</v>
      </c>
      <c r="L36">
        <f>L7*AFA_000kmPerVeh_AFA!K14*Occupancy_ACTFLO_CAP2ACT!K35*5.78</f>
        <v>41.7894391259502</v>
      </c>
      <c r="V36" s="195"/>
      <c r="AA36" s="195"/>
      <c r="AB36" s="195"/>
      <c r="AC36" s="195"/>
    </row>
    <row r="37" ht="15" spans="6:29">
      <c r="F37">
        <f>F8*AFA_000kmPerVeh_AFA!E15*Occupancy_ACTFLO_CAP2ACT!E36*5.78</f>
        <v>7.7139274192541</v>
      </c>
      <c r="G37">
        <f>G8*AFA_000kmPerVeh_AFA!F15*Occupancy_ACTFLO_CAP2ACT!F36*5.78</f>
        <v>22.1464367843102</v>
      </c>
      <c r="H37">
        <f>H8*AFA_000kmPerVeh_AFA!G15*Occupancy_ACTFLO_CAP2ACT!G36*5.78</f>
        <v>34.3394188340989</v>
      </c>
      <c r="I37">
        <f>I8*AFA_000kmPerVeh_AFA!H15*Occupancy_ACTFLO_CAP2ACT!H36*5.78</f>
        <v>8.21160015598017</v>
      </c>
      <c r="J37">
        <f>J8*AFA_000kmPerVeh_AFA!I15*Occupancy_ACTFLO_CAP2ACT!I36*5.78</f>
        <v>10.6999638396105</v>
      </c>
      <c r="K37">
        <f>K8*AFA_000kmPerVeh_AFA!J15*Occupancy_ACTFLO_CAP2ACT!J36*5.78</f>
        <v>27.6208368882969</v>
      </c>
      <c r="L37">
        <f>L8*AFA_000kmPerVeh_AFA!K15*Occupancy_ACTFLO_CAP2ACT!K36*5.78</f>
        <v>12.1929820497887</v>
      </c>
      <c r="AA37" s="195"/>
      <c r="AB37" s="195"/>
      <c r="AC37" s="195"/>
    </row>
    <row r="39" spans="6:12">
      <c r="F39">
        <f>SUM(F33:F37)</f>
        <v>146.094525243508</v>
      </c>
      <c r="G39">
        <f t="shared" ref="G39:L39" si="2">SUM(G33:G37)</f>
        <v>381.610684116211</v>
      </c>
      <c r="H39">
        <f t="shared" si="2"/>
        <v>717.23390610786</v>
      </c>
      <c r="I39">
        <f t="shared" si="2"/>
        <v>80.6549691797083</v>
      </c>
      <c r="J39">
        <f t="shared" si="2"/>
        <v>106.665532131838</v>
      </c>
      <c r="K39">
        <f t="shared" si="2"/>
        <v>364.814065763853</v>
      </c>
      <c r="L39">
        <f t="shared" si="2"/>
        <v>309.598661098842</v>
      </c>
    </row>
    <row r="42" spans="6:6">
      <c r="F42" s="248">
        <f>SUM(F25:L25)*999/1000</f>
        <v>748.954821262115</v>
      </c>
    </row>
    <row r="46" ht="15" spans="3:4">
      <c r="C46" s="87"/>
      <c r="D46" s="87"/>
    </row>
    <row r="47" ht="15" spans="3:12">
      <c r="C47" s="89"/>
      <c r="D47" s="132"/>
      <c r="F47">
        <f>F16*AFA_000kmPerVeh_AFA!E17*1.58*Occupancy_ACTFLO_CAP2ACT!E44*0.36</f>
        <v>9.35404364407697</v>
      </c>
      <c r="G47">
        <f>G16*AFA_000kmPerVeh_AFA!F17*1.58*Occupancy_ACTFLO_CAP2ACT!F44*0.36</f>
        <v>36.7342272875538</v>
      </c>
      <c r="H47">
        <f>H16*AFA_000kmPerVeh_AFA!G17*1.58*Occupancy_ACTFLO_CAP2ACT!G44*0.36</f>
        <v>46.9066076781357</v>
      </c>
      <c r="I47">
        <f>I16*AFA_000kmPerVeh_AFA!H17*1.58*Occupancy_ACTFLO_CAP2ACT!H44*0.36</f>
        <v>3.30744435045735</v>
      </c>
      <c r="J47">
        <f>J16*AFA_000kmPerVeh_AFA!I17*1.58*Occupancy_ACTFLO_CAP2ACT!I44*0.36</f>
        <v>3.22788383343604</v>
      </c>
      <c r="K47">
        <f>K16*AFA_000kmPerVeh_AFA!J17*1.58*Occupancy_ACTFLO_CAP2ACT!J44*0.36</f>
        <v>12.8660721811605</v>
      </c>
      <c r="L47">
        <f>L16*AFA_000kmPerVeh_AFA!K17*1.58*Occupancy_ACTFLO_CAP2ACT!K44*0.36</f>
        <v>17.889750541649</v>
      </c>
    </row>
    <row r="48" ht="15" spans="3:12">
      <c r="C48" s="88"/>
      <c r="D48" s="249"/>
      <c r="F48">
        <f>F17*AFA_000kmPerVeh_AFA!E18*1.58*Occupancy_ACTFLO_CAP2ACT!E45*mvkmPerTJ_EFF!C38</f>
        <v>0</v>
      </c>
      <c r="G48">
        <f>G17*AFA_000kmPerVeh_AFA!F18*1.58*Occupancy_ACTFLO_CAP2ACT!F45*mvkmPerTJ_EFF!D38</f>
        <v>0</v>
      </c>
      <c r="H48">
        <f>H17*AFA_000kmPerVeh_AFA!G18*1.58*Occupancy_ACTFLO_CAP2ACT!G45*mvkmPerTJ_EFF!E38</f>
        <v>0</v>
      </c>
      <c r="I48">
        <f>I17*AFA_000kmPerVeh_AFA!H18*1.58*Occupancy_ACTFLO_CAP2ACT!H45*mvkmPerTJ_EFF!F38</f>
        <v>0</v>
      </c>
      <c r="J48">
        <f>J17*AFA_000kmPerVeh_AFA!I18*1.58*Occupancy_ACTFLO_CAP2ACT!I45*mvkmPerTJ_EFF!G38</f>
        <v>0</v>
      </c>
      <c r="K48">
        <f>K17*AFA_000kmPerVeh_AFA!J18*1.58*Occupancy_ACTFLO_CAP2ACT!J45*mvkmPerTJ_EFF!H38</f>
        <v>0</v>
      </c>
      <c r="L48">
        <f>L17*AFA_000kmPerVeh_AFA!K18*1.58*Occupancy_ACTFLO_CAP2ACT!K45*mvkmPerTJ_EFF!I38</f>
        <v>0</v>
      </c>
    </row>
    <row r="49" ht="15" spans="3:4">
      <c r="C49" s="88"/>
      <c r="D49" s="249"/>
    </row>
    <row r="50" ht="15" spans="3:12">
      <c r="C50" s="88"/>
      <c r="D50" s="249"/>
      <c r="E50" s="88"/>
      <c r="F50" s="88"/>
      <c r="G50" s="88"/>
      <c r="H50" s="88"/>
      <c r="I50" s="88"/>
      <c r="J50" s="88"/>
      <c r="K50" s="88"/>
      <c r="L50" s="88"/>
    </row>
    <row r="51" ht="15" spans="3:12">
      <c r="C51" s="88"/>
      <c r="D51" s="249"/>
      <c r="E51" s="132"/>
      <c r="F51" s="132">
        <f>SUM(F28:L28)-SUM(F47:L47)</f>
        <v>246.524379160279</v>
      </c>
      <c r="G51" s="132"/>
      <c r="H51" s="132"/>
      <c r="I51" s="132"/>
      <c r="J51" s="132"/>
      <c r="K51" s="76"/>
      <c r="L51" s="76"/>
    </row>
    <row r="52" ht="15" spans="3:12">
      <c r="C52" s="88"/>
      <c r="D52" s="104"/>
      <c r="E52" s="104"/>
      <c r="F52" s="104"/>
      <c r="G52" s="104"/>
      <c r="H52" s="104"/>
      <c r="I52" s="104"/>
      <c r="J52" s="86"/>
      <c r="K52" s="76"/>
      <c r="L52" s="76"/>
    </row>
    <row r="53" ht="15" spans="3:12">
      <c r="C53" s="76"/>
      <c r="D53" s="76"/>
      <c r="E53" s="104"/>
      <c r="F53" s="104"/>
      <c r="G53" s="104"/>
      <c r="H53" s="104"/>
      <c r="I53" s="104"/>
      <c r="J53" s="86"/>
      <c r="K53" s="76"/>
      <c r="L53" s="76"/>
    </row>
    <row r="54" ht="15" spans="3:12">
      <c r="C54" s="88"/>
      <c r="D54" s="76"/>
      <c r="E54" s="76"/>
      <c r="F54" s="76"/>
      <c r="G54" s="76"/>
      <c r="H54" s="76"/>
      <c r="I54" s="76"/>
      <c r="J54" s="76"/>
      <c r="K54" s="76"/>
      <c r="L54" s="76"/>
    </row>
    <row r="55" ht="15" spans="3:12">
      <c r="C55" s="88"/>
      <c r="D55" s="104"/>
      <c r="E55" s="116"/>
      <c r="F55" s="116"/>
      <c r="G55" s="117" t="s">
        <v>161</v>
      </c>
      <c r="H55" s="116"/>
      <c r="I55" s="116"/>
      <c r="J55" s="104"/>
      <c r="K55" s="104"/>
      <c r="L55" s="104"/>
    </row>
    <row r="56" spans="5:9">
      <c r="E56" s="118" t="s">
        <v>162</v>
      </c>
      <c r="F56" s="118" t="s">
        <v>38</v>
      </c>
      <c r="G56" s="118" t="s">
        <v>163</v>
      </c>
      <c r="H56" s="118">
        <v>2020</v>
      </c>
      <c r="I56" s="119" t="s">
        <v>44</v>
      </c>
    </row>
    <row r="57" ht="33.75" spans="5:9">
      <c r="E57" s="120" t="s">
        <v>30</v>
      </c>
      <c r="F57" s="120" t="s">
        <v>164</v>
      </c>
      <c r="G57" s="120"/>
      <c r="H57" s="120"/>
      <c r="I57" s="116"/>
    </row>
    <row r="58" ht="13.5" spans="5:9">
      <c r="E58" s="121" t="s">
        <v>165</v>
      </c>
      <c r="F58" s="121"/>
      <c r="G58" s="121"/>
      <c r="H58" s="121"/>
      <c r="I58" s="116"/>
    </row>
    <row r="59" ht="15" spans="5:9">
      <c r="E59" s="116" t="s">
        <v>166</v>
      </c>
      <c r="F59" s="195" t="s">
        <v>74</v>
      </c>
      <c r="G59" s="122" t="s">
        <v>167</v>
      </c>
      <c r="H59" s="122">
        <v>0.0941780821917808</v>
      </c>
      <c r="I59" s="116" t="s">
        <v>146</v>
      </c>
    </row>
    <row r="60" ht="15" spans="5:9">
      <c r="E60" s="116" t="s">
        <v>166</v>
      </c>
      <c r="F60" s="195" t="s">
        <v>74</v>
      </c>
      <c r="G60" s="122" t="s">
        <v>168</v>
      </c>
      <c r="H60" s="122">
        <v>0.102739726027397</v>
      </c>
      <c r="I60" s="116" t="s">
        <v>146</v>
      </c>
    </row>
    <row r="61" ht="15" spans="5:9">
      <c r="E61" s="116" t="s">
        <v>166</v>
      </c>
      <c r="F61" s="195" t="s">
        <v>74</v>
      </c>
      <c r="G61" s="122" t="s">
        <v>169</v>
      </c>
      <c r="H61" s="122">
        <v>0.00856164383561644</v>
      </c>
      <c r="I61" s="116" t="s">
        <v>146</v>
      </c>
    </row>
    <row r="62" ht="15" spans="5:9">
      <c r="E62" s="123" t="s">
        <v>166</v>
      </c>
      <c r="F62" s="195" t="s">
        <v>74</v>
      </c>
      <c r="G62" s="122" t="s">
        <v>170</v>
      </c>
      <c r="H62" s="122">
        <v>0.126826484018265</v>
      </c>
      <c r="I62" s="116" t="s">
        <v>146</v>
      </c>
    </row>
    <row r="63" ht="15" spans="5:9">
      <c r="E63" s="116" t="s">
        <v>166</v>
      </c>
      <c r="F63" s="195" t="s">
        <v>74</v>
      </c>
      <c r="G63" s="122" t="s">
        <v>171</v>
      </c>
      <c r="H63" s="122">
        <v>0.138356164383562</v>
      </c>
      <c r="I63" s="116" t="s">
        <v>146</v>
      </c>
    </row>
    <row r="64" ht="15" spans="5:9">
      <c r="E64" s="116" t="s">
        <v>166</v>
      </c>
      <c r="F64" s="195" t="s">
        <v>74</v>
      </c>
      <c r="G64" s="122" t="s">
        <v>172</v>
      </c>
      <c r="H64" s="122">
        <v>0.0115296803652968</v>
      </c>
      <c r="I64" s="116" t="s">
        <v>146</v>
      </c>
    </row>
    <row r="65" ht="15" spans="5:9">
      <c r="E65" s="116" t="s">
        <v>166</v>
      </c>
      <c r="F65" s="195" t="s">
        <v>74</v>
      </c>
      <c r="G65" s="122" t="s">
        <v>173</v>
      </c>
      <c r="H65" s="122">
        <v>0.0992009132420091</v>
      </c>
      <c r="I65" s="116" t="s">
        <v>146</v>
      </c>
    </row>
    <row r="66" ht="15" spans="5:9">
      <c r="E66" s="123" t="s">
        <v>166</v>
      </c>
      <c r="F66" s="195" t="s">
        <v>74</v>
      </c>
      <c r="G66" s="122" t="s">
        <v>174</v>
      </c>
      <c r="H66" s="122">
        <v>0.108219178082192</v>
      </c>
      <c r="I66" s="116" t="s">
        <v>146</v>
      </c>
    </row>
    <row r="67" ht="15" spans="5:9">
      <c r="E67" s="116" t="s">
        <v>166</v>
      </c>
      <c r="F67" s="195" t="s">
        <v>74</v>
      </c>
      <c r="G67" s="122" t="s">
        <v>175</v>
      </c>
      <c r="H67" s="122">
        <v>0.00901826484018265</v>
      </c>
      <c r="I67" s="116" t="s">
        <v>146</v>
      </c>
    </row>
    <row r="68" ht="15" spans="5:9">
      <c r="E68" s="116" t="s">
        <v>166</v>
      </c>
      <c r="F68" s="195" t="s">
        <v>74</v>
      </c>
      <c r="G68" s="122" t="s">
        <v>176</v>
      </c>
      <c r="H68" s="122">
        <v>0.138127853881279</v>
      </c>
      <c r="I68" s="116" t="s">
        <v>146</v>
      </c>
    </row>
    <row r="69" ht="15" spans="5:9">
      <c r="E69" s="116" t="s">
        <v>166</v>
      </c>
      <c r="F69" s="195" t="s">
        <v>74</v>
      </c>
      <c r="G69" s="122" t="s">
        <v>177</v>
      </c>
      <c r="H69" s="122">
        <v>0.150684931506849</v>
      </c>
      <c r="I69" s="116" t="s">
        <v>146</v>
      </c>
    </row>
    <row r="70" ht="15" spans="5:9">
      <c r="E70" s="126" t="s">
        <v>166</v>
      </c>
      <c r="F70" s="195" t="s">
        <v>74</v>
      </c>
      <c r="G70" s="127" t="s">
        <v>178</v>
      </c>
      <c r="H70" s="127">
        <v>0.0125570776255708</v>
      </c>
      <c r="I70" s="128" t="s">
        <v>146</v>
      </c>
    </row>
    <row r="71" ht="15" spans="5:9">
      <c r="E71" s="116" t="s">
        <v>166</v>
      </c>
      <c r="F71" s="195" t="s">
        <v>142</v>
      </c>
      <c r="G71" s="122" t="s">
        <v>167</v>
      </c>
      <c r="H71" s="122">
        <v>0.0941780821917808</v>
      </c>
      <c r="I71" s="116" t="s">
        <v>146</v>
      </c>
    </row>
    <row r="72" ht="15" spans="5:9">
      <c r="E72" s="116" t="s">
        <v>166</v>
      </c>
      <c r="F72" s="195" t="s">
        <v>142</v>
      </c>
      <c r="G72" s="122" t="s">
        <v>168</v>
      </c>
      <c r="H72" s="122">
        <v>0.102739726027397</v>
      </c>
      <c r="I72" s="116" t="s">
        <v>146</v>
      </c>
    </row>
    <row r="73" ht="15" spans="5:9">
      <c r="E73" s="116" t="s">
        <v>166</v>
      </c>
      <c r="F73" s="195" t="s">
        <v>142</v>
      </c>
      <c r="G73" s="122" t="s">
        <v>169</v>
      </c>
      <c r="H73" s="122">
        <v>0.00856164383561644</v>
      </c>
      <c r="I73" s="116" t="s">
        <v>146</v>
      </c>
    </row>
    <row r="74" ht="15" spans="5:9">
      <c r="E74" s="123" t="s">
        <v>166</v>
      </c>
      <c r="F74" s="195" t="s">
        <v>142</v>
      </c>
      <c r="G74" s="122" t="s">
        <v>170</v>
      </c>
      <c r="H74" s="122">
        <v>0.126826484018265</v>
      </c>
      <c r="I74" s="116" t="s">
        <v>146</v>
      </c>
    </row>
    <row r="75" ht="15" spans="5:9">
      <c r="E75" s="116" t="s">
        <v>166</v>
      </c>
      <c r="F75" s="195" t="s">
        <v>142</v>
      </c>
      <c r="G75" s="122" t="s">
        <v>171</v>
      </c>
      <c r="H75" s="122">
        <v>0.138356164383562</v>
      </c>
      <c r="I75" s="116" t="s">
        <v>146</v>
      </c>
    </row>
    <row r="76" ht="15" spans="5:9">
      <c r="E76" s="116" t="s">
        <v>166</v>
      </c>
      <c r="F76" s="195" t="s">
        <v>142</v>
      </c>
      <c r="G76" s="122" t="s">
        <v>172</v>
      </c>
      <c r="H76" s="122">
        <v>0.0115296803652968</v>
      </c>
      <c r="I76" s="116" t="s">
        <v>146</v>
      </c>
    </row>
    <row r="77" ht="15" spans="5:9">
      <c r="E77" s="116" t="s">
        <v>166</v>
      </c>
      <c r="F77" s="195" t="s">
        <v>142</v>
      </c>
      <c r="G77" s="122" t="s">
        <v>173</v>
      </c>
      <c r="H77" s="122">
        <v>0.0992009132420091</v>
      </c>
      <c r="I77" s="116" t="s">
        <v>146</v>
      </c>
    </row>
    <row r="78" ht="15" spans="5:9">
      <c r="E78" s="123" t="s">
        <v>166</v>
      </c>
      <c r="F78" s="195" t="s">
        <v>142</v>
      </c>
      <c r="G78" s="122" t="s">
        <v>174</v>
      </c>
      <c r="H78" s="122">
        <v>0.108219178082192</v>
      </c>
      <c r="I78" s="116" t="s">
        <v>146</v>
      </c>
    </row>
    <row r="79" ht="15" spans="5:9">
      <c r="E79" s="116" t="s">
        <v>166</v>
      </c>
      <c r="F79" s="195" t="s">
        <v>142</v>
      </c>
      <c r="G79" s="122" t="s">
        <v>175</v>
      </c>
      <c r="H79" s="122">
        <v>0.00901826484018265</v>
      </c>
      <c r="I79" s="116" t="s">
        <v>146</v>
      </c>
    </row>
    <row r="80" ht="15" spans="5:9">
      <c r="E80" s="116" t="s">
        <v>166</v>
      </c>
      <c r="F80" s="195" t="s">
        <v>142</v>
      </c>
      <c r="G80" s="122" t="s">
        <v>176</v>
      </c>
      <c r="H80" s="122">
        <v>0.138127853881279</v>
      </c>
      <c r="I80" s="116" t="s">
        <v>146</v>
      </c>
    </row>
    <row r="81" ht="15" spans="5:9">
      <c r="E81" s="116" t="s">
        <v>166</v>
      </c>
      <c r="F81" s="195" t="s">
        <v>142</v>
      </c>
      <c r="G81" s="122" t="s">
        <v>177</v>
      </c>
      <c r="H81" s="122">
        <v>0.150684931506849</v>
      </c>
      <c r="I81" s="116" t="s">
        <v>146</v>
      </c>
    </row>
    <row r="82" ht="15" spans="5:9">
      <c r="E82" s="126" t="s">
        <v>166</v>
      </c>
      <c r="F82" s="195" t="s">
        <v>142</v>
      </c>
      <c r="G82" s="127" t="s">
        <v>178</v>
      </c>
      <c r="H82" s="127">
        <v>0.0125570776255708</v>
      </c>
      <c r="I82" s="128" t="s">
        <v>146</v>
      </c>
    </row>
    <row r="83" ht="15" spans="5:9">
      <c r="E83" s="116" t="s">
        <v>166</v>
      </c>
      <c r="F83" s="195" t="s">
        <v>143</v>
      </c>
      <c r="G83" s="122" t="s">
        <v>167</v>
      </c>
      <c r="H83" s="122">
        <v>0.0941780821917808</v>
      </c>
      <c r="I83" s="116" t="s">
        <v>146</v>
      </c>
    </row>
    <row r="84" ht="15" spans="5:9">
      <c r="E84" s="116" t="s">
        <v>166</v>
      </c>
      <c r="F84" s="195" t="s">
        <v>143</v>
      </c>
      <c r="G84" s="122" t="s">
        <v>168</v>
      </c>
      <c r="H84" s="122">
        <v>0.102739726027397</v>
      </c>
      <c r="I84" s="116" t="s">
        <v>146</v>
      </c>
    </row>
    <row r="85" ht="15" spans="5:9">
      <c r="E85" s="116" t="s">
        <v>166</v>
      </c>
      <c r="F85" s="195" t="s">
        <v>143</v>
      </c>
      <c r="G85" s="122" t="s">
        <v>169</v>
      </c>
      <c r="H85" s="122">
        <v>0.00856164383561644</v>
      </c>
      <c r="I85" s="116" t="s">
        <v>146</v>
      </c>
    </row>
    <row r="86" ht="15" spans="5:9">
      <c r="E86" s="123" t="s">
        <v>166</v>
      </c>
      <c r="F86" s="195" t="s">
        <v>143</v>
      </c>
      <c r="G86" s="122" t="s">
        <v>170</v>
      </c>
      <c r="H86" s="122">
        <v>0.126826484018265</v>
      </c>
      <c r="I86" s="116" t="s">
        <v>146</v>
      </c>
    </row>
    <row r="87" ht="15" spans="5:9">
      <c r="E87" s="116" t="s">
        <v>166</v>
      </c>
      <c r="F87" s="195" t="s">
        <v>143</v>
      </c>
      <c r="G87" s="122" t="s">
        <v>171</v>
      </c>
      <c r="H87" s="122">
        <v>0.138356164383562</v>
      </c>
      <c r="I87" s="116" t="s">
        <v>146</v>
      </c>
    </row>
    <row r="88" ht="15" spans="5:9">
      <c r="E88" s="116" t="s">
        <v>166</v>
      </c>
      <c r="F88" s="195" t="s">
        <v>143</v>
      </c>
      <c r="G88" s="122" t="s">
        <v>172</v>
      </c>
      <c r="H88" s="122">
        <v>0.0115296803652968</v>
      </c>
      <c r="I88" s="116" t="s">
        <v>146</v>
      </c>
    </row>
    <row r="89" ht="15" spans="5:9">
      <c r="E89" s="116" t="s">
        <v>166</v>
      </c>
      <c r="F89" s="195" t="s">
        <v>143</v>
      </c>
      <c r="G89" s="122" t="s">
        <v>173</v>
      </c>
      <c r="H89" s="122">
        <v>0.0992009132420091</v>
      </c>
      <c r="I89" s="116" t="s">
        <v>146</v>
      </c>
    </row>
    <row r="90" ht="15" spans="5:9">
      <c r="E90" s="123" t="s">
        <v>166</v>
      </c>
      <c r="F90" s="195" t="s">
        <v>143</v>
      </c>
      <c r="G90" s="122" t="s">
        <v>174</v>
      </c>
      <c r="H90" s="122">
        <v>0.108219178082192</v>
      </c>
      <c r="I90" s="116" t="s">
        <v>146</v>
      </c>
    </row>
    <row r="91" ht="15" spans="5:9">
      <c r="E91" s="116" t="s">
        <v>166</v>
      </c>
      <c r="F91" s="195" t="s">
        <v>143</v>
      </c>
      <c r="G91" s="122" t="s">
        <v>175</v>
      </c>
      <c r="H91" s="122">
        <v>0.00901826484018265</v>
      </c>
      <c r="I91" s="116" t="s">
        <v>146</v>
      </c>
    </row>
    <row r="92" ht="15" spans="5:9">
      <c r="E92" s="116" t="s">
        <v>166</v>
      </c>
      <c r="F92" s="195" t="s">
        <v>143</v>
      </c>
      <c r="G92" s="122" t="s">
        <v>176</v>
      </c>
      <c r="H92" s="122">
        <v>0.138127853881279</v>
      </c>
      <c r="I92" s="116" t="s">
        <v>146</v>
      </c>
    </row>
    <row r="93" ht="15" spans="5:9">
      <c r="E93" s="116" t="s">
        <v>166</v>
      </c>
      <c r="F93" s="195" t="s">
        <v>143</v>
      </c>
      <c r="G93" s="122" t="s">
        <v>177</v>
      </c>
      <c r="H93" s="122">
        <v>0.150684931506849</v>
      </c>
      <c r="I93" s="116" t="s">
        <v>146</v>
      </c>
    </row>
    <row r="94" ht="15" spans="5:9">
      <c r="E94" s="126" t="s">
        <v>166</v>
      </c>
      <c r="F94" s="195" t="s">
        <v>143</v>
      </c>
      <c r="G94" s="127" t="s">
        <v>178</v>
      </c>
      <c r="H94" s="127">
        <v>0.0125570776255708</v>
      </c>
      <c r="I94" s="128" t="s">
        <v>146</v>
      </c>
    </row>
    <row r="95" ht="15" spans="5:9">
      <c r="E95" s="116" t="s">
        <v>166</v>
      </c>
      <c r="F95" s="195" t="s">
        <v>71</v>
      </c>
      <c r="G95" s="122" t="s">
        <v>167</v>
      </c>
      <c r="H95" s="122">
        <v>0.0941780821917808</v>
      </c>
      <c r="I95" s="116" t="s">
        <v>146</v>
      </c>
    </row>
    <row r="96" ht="15" spans="5:9">
      <c r="E96" s="116" t="s">
        <v>166</v>
      </c>
      <c r="F96" s="195" t="s">
        <v>71</v>
      </c>
      <c r="G96" s="122" t="s">
        <v>168</v>
      </c>
      <c r="H96" s="122">
        <v>0.102739726027397</v>
      </c>
      <c r="I96" s="116" t="s">
        <v>146</v>
      </c>
    </row>
    <row r="97" ht="15" spans="5:9">
      <c r="E97" s="116" t="s">
        <v>166</v>
      </c>
      <c r="F97" s="195" t="s">
        <v>71</v>
      </c>
      <c r="G97" s="122" t="s">
        <v>169</v>
      </c>
      <c r="H97" s="122">
        <v>0.00856164383561644</v>
      </c>
      <c r="I97" s="116" t="s">
        <v>146</v>
      </c>
    </row>
    <row r="98" ht="15" spans="5:9">
      <c r="E98" s="123" t="s">
        <v>166</v>
      </c>
      <c r="F98" s="195" t="s">
        <v>71</v>
      </c>
      <c r="G98" s="122" t="s">
        <v>170</v>
      </c>
      <c r="H98" s="122">
        <v>0.126826484018265</v>
      </c>
      <c r="I98" s="116" t="s">
        <v>146</v>
      </c>
    </row>
    <row r="99" ht="15" spans="5:9">
      <c r="E99" s="116" t="s">
        <v>166</v>
      </c>
      <c r="F99" s="195" t="s">
        <v>71</v>
      </c>
      <c r="G99" s="122" t="s">
        <v>171</v>
      </c>
      <c r="H99" s="122">
        <v>0.138356164383562</v>
      </c>
      <c r="I99" s="116" t="s">
        <v>146</v>
      </c>
    </row>
    <row r="100" ht="15" spans="5:9">
      <c r="E100" s="116" t="s">
        <v>166</v>
      </c>
      <c r="F100" s="195" t="s">
        <v>71</v>
      </c>
      <c r="G100" s="122" t="s">
        <v>172</v>
      </c>
      <c r="H100" s="122">
        <v>0.0115296803652968</v>
      </c>
      <c r="I100" s="116" t="s">
        <v>146</v>
      </c>
    </row>
    <row r="101" ht="15" spans="5:9">
      <c r="E101" s="116" t="s">
        <v>166</v>
      </c>
      <c r="F101" s="195" t="s">
        <v>71</v>
      </c>
      <c r="G101" s="122" t="s">
        <v>173</v>
      </c>
      <c r="H101" s="122">
        <v>0.0992009132420091</v>
      </c>
      <c r="I101" s="116" t="s">
        <v>146</v>
      </c>
    </row>
    <row r="102" ht="15" spans="5:9">
      <c r="E102" s="123" t="s">
        <v>166</v>
      </c>
      <c r="F102" s="195" t="s">
        <v>71</v>
      </c>
      <c r="G102" s="122" t="s">
        <v>174</v>
      </c>
      <c r="H102" s="122">
        <v>0.108219178082192</v>
      </c>
      <c r="I102" s="116" t="s">
        <v>146</v>
      </c>
    </row>
    <row r="103" ht="15" spans="5:9">
      <c r="E103" s="116" t="s">
        <v>166</v>
      </c>
      <c r="F103" s="195" t="s">
        <v>71</v>
      </c>
      <c r="G103" s="122" t="s">
        <v>175</v>
      </c>
      <c r="H103" s="122">
        <v>0.00901826484018265</v>
      </c>
      <c r="I103" s="116" t="s">
        <v>146</v>
      </c>
    </row>
    <row r="104" ht="15" spans="5:9">
      <c r="E104" s="116" t="s">
        <v>166</v>
      </c>
      <c r="F104" s="195" t="s">
        <v>71</v>
      </c>
      <c r="G104" s="122" t="s">
        <v>176</v>
      </c>
      <c r="H104" s="122">
        <v>0.138127853881279</v>
      </c>
      <c r="I104" s="116" t="s">
        <v>146</v>
      </c>
    </row>
    <row r="105" ht="15" spans="5:9">
      <c r="E105" s="116" t="s">
        <v>166</v>
      </c>
      <c r="F105" s="195" t="s">
        <v>71</v>
      </c>
      <c r="G105" s="122" t="s">
        <v>177</v>
      </c>
      <c r="H105" s="122">
        <v>0.150684931506849</v>
      </c>
      <c r="I105" s="116" t="s">
        <v>146</v>
      </c>
    </row>
    <row r="106" ht="15" spans="5:9">
      <c r="E106" s="126" t="s">
        <v>166</v>
      </c>
      <c r="F106" s="195" t="s">
        <v>71</v>
      </c>
      <c r="G106" s="127" t="s">
        <v>178</v>
      </c>
      <c r="H106" s="127">
        <v>0.0125570776255708</v>
      </c>
      <c r="I106" s="128" t="s">
        <v>146</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80"/>
  <sheetViews>
    <sheetView workbookViewId="0">
      <selection activeCell="DQ60" sqref="DQ60:DR60"/>
    </sheetView>
  </sheetViews>
  <sheetFormatPr defaultColWidth="8.71428571428571" defaultRowHeight="12.75"/>
  <cols>
    <col min="2" max="2" width="37" customWidth="1"/>
    <col min="4" max="22" width="8.71428571428571" hidden="1" customWidth="1"/>
    <col min="28" max="46" width="8.71428571428571" hidden="1" customWidth="1"/>
    <col min="52" max="70" width="8.71428571428571" hidden="1" customWidth="1"/>
    <col min="76" max="94" width="8.71428571428571" hidden="1" customWidth="1"/>
    <col min="98" max="98" width="39.7142857142857" customWidth="1"/>
    <col min="100" max="118" width="8.71428571428571" hidden="1" customWidth="1"/>
    <col min="124" max="142" width="8.71428571428571" hidden="1" customWidth="1"/>
    <col min="148" max="166" width="8.71428571428571" hidden="1" customWidth="1"/>
    <col min="172" max="190" width="8.71428571428571" hidden="1" customWidth="1"/>
    <col min="196" max="214" width="8.71428571428571" hidden="1" customWidth="1"/>
    <col min="220" max="238" width="8.71428571428571" hidden="1" customWidth="1"/>
  </cols>
  <sheetData>
    <row r="1" ht="1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179</v>
      </c>
      <c r="B5" s="2"/>
      <c r="C5" s="3"/>
      <c r="D5" s="3"/>
      <c r="E5" s="3"/>
      <c r="F5" s="3"/>
      <c r="G5" s="3"/>
      <c r="H5" s="3"/>
      <c r="I5" s="3"/>
      <c r="J5" s="3"/>
      <c r="K5" s="1"/>
      <c r="L5" s="3"/>
      <c r="M5" s="3"/>
      <c r="N5" s="3"/>
      <c r="O5" s="3"/>
      <c r="P5" s="1"/>
      <c r="Q5" s="54"/>
      <c r="R5" s="1"/>
      <c r="S5" s="1"/>
      <c r="T5" s="3"/>
      <c r="U5" s="1"/>
      <c r="V5" s="1"/>
      <c r="W5" s="3" t="s">
        <v>180</v>
      </c>
      <c r="Y5" s="2" t="s">
        <v>179</v>
      </c>
      <c r="Z5" s="2"/>
      <c r="AA5" s="3"/>
      <c r="AB5" s="3"/>
      <c r="AC5" s="3"/>
      <c r="AD5" s="3"/>
      <c r="AE5" s="3"/>
      <c r="AF5" s="3"/>
      <c r="AG5" s="3"/>
      <c r="AH5" s="3"/>
      <c r="AI5" s="1"/>
      <c r="AJ5" s="3"/>
      <c r="AK5" s="3"/>
      <c r="AL5" s="3"/>
      <c r="AM5" s="3"/>
      <c r="AN5" s="1"/>
      <c r="AO5" s="54"/>
      <c r="AP5" s="1"/>
      <c r="AQ5" s="1"/>
      <c r="AR5" s="3"/>
      <c r="AS5" s="1"/>
      <c r="AT5" s="1"/>
      <c r="AU5" s="3" t="s">
        <v>180</v>
      </c>
      <c r="AW5" s="2" t="s">
        <v>179</v>
      </c>
      <c r="AX5" s="2"/>
      <c r="AY5" s="3"/>
      <c r="AZ5" s="3"/>
      <c r="BA5" s="3"/>
      <c r="BB5" s="3"/>
      <c r="BC5" s="3"/>
      <c r="BD5" s="3"/>
      <c r="BE5" s="3"/>
      <c r="BF5" s="3"/>
      <c r="BG5" s="1"/>
      <c r="BH5" s="3"/>
      <c r="BI5" s="3"/>
      <c r="BJ5" s="3"/>
      <c r="BK5" s="3"/>
      <c r="BL5" s="1"/>
      <c r="BM5" s="54"/>
      <c r="BN5" s="1"/>
      <c r="BO5" s="1"/>
      <c r="BP5" s="3"/>
      <c r="BQ5" s="1"/>
      <c r="BR5" s="1"/>
      <c r="BS5" s="3" t="s">
        <v>180</v>
      </c>
      <c r="BU5" s="2" t="s">
        <v>179</v>
      </c>
      <c r="BV5" s="2"/>
      <c r="BW5" s="3"/>
      <c r="BX5" s="3"/>
      <c r="BY5" s="3"/>
      <c r="BZ5" s="3"/>
      <c r="CA5" s="3"/>
      <c r="CB5" s="3"/>
      <c r="CC5" s="3"/>
      <c r="CD5" s="3"/>
      <c r="CE5" s="1"/>
      <c r="CF5" s="3"/>
      <c r="CG5" s="3"/>
      <c r="CH5" s="3"/>
      <c r="CI5" s="3"/>
      <c r="CJ5" s="1"/>
      <c r="CK5" s="54"/>
      <c r="CL5" s="1"/>
      <c r="CM5" s="1"/>
      <c r="CN5" s="3"/>
      <c r="CO5" s="1"/>
      <c r="CP5" s="1"/>
      <c r="CQ5" s="3" t="s">
        <v>180</v>
      </c>
      <c r="CS5" s="2" t="s">
        <v>179</v>
      </c>
      <c r="CT5" s="2"/>
      <c r="CU5" s="3"/>
      <c r="CV5" s="3"/>
      <c r="CW5" s="3"/>
      <c r="CX5" s="3"/>
      <c r="CY5" s="3"/>
      <c r="CZ5" s="3"/>
      <c r="DA5" s="3"/>
      <c r="DB5" s="3"/>
      <c r="DC5" s="1"/>
      <c r="DD5" s="3"/>
      <c r="DE5" s="3"/>
      <c r="DF5" s="3"/>
      <c r="DG5" s="3"/>
      <c r="DH5" s="1"/>
      <c r="DI5" s="54"/>
      <c r="DJ5" s="1"/>
      <c r="DK5" s="1"/>
      <c r="DL5" s="3"/>
      <c r="DM5" s="1"/>
      <c r="DN5" s="1"/>
      <c r="DO5" s="3" t="s">
        <v>180</v>
      </c>
      <c r="DQ5" s="2" t="s">
        <v>179</v>
      </c>
      <c r="DR5" s="2"/>
      <c r="DS5" s="3"/>
      <c r="DT5" s="3"/>
      <c r="DU5" s="3"/>
      <c r="DV5" s="3"/>
      <c r="DW5" s="3"/>
      <c r="DX5" s="3"/>
      <c r="DY5" s="3"/>
      <c r="DZ5" s="3"/>
      <c r="EA5" s="1"/>
      <c r="EB5" s="3"/>
      <c r="EC5" s="3"/>
      <c r="ED5" s="3"/>
      <c r="EE5" s="3"/>
      <c r="EF5" s="1"/>
      <c r="EG5" s="54"/>
      <c r="EH5" s="1"/>
      <c r="EI5" s="1"/>
      <c r="EJ5" s="3"/>
      <c r="EK5" s="1"/>
      <c r="EL5" s="1"/>
      <c r="EM5" s="3" t="s">
        <v>180</v>
      </c>
      <c r="EO5" s="2" t="s">
        <v>179</v>
      </c>
      <c r="EP5" s="2"/>
      <c r="EQ5" s="3"/>
      <c r="ER5" s="3"/>
      <c r="ES5" s="3"/>
      <c r="ET5" s="3"/>
      <c r="EU5" s="3"/>
      <c r="EV5" s="3"/>
      <c r="EW5" s="3"/>
      <c r="EX5" s="3"/>
      <c r="EY5" s="1"/>
      <c r="EZ5" s="3"/>
      <c r="FA5" s="3"/>
      <c r="FB5" s="3"/>
      <c r="FC5" s="3"/>
      <c r="FD5" s="1"/>
      <c r="FE5" s="54"/>
      <c r="FF5" s="1"/>
      <c r="FG5" s="1"/>
      <c r="FH5" s="3"/>
      <c r="FI5" s="1"/>
      <c r="FJ5" s="1"/>
      <c r="FK5" s="3" t="s">
        <v>180</v>
      </c>
      <c r="FM5" s="2" t="s">
        <v>179</v>
      </c>
      <c r="FN5" s="2"/>
      <c r="FO5" s="3"/>
      <c r="FP5" s="3"/>
      <c r="FQ5" s="3"/>
      <c r="FR5" s="3"/>
      <c r="FS5" s="3"/>
      <c r="FT5" s="3"/>
      <c r="FU5" s="3"/>
      <c r="FV5" s="3"/>
      <c r="FW5" s="1"/>
      <c r="FX5" s="3"/>
      <c r="FY5" s="3"/>
      <c r="FZ5" s="3"/>
      <c r="GA5" s="3"/>
      <c r="GB5" s="1"/>
      <c r="GC5" s="54"/>
      <c r="GD5" s="1"/>
      <c r="GE5" s="1"/>
      <c r="GF5" s="3"/>
      <c r="GG5" s="1"/>
      <c r="GH5" s="1"/>
      <c r="GI5" s="3" t="s">
        <v>180</v>
      </c>
      <c r="GK5" s="2" t="s">
        <v>179</v>
      </c>
      <c r="GL5" s="2"/>
      <c r="GM5" s="3"/>
      <c r="GN5" s="3"/>
      <c r="GO5" s="3"/>
      <c r="GP5" s="3"/>
      <c r="GQ5" s="3"/>
      <c r="GR5" s="3"/>
      <c r="GS5" s="3"/>
      <c r="GT5" s="3"/>
      <c r="GU5" s="1"/>
      <c r="GV5" s="3"/>
      <c r="GW5" s="3"/>
      <c r="GX5" s="3"/>
      <c r="GY5" s="3"/>
      <c r="GZ5" s="1"/>
      <c r="HA5" s="54"/>
      <c r="HB5" s="1"/>
      <c r="HC5" s="1"/>
      <c r="HD5" s="3"/>
      <c r="HE5" s="1"/>
      <c r="HF5" s="1"/>
      <c r="HG5" s="3" t="s">
        <v>180</v>
      </c>
      <c r="HI5" s="2" t="s">
        <v>179</v>
      </c>
      <c r="HJ5" s="2"/>
      <c r="HK5" s="3"/>
      <c r="HL5" s="3"/>
      <c r="HM5" s="3"/>
      <c r="HN5" s="3"/>
      <c r="HO5" s="3"/>
      <c r="HP5" s="3"/>
      <c r="HQ5" s="3"/>
      <c r="HR5" s="3"/>
      <c r="HS5" s="1"/>
      <c r="HT5" s="3"/>
      <c r="HU5" s="3"/>
      <c r="HV5" s="3"/>
      <c r="HW5" s="3"/>
      <c r="HX5" s="1"/>
      <c r="HY5" s="54"/>
      <c r="HZ5" s="1"/>
      <c r="IA5" s="1"/>
      <c r="IB5" s="3"/>
      <c r="IC5" s="1"/>
      <c r="ID5" s="1"/>
      <c r="IE5" s="3" t="s">
        <v>180</v>
      </c>
    </row>
    <row r="6" ht="1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75" spans="1:239">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4" t="s">
        <v>183</v>
      </c>
      <c r="AX7" s="4"/>
      <c r="AY7" s="3"/>
      <c r="AZ7" s="3"/>
      <c r="BA7" s="3"/>
      <c r="BB7" s="3"/>
      <c r="BC7" s="3"/>
      <c r="BD7" s="3"/>
      <c r="BE7" s="3"/>
      <c r="BF7" s="3"/>
      <c r="BG7" s="3"/>
      <c r="BH7" s="3"/>
      <c r="BI7" s="3"/>
      <c r="BJ7" s="3"/>
      <c r="BK7" s="3"/>
      <c r="BL7" s="3"/>
      <c r="BM7" s="3"/>
      <c r="BN7" s="3"/>
      <c r="BO7" s="3"/>
      <c r="BP7" s="3"/>
      <c r="BQ7" s="3"/>
      <c r="BR7" s="3"/>
      <c r="BS7" s="3"/>
      <c r="BU7" s="4" t="s">
        <v>184</v>
      </c>
      <c r="BV7" s="4"/>
      <c r="BW7" s="3"/>
      <c r="BX7" s="3"/>
      <c r="BY7" s="3"/>
      <c r="BZ7" s="3"/>
      <c r="CA7" s="3"/>
      <c r="CB7" s="3"/>
      <c r="CC7" s="3"/>
      <c r="CD7" s="3"/>
      <c r="CE7" s="3"/>
      <c r="CF7" s="3"/>
      <c r="CG7" s="3"/>
      <c r="CH7" s="3"/>
      <c r="CI7" s="3"/>
      <c r="CJ7" s="3"/>
      <c r="CK7" s="3"/>
      <c r="CL7" s="3"/>
      <c r="CM7" s="3"/>
      <c r="CN7" s="3"/>
      <c r="CO7" s="3"/>
      <c r="CP7" s="3"/>
      <c r="CQ7" s="3"/>
      <c r="CS7" s="4" t="s">
        <v>185</v>
      </c>
      <c r="CT7" s="4"/>
      <c r="CU7" s="3"/>
      <c r="CV7" s="3"/>
      <c r="CW7" s="3"/>
      <c r="CX7" s="3"/>
      <c r="CY7" s="3"/>
      <c r="CZ7" s="3"/>
      <c r="DA7" s="3"/>
      <c r="DB7" s="3"/>
      <c r="DC7" s="3"/>
      <c r="DD7" s="3"/>
      <c r="DE7" s="3"/>
      <c r="DF7" s="3"/>
      <c r="DG7" s="3"/>
      <c r="DH7" s="3"/>
      <c r="DI7" s="3"/>
      <c r="DJ7" s="3"/>
      <c r="DK7" s="3"/>
      <c r="DL7" s="3"/>
      <c r="DM7" s="3"/>
      <c r="DN7" s="3"/>
      <c r="DO7" s="3"/>
      <c r="DQ7" s="4" t="s">
        <v>186</v>
      </c>
      <c r="DR7" s="4"/>
      <c r="DS7" s="3"/>
      <c r="DT7" s="3"/>
      <c r="DU7" s="3"/>
      <c r="DV7" s="3"/>
      <c r="DW7" s="3"/>
      <c r="DX7" s="3"/>
      <c r="DY7" s="3"/>
      <c r="DZ7" s="3"/>
      <c r="EA7" s="3"/>
      <c r="EB7" s="3"/>
      <c r="EC7" s="3"/>
      <c r="ED7" s="3"/>
      <c r="EE7" s="3"/>
      <c r="EF7" s="3"/>
      <c r="EG7" s="3"/>
      <c r="EH7" s="3"/>
      <c r="EI7" s="3"/>
      <c r="EJ7" s="3"/>
      <c r="EK7" s="3"/>
      <c r="EL7" s="3"/>
      <c r="EM7" s="3"/>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c r="HI7" s="4" t="s">
        <v>190</v>
      </c>
      <c r="HJ7" s="4"/>
      <c r="HK7" s="3"/>
      <c r="HL7" s="3"/>
      <c r="HM7" s="3"/>
      <c r="HN7" s="3"/>
      <c r="HO7" s="3"/>
      <c r="HP7" s="3"/>
      <c r="HQ7" s="3"/>
      <c r="HR7" s="3"/>
      <c r="HS7" s="3"/>
      <c r="HT7" s="3"/>
      <c r="HU7" s="3"/>
      <c r="HV7" s="3"/>
      <c r="HW7" s="3"/>
      <c r="HX7" s="3"/>
      <c r="HY7" s="3"/>
      <c r="HZ7" s="3"/>
      <c r="IA7" s="3"/>
      <c r="IB7" s="3"/>
      <c r="IC7" s="3"/>
      <c r="ID7" s="3"/>
      <c r="IE7" s="3"/>
    </row>
    <row r="8" ht="15.75" spans="1:239">
      <c r="A8" s="4" t="s">
        <v>191</v>
      </c>
      <c r="B8" s="4"/>
      <c r="C8" s="5"/>
      <c r="D8" s="5"/>
      <c r="E8" s="5"/>
      <c r="F8" s="5"/>
      <c r="G8" s="5"/>
      <c r="H8" s="5"/>
      <c r="I8" s="5"/>
      <c r="J8" s="5"/>
      <c r="K8" s="5"/>
      <c r="L8" s="5"/>
      <c r="M8" s="5"/>
      <c r="N8" s="5"/>
      <c r="O8" s="5"/>
      <c r="P8" s="5"/>
      <c r="Q8" s="5"/>
      <c r="R8" s="5"/>
      <c r="S8" s="5"/>
      <c r="T8" s="5"/>
      <c r="U8" s="5"/>
      <c r="V8" s="5"/>
      <c r="W8" s="5"/>
      <c r="Y8" s="4" t="s">
        <v>191</v>
      </c>
      <c r="Z8" s="4"/>
      <c r="AA8" s="5"/>
      <c r="AB8" s="5"/>
      <c r="AC8" s="5"/>
      <c r="AD8" s="5"/>
      <c r="AE8" s="5"/>
      <c r="AF8" s="5"/>
      <c r="AG8" s="5"/>
      <c r="AH8" s="5"/>
      <c r="AI8" s="5"/>
      <c r="AJ8" s="5"/>
      <c r="AK8" s="5"/>
      <c r="AL8" s="5"/>
      <c r="AM8" s="5"/>
      <c r="AN8" s="5"/>
      <c r="AO8" s="5"/>
      <c r="AP8" s="5"/>
      <c r="AQ8" s="5"/>
      <c r="AR8" s="5"/>
      <c r="AS8" s="5"/>
      <c r="AT8" s="5"/>
      <c r="AU8" s="5"/>
      <c r="AW8" s="4" t="s">
        <v>191</v>
      </c>
      <c r="AX8" s="4"/>
      <c r="AY8" s="5"/>
      <c r="AZ8" s="5"/>
      <c r="BA8" s="5"/>
      <c r="BB8" s="5"/>
      <c r="BC8" s="5"/>
      <c r="BD8" s="5"/>
      <c r="BE8" s="5"/>
      <c r="BF8" s="5"/>
      <c r="BG8" s="5"/>
      <c r="BH8" s="5"/>
      <c r="BI8" s="5"/>
      <c r="BJ8" s="5"/>
      <c r="BK8" s="5"/>
      <c r="BL8" s="5"/>
      <c r="BM8" s="5"/>
      <c r="BN8" s="5"/>
      <c r="BO8" s="5"/>
      <c r="BP8" s="5"/>
      <c r="BQ8" s="5"/>
      <c r="BR8" s="5"/>
      <c r="BS8" s="5"/>
      <c r="BU8" s="4" t="s">
        <v>191</v>
      </c>
      <c r="BV8" s="4"/>
      <c r="BW8" s="5"/>
      <c r="BX8" s="5"/>
      <c r="BY8" s="5"/>
      <c r="BZ8" s="5"/>
      <c r="CA8" s="5"/>
      <c r="CB8" s="5"/>
      <c r="CC8" s="5"/>
      <c r="CD8" s="5"/>
      <c r="CE8" s="5"/>
      <c r="CF8" s="5"/>
      <c r="CG8" s="5"/>
      <c r="CH8" s="5"/>
      <c r="CI8" s="5"/>
      <c r="CJ8" s="5"/>
      <c r="CK8" s="5"/>
      <c r="CL8" s="5"/>
      <c r="CM8" s="5"/>
      <c r="CN8" s="5"/>
      <c r="CO8" s="5"/>
      <c r="CP8" s="5"/>
      <c r="CQ8" s="5"/>
      <c r="CS8" s="4" t="s">
        <v>191</v>
      </c>
      <c r="CT8" s="4"/>
      <c r="CU8" s="5"/>
      <c r="CV8" s="5"/>
      <c r="CW8" s="5"/>
      <c r="CX8" s="5"/>
      <c r="CY8" s="5"/>
      <c r="CZ8" s="5"/>
      <c r="DA8" s="5"/>
      <c r="DB8" s="5"/>
      <c r="DC8" s="5"/>
      <c r="DD8" s="5"/>
      <c r="DE8" s="5"/>
      <c r="DF8" s="5"/>
      <c r="DG8" s="5"/>
      <c r="DH8" s="5"/>
      <c r="DI8" s="5"/>
      <c r="DJ8" s="5"/>
      <c r="DK8" s="5"/>
      <c r="DL8" s="5"/>
      <c r="DM8" s="5"/>
      <c r="DN8" s="5"/>
      <c r="DO8" s="5"/>
      <c r="DQ8" s="4" t="s">
        <v>191</v>
      </c>
      <c r="DR8" s="4"/>
      <c r="DS8" s="5"/>
      <c r="DT8" s="5"/>
      <c r="DU8" s="5"/>
      <c r="DV8" s="5"/>
      <c r="DW8" s="5"/>
      <c r="DX8" s="5"/>
      <c r="DY8" s="5"/>
      <c r="DZ8" s="5"/>
      <c r="EA8" s="5"/>
      <c r="EB8" s="5"/>
      <c r="EC8" s="5"/>
      <c r="ED8" s="5"/>
      <c r="EE8" s="5"/>
      <c r="EF8" s="5"/>
      <c r="EG8" s="5"/>
      <c r="EH8" s="5"/>
      <c r="EI8" s="5"/>
      <c r="EJ8" s="5"/>
      <c r="EK8" s="5"/>
      <c r="EL8" s="5"/>
      <c r="EM8" s="5"/>
      <c r="EO8" s="4" t="s">
        <v>191</v>
      </c>
      <c r="EP8" s="4"/>
      <c r="EQ8" s="5"/>
      <c r="ER8" s="5"/>
      <c r="ES8" s="5"/>
      <c r="ET8" s="5"/>
      <c r="EU8" s="5"/>
      <c r="EV8" s="5"/>
      <c r="EW8" s="5"/>
      <c r="EX8" s="5"/>
      <c r="EY8" s="5"/>
      <c r="EZ8" s="5"/>
      <c r="FA8" s="5"/>
      <c r="FB8" s="5"/>
      <c r="FC8" s="5"/>
      <c r="FD8" s="5"/>
      <c r="FE8" s="5"/>
      <c r="FF8" s="5"/>
      <c r="FG8" s="5"/>
      <c r="FH8" s="5"/>
      <c r="FI8" s="5"/>
      <c r="FJ8" s="5"/>
      <c r="FK8" s="5"/>
      <c r="FM8" s="4" t="s">
        <v>191</v>
      </c>
      <c r="FN8" s="4"/>
      <c r="FO8" s="5"/>
      <c r="FP8" s="5"/>
      <c r="FQ8" s="5"/>
      <c r="FR8" s="5"/>
      <c r="FS8" s="5"/>
      <c r="FT8" s="5"/>
      <c r="FU8" s="5"/>
      <c r="FV8" s="5"/>
      <c r="FW8" s="5"/>
      <c r="FX8" s="5"/>
      <c r="FY8" s="5"/>
      <c r="FZ8" s="5"/>
      <c r="GA8" s="5"/>
      <c r="GB8" s="5"/>
      <c r="GC8" s="5"/>
      <c r="GD8" s="5"/>
      <c r="GE8" s="5"/>
      <c r="GF8" s="5"/>
      <c r="GG8" s="5"/>
      <c r="GH8" s="5"/>
      <c r="GI8" s="5"/>
      <c r="GK8" s="4" t="s">
        <v>191</v>
      </c>
      <c r="GL8" s="4"/>
      <c r="GM8" s="5"/>
      <c r="GN8" s="5"/>
      <c r="GO8" s="5"/>
      <c r="GP8" s="5"/>
      <c r="GQ8" s="5"/>
      <c r="GR8" s="5"/>
      <c r="GS8" s="5"/>
      <c r="GT8" s="5"/>
      <c r="GU8" s="5"/>
      <c r="GV8" s="5"/>
      <c r="GW8" s="5"/>
      <c r="GX8" s="5"/>
      <c r="GY8" s="5"/>
      <c r="GZ8" s="5"/>
      <c r="HA8" s="5"/>
      <c r="HB8" s="5"/>
      <c r="HC8" s="5"/>
      <c r="HD8" s="5"/>
      <c r="HE8" s="5"/>
      <c r="HF8" s="5"/>
      <c r="HG8" s="5"/>
      <c r="HI8" s="4" t="s">
        <v>191</v>
      </c>
      <c r="HJ8" s="4"/>
      <c r="HK8" s="5"/>
      <c r="HL8" s="5"/>
      <c r="HM8" s="5"/>
      <c r="HN8" s="5"/>
      <c r="HO8" s="5"/>
      <c r="HP8" s="5"/>
      <c r="HQ8" s="5"/>
      <c r="HR8" s="5"/>
      <c r="HS8" s="5"/>
      <c r="HT8" s="5"/>
      <c r="HU8" s="5"/>
      <c r="HV8" s="5"/>
      <c r="HW8" s="5"/>
      <c r="HX8" s="5"/>
      <c r="HY8" s="5"/>
      <c r="HZ8" s="5"/>
      <c r="IA8" s="5"/>
      <c r="IB8" s="5"/>
      <c r="IC8" s="5"/>
      <c r="ID8" s="5"/>
      <c r="IE8" s="5"/>
    </row>
    <row r="9" ht="1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5" spans="1:239">
      <c r="A13" s="1"/>
      <c r="B13" s="8" t="s">
        <v>192</v>
      </c>
      <c r="C13" s="1"/>
      <c r="D13" s="1"/>
      <c r="E13" s="1"/>
      <c r="F13" s="1"/>
      <c r="G13" s="1"/>
      <c r="H13" s="1"/>
      <c r="I13" s="1"/>
      <c r="J13" s="1"/>
      <c r="K13" s="1"/>
      <c r="L13" s="1"/>
      <c r="M13" s="1"/>
      <c r="N13" s="1"/>
      <c r="O13" s="1"/>
      <c r="P13" s="1"/>
      <c r="Q13" s="1"/>
      <c r="R13" s="1"/>
      <c r="S13" s="1"/>
      <c r="T13" s="1"/>
      <c r="U13" s="1"/>
      <c r="V13" s="1"/>
      <c r="W13" s="1"/>
      <c r="Y13" s="1"/>
      <c r="Z13" s="8" t="s">
        <v>192</v>
      </c>
      <c r="AA13" s="1"/>
      <c r="AB13" s="1"/>
      <c r="AC13" s="1"/>
      <c r="AD13" s="1"/>
      <c r="AE13" s="1"/>
      <c r="AF13" s="1"/>
      <c r="AG13" s="1"/>
      <c r="AH13" s="1"/>
      <c r="AI13" s="1"/>
      <c r="AJ13" s="1"/>
      <c r="AK13" s="1"/>
      <c r="AL13" s="1"/>
      <c r="AM13" s="1"/>
      <c r="AN13" s="1"/>
      <c r="AO13" s="1"/>
      <c r="AP13" s="1"/>
      <c r="AQ13" s="1"/>
      <c r="AR13" s="1"/>
      <c r="AS13" s="1"/>
      <c r="AT13" s="1"/>
      <c r="AU13" s="1"/>
      <c r="AW13" s="1"/>
      <c r="AX13" s="8" t="s">
        <v>192</v>
      </c>
      <c r="AY13" s="1"/>
      <c r="AZ13" s="1"/>
      <c r="BA13" s="1"/>
      <c r="BB13" s="1"/>
      <c r="BC13" s="1"/>
      <c r="BD13" s="1"/>
      <c r="BE13" s="1"/>
      <c r="BF13" s="1"/>
      <c r="BG13" s="1"/>
      <c r="BH13" s="1"/>
      <c r="BI13" s="1"/>
      <c r="BJ13" s="1"/>
      <c r="BK13" s="1"/>
      <c r="BL13" s="1"/>
      <c r="BM13" s="1"/>
      <c r="BN13" s="1"/>
      <c r="BO13" s="1"/>
      <c r="BP13" s="1"/>
      <c r="BQ13" s="1"/>
      <c r="BR13" s="1"/>
      <c r="BS13" s="1"/>
      <c r="BU13" s="1"/>
      <c r="BV13" s="8" t="s">
        <v>192</v>
      </c>
      <c r="BW13" s="1"/>
      <c r="BX13" s="1"/>
      <c r="BY13" s="1"/>
      <c r="BZ13" s="1"/>
      <c r="CA13" s="1"/>
      <c r="CB13" s="1"/>
      <c r="CC13" s="1"/>
      <c r="CD13" s="1"/>
      <c r="CE13" s="1"/>
      <c r="CF13" s="1"/>
      <c r="CG13" s="1"/>
      <c r="CH13" s="1"/>
      <c r="CI13" s="1"/>
      <c r="CJ13" s="1"/>
      <c r="CK13" s="1"/>
      <c r="CL13" s="1"/>
      <c r="CM13" s="1"/>
      <c r="CN13" s="1"/>
      <c r="CO13" s="1"/>
      <c r="CP13" s="1"/>
      <c r="CQ13" s="1"/>
      <c r="CS13" s="1"/>
      <c r="CT13" s="8" t="s">
        <v>192</v>
      </c>
      <c r="CU13" s="1"/>
      <c r="CV13" s="1"/>
      <c r="CW13" s="1"/>
      <c r="CX13" s="1"/>
      <c r="CY13" s="1"/>
      <c r="CZ13" s="1"/>
      <c r="DA13" s="1"/>
      <c r="DB13" s="1"/>
      <c r="DC13" s="1"/>
      <c r="DD13" s="1"/>
      <c r="DE13" s="1"/>
      <c r="DF13" s="1"/>
      <c r="DG13" s="1"/>
      <c r="DH13" s="1"/>
      <c r="DI13" s="1"/>
      <c r="DJ13" s="1"/>
      <c r="DK13" s="1"/>
      <c r="DL13" s="1"/>
      <c r="DM13" s="1"/>
      <c r="DN13" s="1"/>
      <c r="DO13" s="1"/>
      <c r="DQ13" s="1"/>
      <c r="DR13" s="8" t="s">
        <v>192</v>
      </c>
      <c r="DS13" s="1"/>
      <c r="DT13" s="1"/>
      <c r="DU13" s="1"/>
      <c r="DV13" s="1"/>
      <c r="DW13" s="1"/>
      <c r="DX13" s="1"/>
      <c r="DY13" s="1"/>
      <c r="DZ13" s="1"/>
      <c r="EA13" s="1"/>
      <c r="EB13" s="1"/>
      <c r="EC13" s="1"/>
      <c r="ED13" s="1"/>
      <c r="EE13" s="1"/>
      <c r="EF13" s="1"/>
      <c r="EG13" s="1"/>
      <c r="EH13" s="1"/>
      <c r="EI13" s="1"/>
      <c r="EJ13" s="1"/>
      <c r="EK13" s="1"/>
      <c r="EL13" s="1"/>
      <c r="EM13" s="1"/>
      <c r="EO13" s="1"/>
      <c r="EP13" s="8" t="s">
        <v>192</v>
      </c>
      <c r="EQ13" s="1"/>
      <c r="ER13" s="1"/>
      <c r="ES13" s="1"/>
      <c r="ET13" s="1"/>
      <c r="EU13" s="1"/>
      <c r="EV13" s="1"/>
      <c r="EW13" s="1"/>
      <c r="EX13" s="1"/>
      <c r="EY13" s="1"/>
      <c r="EZ13" s="1"/>
      <c r="FA13" s="1"/>
      <c r="FB13" s="1"/>
      <c r="FC13" s="1"/>
      <c r="FD13" s="1"/>
      <c r="FE13" s="1"/>
      <c r="FF13" s="1"/>
      <c r="FG13" s="1"/>
      <c r="FH13" s="1"/>
      <c r="FI13" s="1"/>
      <c r="FJ13" s="1"/>
      <c r="FK13" s="1"/>
      <c r="FM13" s="1"/>
      <c r="FN13" s="8" t="s">
        <v>192</v>
      </c>
      <c r="FO13" s="1"/>
      <c r="FP13" s="1"/>
      <c r="FQ13" s="1"/>
      <c r="FR13" s="1"/>
      <c r="FS13" s="1"/>
      <c r="FT13" s="1"/>
      <c r="FU13" s="1"/>
      <c r="FV13" s="1"/>
      <c r="FW13" s="1"/>
      <c r="FX13" s="1"/>
      <c r="FY13" s="1"/>
      <c r="FZ13" s="1"/>
      <c r="GA13" s="1"/>
      <c r="GB13" s="1"/>
      <c r="GC13" s="1"/>
      <c r="GD13" s="1"/>
      <c r="GE13" s="1"/>
      <c r="GF13" s="1"/>
      <c r="GG13" s="1"/>
      <c r="GH13" s="1"/>
      <c r="GI13" s="1"/>
      <c r="GK13" s="1"/>
      <c r="GL13" s="8" t="s">
        <v>192</v>
      </c>
      <c r="GM13" s="1"/>
      <c r="GN13" s="1"/>
      <c r="GO13" s="1"/>
      <c r="GP13" s="1"/>
      <c r="GQ13" s="1"/>
      <c r="GR13" s="1"/>
      <c r="GS13" s="1"/>
      <c r="GT13" s="1"/>
      <c r="GU13" s="1"/>
      <c r="GV13" s="1"/>
      <c r="GW13" s="1"/>
      <c r="GX13" s="1"/>
      <c r="GY13" s="1"/>
      <c r="GZ13" s="1"/>
      <c r="HA13" s="1"/>
      <c r="HB13" s="1"/>
      <c r="HC13" s="1"/>
      <c r="HD13" s="1"/>
      <c r="HE13" s="1"/>
      <c r="HF13" s="1"/>
      <c r="HG13" s="1"/>
      <c r="HI13" s="1"/>
      <c r="HJ13" s="8" t="s">
        <v>192</v>
      </c>
      <c r="HK13" s="1"/>
      <c r="HL13" s="1"/>
      <c r="HM13" s="1"/>
      <c r="HN13" s="1"/>
      <c r="HO13" s="1"/>
      <c r="HP13" s="1"/>
      <c r="HQ13" s="1"/>
      <c r="HR13" s="1"/>
      <c r="HS13" s="1"/>
      <c r="HT13" s="1"/>
      <c r="HU13" s="1"/>
      <c r="HV13" s="1"/>
      <c r="HW13" s="1"/>
      <c r="HX13" s="1"/>
      <c r="HY13" s="1"/>
      <c r="HZ13" s="1"/>
      <c r="IA13" s="1"/>
      <c r="IB13" s="1"/>
      <c r="IC13" s="1"/>
      <c r="ID13" s="1"/>
      <c r="IE13" s="1"/>
    </row>
    <row r="14" ht="15" spans="1:239">
      <c r="A14" s="1"/>
      <c r="B14" s="9" t="s">
        <v>193</v>
      </c>
      <c r="C14" s="1">
        <v>7</v>
      </c>
      <c r="D14" s="1">
        <v>8</v>
      </c>
      <c r="E14" s="1">
        <v>8</v>
      </c>
      <c r="F14" s="1">
        <v>8</v>
      </c>
      <c r="G14" s="1">
        <v>8</v>
      </c>
      <c r="H14" s="1">
        <v>8</v>
      </c>
      <c r="I14" s="1">
        <v>8</v>
      </c>
      <c r="J14" s="1">
        <v>10</v>
      </c>
      <c r="K14" s="1">
        <v>11</v>
      </c>
      <c r="L14" s="1">
        <v>11</v>
      </c>
      <c r="M14" s="1">
        <v>14</v>
      </c>
      <c r="N14" s="1">
        <v>15</v>
      </c>
      <c r="O14" s="1">
        <v>15</v>
      </c>
      <c r="P14" s="1">
        <v>16</v>
      </c>
      <c r="Q14" s="1">
        <v>17</v>
      </c>
      <c r="R14" s="1">
        <v>18</v>
      </c>
      <c r="S14" s="1">
        <v>19</v>
      </c>
      <c r="T14" s="1">
        <v>19</v>
      </c>
      <c r="U14" s="1">
        <v>18</v>
      </c>
      <c r="V14" s="1">
        <v>19</v>
      </c>
      <c r="W14" s="1">
        <v>17</v>
      </c>
      <c r="Y14" s="1"/>
      <c r="Z14" s="9" t="s">
        <v>193</v>
      </c>
      <c r="AA14" s="1">
        <v>1</v>
      </c>
      <c r="AB14" s="1">
        <v>1</v>
      </c>
      <c r="AC14" s="1">
        <v>1</v>
      </c>
      <c r="AD14" s="1">
        <v>1</v>
      </c>
      <c r="AE14" s="1">
        <v>1</v>
      </c>
      <c r="AF14" s="1">
        <v>1</v>
      </c>
      <c r="AG14" s="1">
        <v>1</v>
      </c>
      <c r="AH14" s="1">
        <v>1</v>
      </c>
      <c r="AI14" s="1">
        <v>1</v>
      </c>
      <c r="AJ14" s="1">
        <v>2</v>
      </c>
      <c r="AK14" s="1">
        <v>2</v>
      </c>
      <c r="AL14" s="1">
        <v>2</v>
      </c>
      <c r="AM14" s="1">
        <v>2</v>
      </c>
      <c r="AN14" s="1">
        <v>2</v>
      </c>
      <c r="AO14" s="1">
        <v>3</v>
      </c>
      <c r="AP14" s="1">
        <v>3</v>
      </c>
      <c r="AQ14" s="1">
        <v>4</v>
      </c>
      <c r="AR14" s="1">
        <v>4</v>
      </c>
      <c r="AS14" s="1">
        <v>4</v>
      </c>
      <c r="AT14" s="1">
        <v>4</v>
      </c>
      <c r="AU14" s="1">
        <v>4</v>
      </c>
      <c r="AW14" s="1"/>
      <c r="AX14" s="9" t="s">
        <v>193</v>
      </c>
      <c r="AY14" s="1">
        <v>14</v>
      </c>
      <c r="AZ14" s="1">
        <v>13</v>
      </c>
      <c r="BA14" s="1">
        <v>14</v>
      </c>
      <c r="BB14" s="1">
        <v>15</v>
      </c>
      <c r="BC14" s="1">
        <v>14</v>
      </c>
      <c r="BD14" s="1">
        <v>15</v>
      </c>
      <c r="BE14" s="1">
        <v>14</v>
      </c>
      <c r="BF14" s="1">
        <v>15</v>
      </c>
      <c r="BG14" s="1">
        <v>15</v>
      </c>
      <c r="BH14" s="1">
        <v>15</v>
      </c>
      <c r="BI14" s="1">
        <v>19</v>
      </c>
      <c r="BJ14" s="1">
        <v>18</v>
      </c>
      <c r="BK14" s="1">
        <v>17</v>
      </c>
      <c r="BL14" s="1">
        <v>19</v>
      </c>
      <c r="BM14" s="1">
        <v>21</v>
      </c>
      <c r="BN14" s="1">
        <v>24</v>
      </c>
      <c r="BO14" s="1">
        <v>26</v>
      </c>
      <c r="BP14" s="1">
        <v>28</v>
      </c>
      <c r="BQ14" s="1">
        <v>26</v>
      </c>
      <c r="BR14" s="1">
        <v>26</v>
      </c>
      <c r="BS14" s="1">
        <v>23</v>
      </c>
      <c r="BU14" s="1"/>
      <c r="BV14" s="9" t="s">
        <v>193</v>
      </c>
      <c r="BW14" s="1">
        <v>12</v>
      </c>
      <c r="BX14" s="1">
        <v>11</v>
      </c>
      <c r="BY14" s="1">
        <v>12</v>
      </c>
      <c r="BZ14" s="1">
        <v>11</v>
      </c>
      <c r="CA14" s="1">
        <v>11</v>
      </c>
      <c r="CB14" s="1">
        <v>11</v>
      </c>
      <c r="CC14" s="1">
        <v>11</v>
      </c>
      <c r="CD14" s="1">
        <v>12</v>
      </c>
      <c r="CE14" s="1">
        <v>12</v>
      </c>
      <c r="CF14" s="1">
        <v>12</v>
      </c>
      <c r="CG14" s="1">
        <v>15</v>
      </c>
      <c r="CH14" s="1">
        <v>16</v>
      </c>
      <c r="CI14" s="1">
        <v>15</v>
      </c>
      <c r="CJ14" s="1">
        <v>16</v>
      </c>
      <c r="CK14" s="1">
        <v>17</v>
      </c>
      <c r="CL14" s="1">
        <v>20</v>
      </c>
      <c r="CM14" s="1">
        <v>21</v>
      </c>
      <c r="CN14" s="1">
        <v>22</v>
      </c>
      <c r="CO14" s="1">
        <v>21</v>
      </c>
      <c r="CP14" s="1">
        <v>22</v>
      </c>
      <c r="CQ14" s="1">
        <v>19</v>
      </c>
      <c r="CS14" s="1"/>
      <c r="CT14" s="9" t="s">
        <v>193</v>
      </c>
      <c r="CU14" s="1">
        <v>92</v>
      </c>
      <c r="CV14" s="1">
        <v>91</v>
      </c>
      <c r="CW14" s="1">
        <v>103</v>
      </c>
      <c r="CX14" s="1">
        <v>100</v>
      </c>
      <c r="CY14" s="1">
        <v>98</v>
      </c>
      <c r="CZ14" s="1">
        <v>97</v>
      </c>
      <c r="DA14" s="1">
        <v>96</v>
      </c>
      <c r="DB14" s="1">
        <v>104</v>
      </c>
      <c r="DC14" s="1">
        <v>105</v>
      </c>
      <c r="DD14" s="1">
        <v>102</v>
      </c>
      <c r="DE14" s="1">
        <v>134</v>
      </c>
      <c r="DF14" s="1">
        <v>132</v>
      </c>
      <c r="DG14" s="1">
        <v>128</v>
      </c>
      <c r="DH14" s="1">
        <v>134</v>
      </c>
      <c r="DI14" s="1">
        <v>142</v>
      </c>
      <c r="DJ14" s="1">
        <v>166</v>
      </c>
      <c r="DK14" s="1">
        <v>186</v>
      </c>
      <c r="DL14" s="1">
        <v>194</v>
      </c>
      <c r="DM14" s="1">
        <v>196</v>
      </c>
      <c r="DN14" s="1">
        <v>208</v>
      </c>
      <c r="DO14" s="1">
        <v>186</v>
      </c>
      <c r="DQ14" s="1"/>
      <c r="DR14" s="9" t="s">
        <v>193</v>
      </c>
      <c r="DS14" s="1">
        <v>207</v>
      </c>
      <c r="DT14" s="1">
        <v>204</v>
      </c>
      <c r="DU14" s="1">
        <v>220</v>
      </c>
      <c r="DV14" s="1">
        <v>210</v>
      </c>
      <c r="DW14" s="1">
        <v>200</v>
      </c>
      <c r="DX14" s="1">
        <v>205</v>
      </c>
      <c r="DY14" s="1">
        <v>203</v>
      </c>
      <c r="DZ14" s="1">
        <v>213</v>
      </c>
      <c r="EA14" s="1">
        <v>208</v>
      </c>
      <c r="EB14" s="1">
        <v>193</v>
      </c>
      <c r="EC14" s="1">
        <v>232</v>
      </c>
      <c r="ED14" s="1">
        <v>232</v>
      </c>
      <c r="EE14" s="1">
        <v>230</v>
      </c>
      <c r="EF14" s="1">
        <v>246</v>
      </c>
      <c r="EG14" s="1">
        <v>282</v>
      </c>
      <c r="EH14" s="1">
        <v>330</v>
      </c>
      <c r="EI14" s="1">
        <v>371</v>
      </c>
      <c r="EJ14" s="1">
        <v>398</v>
      </c>
      <c r="EK14" s="1">
        <v>407</v>
      </c>
      <c r="EL14" s="1">
        <v>414</v>
      </c>
      <c r="EM14" s="1">
        <v>336</v>
      </c>
      <c r="EO14" s="1"/>
      <c r="EP14" s="9" t="s">
        <v>193</v>
      </c>
      <c r="EQ14" s="1">
        <v>15</v>
      </c>
      <c r="ER14" s="1">
        <v>15</v>
      </c>
      <c r="ES14" s="1">
        <v>17</v>
      </c>
      <c r="ET14" s="1">
        <v>17</v>
      </c>
      <c r="EU14" s="1">
        <v>17</v>
      </c>
      <c r="EV14" s="1">
        <v>17</v>
      </c>
      <c r="EW14" s="1">
        <v>17</v>
      </c>
      <c r="EX14" s="1">
        <v>18</v>
      </c>
      <c r="EY14" s="1">
        <v>18</v>
      </c>
      <c r="EZ14" s="1">
        <v>18</v>
      </c>
      <c r="FA14" s="1">
        <v>21</v>
      </c>
      <c r="FB14" s="1">
        <v>21</v>
      </c>
      <c r="FC14" s="1">
        <v>22</v>
      </c>
      <c r="FD14" s="1">
        <v>25</v>
      </c>
      <c r="FE14" s="1">
        <v>28</v>
      </c>
      <c r="FF14" s="1">
        <v>29</v>
      </c>
      <c r="FG14" s="1">
        <v>29</v>
      </c>
      <c r="FH14" s="1">
        <v>32</v>
      </c>
      <c r="FI14" s="1">
        <v>30</v>
      </c>
      <c r="FJ14" s="1">
        <v>30</v>
      </c>
      <c r="FK14" s="1">
        <v>26</v>
      </c>
      <c r="FM14" s="1"/>
      <c r="FN14" s="9" t="s">
        <v>193</v>
      </c>
      <c r="FO14" s="1">
        <v>12</v>
      </c>
      <c r="FP14" s="1">
        <v>12</v>
      </c>
      <c r="FQ14" s="1">
        <v>13</v>
      </c>
      <c r="FR14" s="1">
        <v>14</v>
      </c>
      <c r="FS14" s="1">
        <v>13</v>
      </c>
      <c r="FT14" s="1">
        <v>13</v>
      </c>
      <c r="FU14" s="1">
        <v>13</v>
      </c>
      <c r="FV14" s="1">
        <v>16</v>
      </c>
      <c r="FW14" s="1">
        <v>18</v>
      </c>
      <c r="FX14" s="1">
        <v>16</v>
      </c>
      <c r="FY14" s="1">
        <v>19</v>
      </c>
      <c r="FZ14" s="1">
        <v>21</v>
      </c>
      <c r="GA14" s="1">
        <v>23</v>
      </c>
      <c r="GB14" s="1">
        <v>25</v>
      </c>
      <c r="GC14" s="1">
        <v>25</v>
      </c>
      <c r="GD14" s="1">
        <v>25</v>
      </c>
      <c r="GE14" s="1">
        <v>24</v>
      </c>
      <c r="GF14" s="1">
        <v>25</v>
      </c>
      <c r="GG14" s="1">
        <v>23</v>
      </c>
      <c r="GH14" s="1">
        <v>23</v>
      </c>
      <c r="GI14" s="1">
        <v>20</v>
      </c>
      <c r="GK14" s="1"/>
      <c r="GL14" s="9" t="s">
        <v>193</v>
      </c>
      <c r="GM14" s="1">
        <v>62</v>
      </c>
      <c r="GN14" s="1">
        <v>65</v>
      </c>
      <c r="GO14" s="1">
        <v>70</v>
      </c>
      <c r="GP14" s="1">
        <v>68</v>
      </c>
      <c r="GQ14" s="1">
        <v>67</v>
      </c>
      <c r="GR14" s="1">
        <v>73</v>
      </c>
      <c r="GS14" s="1">
        <v>78</v>
      </c>
      <c r="GT14" s="1">
        <v>87</v>
      </c>
      <c r="GU14" s="1">
        <v>81</v>
      </c>
      <c r="GV14" s="1">
        <v>65</v>
      </c>
      <c r="GW14" s="1">
        <v>79</v>
      </c>
      <c r="GX14" s="1">
        <v>89</v>
      </c>
      <c r="GY14" s="1">
        <v>98</v>
      </c>
      <c r="GZ14" s="1">
        <v>106</v>
      </c>
      <c r="HA14" s="1">
        <v>118</v>
      </c>
      <c r="HB14" s="1">
        <v>107</v>
      </c>
      <c r="HC14" s="1">
        <v>100</v>
      </c>
      <c r="HD14" s="1">
        <v>110</v>
      </c>
      <c r="HE14" s="1">
        <v>110</v>
      </c>
      <c r="HF14" s="1">
        <v>106</v>
      </c>
      <c r="HG14" s="1">
        <v>87</v>
      </c>
      <c r="HI14" s="1"/>
      <c r="HJ14" s="9" t="s">
        <v>193</v>
      </c>
      <c r="HK14" s="1">
        <v>53</v>
      </c>
      <c r="HL14" s="1">
        <v>55</v>
      </c>
      <c r="HM14" s="1">
        <v>60</v>
      </c>
      <c r="HN14" s="1">
        <v>55</v>
      </c>
      <c r="HO14" s="1">
        <v>55</v>
      </c>
      <c r="HP14" s="1">
        <v>55</v>
      </c>
      <c r="HQ14" s="1">
        <v>58</v>
      </c>
      <c r="HR14" s="1">
        <v>65</v>
      </c>
      <c r="HS14" s="1">
        <v>58</v>
      </c>
      <c r="HT14" s="1">
        <v>54</v>
      </c>
      <c r="HU14" s="1">
        <v>57</v>
      </c>
      <c r="HV14" s="1">
        <v>59</v>
      </c>
      <c r="HW14" s="1">
        <v>60</v>
      </c>
      <c r="HX14" s="1">
        <v>66</v>
      </c>
      <c r="HY14" s="1">
        <v>72</v>
      </c>
      <c r="HZ14" s="1">
        <v>78</v>
      </c>
      <c r="IA14" s="1">
        <v>89</v>
      </c>
      <c r="IB14" s="1">
        <v>102</v>
      </c>
      <c r="IC14" s="1">
        <v>97</v>
      </c>
      <c r="ID14" s="1">
        <v>95</v>
      </c>
      <c r="IE14" s="1">
        <v>84</v>
      </c>
    </row>
    <row r="15" ht="15" spans="1:239">
      <c r="A15" s="1"/>
      <c r="B15" s="9" t="s">
        <v>194</v>
      </c>
      <c r="C15" s="1">
        <v>2</v>
      </c>
      <c r="D15" s="1">
        <v>2</v>
      </c>
      <c r="E15" s="1">
        <v>2</v>
      </c>
      <c r="F15" s="1">
        <v>2</v>
      </c>
      <c r="G15" s="1">
        <v>2</v>
      </c>
      <c r="H15" s="1">
        <v>2</v>
      </c>
      <c r="I15" s="1">
        <v>2</v>
      </c>
      <c r="J15" s="1">
        <v>3</v>
      </c>
      <c r="K15" s="1">
        <v>3</v>
      </c>
      <c r="L15" s="1">
        <v>3</v>
      </c>
      <c r="M15" s="1">
        <v>4</v>
      </c>
      <c r="N15" s="1">
        <v>4</v>
      </c>
      <c r="O15" s="1">
        <v>4</v>
      </c>
      <c r="P15" s="1">
        <v>5</v>
      </c>
      <c r="Q15" s="1">
        <v>5</v>
      </c>
      <c r="R15" s="1">
        <v>5</v>
      </c>
      <c r="S15" s="1">
        <v>5</v>
      </c>
      <c r="T15" s="1">
        <v>5</v>
      </c>
      <c r="U15" s="1">
        <v>5</v>
      </c>
      <c r="V15" s="1">
        <v>5</v>
      </c>
      <c r="W15" s="1">
        <v>5</v>
      </c>
      <c r="Y15" s="1"/>
      <c r="Z15" s="9" t="s">
        <v>194</v>
      </c>
      <c r="AA15" s="1">
        <v>0</v>
      </c>
      <c r="AB15" s="1">
        <v>0</v>
      </c>
      <c r="AC15" s="1">
        <v>0</v>
      </c>
      <c r="AD15" s="1">
        <v>0</v>
      </c>
      <c r="AE15" s="1">
        <v>0</v>
      </c>
      <c r="AF15" s="1">
        <v>0</v>
      </c>
      <c r="AG15" s="1">
        <v>0</v>
      </c>
      <c r="AH15" s="1">
        <v>0</v>
      </c>
      <c r="AI15" s="1">
        <v>0</v>
      </c>
      <c r="AJ15" s="1">
        <v>0</v>
      </c>
      <c r="AK15" s="1">
        <v>1</v>
      </c>
      <c r="AL15" s="1">
        <v>1</v>
      </c>
      <c r="AM15" s="1">
        <v>1</v>
      </c>
      <c r="AN15" s="1">
        <v>1</v>
      </c>
      <c r="AO15" s="1">
        <v>1</v>
      </c>
      <c r="AP15" s="1">
        <v>1</v>
      </c>
      <c r="AQ15" s="1">
        <v>1</v>
      </c>
      <c r="AR15" s="1">
        <v>1</v>
      </c>
      <c r="AS15" s="1">
        <v>1</v>
      </c>
      <c r="AT15" s="1">
        <v>1</v>
      </c>
      <c r="AU15" s="1">
        <v>1</v>
      </c>
      <c r="AW15" s="1"/>
      <c r="AX15" s="9" t="s">
        <v>194</v>
      </c>
      <c r="AY15" s="1">
        <v>4</v>
      </c>
      <c r="AZ15" s="1">
        <v>4</v>
      </c>
      <c r="BA15" s="1">
        <v>4</v>
      </c>
      <c r="BB15" s="1">
        <v>4</v>
      </c>
      <c r="BC15" s="1">
        <v>4</v>
      </c>
      <c r="BD15" s="1">
        <v>4</v>
      </c>
      <c r="BE15" s="1">
        <v>4</v>
      </c>
      <c r="BF15" s="1">
        <v>4</v>
      </c>
      <c r="BG15" s="1">
        <v>4</v>
      </c>
      <c r="BH15" s="1">
        <v>4</v>
      </c>
      <c r="BI15" s="1">
        <v>5</v>
      </c>
      <c r="BJ15" s="1">
        <v>5</v>
      </c>
      <c r="BK15" s="1">
        <v>5</v>
      </c>
      <c r="BL15" s="1">
        <v>5</v>
      </c>
      <c r="BM15" s="1">
        <v>6</v>
      </c>
      <c r="BN15" s="1">
        <v>7</v>
      </c>
      <c r="BO15" s="1">
        <v>7</v>
      </c>
      <c r="BP15" s="1">
        <v>8</v>
      </c>
      <c r="BQ15" s="1">
        <v>7</v>
      </c>
      <c r="BR15" s="1">
        <v>7</v>
      </c>
      <c r="BS15" s="1">
        <v>6</v>
      </c>
      <c r="BU15" s="1"/>
      <c r="BV15" s="9" t="s">
        <v>194</v>
      </c>
      <c r="BW15" s="1">
        <v>3</v>
      </c>
      <c r="BX15" s="1">
        <v>3</v>
      </c>
      <c r="BY15" s="1">
        <v>3</v>
      </c>
      <c r="BZ15" s="1">
        <v>3</v>
      </c>
      <c r="CA15" s="1">
        <v>3</v>
      </c>
      <c r="CB15" s="1">
        <v>3</v>
      </c>
      <c r="CC15" s="1">
        <v>3</v>
      </c>
      <c r="CD15" s="1">
        <v>3</v>
      </c>
      <c r="CE15" s="1">
        <v>3</v>
      </c>
      <c r="CF15" s="1">
        <v>3</v>
      </c>
      <c r="CG15" s="1">
        <v>4</v>
      </c>
      <c r="CH15" s="1">
        <v>5</v>
      </c>
      <c r="CI15" s="1">
        <v>4</v>
      </c>
      <c r="CJ15" s="1">
        <v>4</v>
      </c>
      <c r="CK15" s="1">
        <v>5</v>
      </c>
      <c r="CL15" s="1">
        <v>6</v>
      </c>
      <c r="CM15" s="1">
        <v>6</v>
      </c>
      <c r="CN15" s="1">
        <v>6</v>
      </c>
      <c r="CO15" s="1">
        <v>6</v>
      </c>
      <c r="CP15" s="1">
        <v>6</v>
      </c>
      <c r="CQ15" s="1">
        <v>5</v>
      </c>
      <c r="CS15" s="1"/>
      <c r="CT15" s="9" t="s">
        <v>194</v>
      </c>
      <c r="CU15" s="1">
        <v>26</v>
      </c>
      <c r="CV15" s="1">
        <v>26</v>
      </c>
      <c r="CW15" s="1">
        <v>29</v>
      </c>
      <c r="CX15" s="1">
        <v>28</v>
      </c>
      <c r="CY15" s="1">
        <v>27</v>
      </c>
      <c r="CZ15" s="1">
        <v>27</v>
      </c>
      <c r="DA15" s="1">
        <v>27</v>
      </c>
      <c r="DB15" s="1">
        <v>29</v>
      </c>
      <c r="DC15" s="1">
        <v>29</v>
      </c>
      <c r="DD15" s="1">
        <v>28</v>
      </c>
      <c r="DE15" s="1">
        <v>37</v>
      </c>
      <c r="DF15" s="1">
        <v>37</v>
      </c>
      <c r="DG15" s="1">
        <v>36</v>
      </c>
      <c r="DH15" s="1">
        <v>37</v>
      </c>
      <c r="DI15" s="1">
        <v>39</v>
      </c>
      <c r="DJ15" s="1">
        <v>46</v>
      </c>
      <c r="DK15" s="1">
        <v>52</v>
      </c>
      <c r="DL15" s="1">
        <v>54</v>
      </c>
      <c r="DM15" s="1">
        <v>55</v>
      </c>
      <c r="DN15" s="1">
        <v>58</v>
      </c>
      <c r="DO15" s="1">
        <v>52</v>
      </c>
      <c r="DQ15" s="1"/>
      <c r="DR15" s="9" t="s">
        <v>194</v>
      </c>
      <c r="DS15" s="1">
        <v>59</v>
      </c>
      <c r="DT15" s="1">
        <v>57</v>
      </c>
      <c r="DU15" s="1">
        <v>62</v>
      </c>
      <c r="DV15" s="1">
        <v>59</v>
      </c>
      <c r="DW15" s="1">
        <v>56</v>
      </c>
      <c r="DX15" s="1">
        <v>57</v>
      </c>
      <c r="DY15" s="1">
        <v>56</v>
      </c>
      <c r="DZ15" s="1">
        <v>59</v>
      </c>
      <c r="EA15" s="1">
        <v>58</v>
      </c>
      <c r="EB15" s="1">
        <v>54</v>
      </c>
      <c r="EC15" s="1">
        <v>65</v>
      </c>
      <c r="ED15" s="1">
        <v>65</v>
      </c>
      <c r="EE15" s="1">
        <v>64</v>
      </c>
      <c r="EF15" s="1">
        <v>69</v>
      </c>
      <c r="EG15" s="1">
        <v>79</v>
      </c>
      <c r="EH15" s="1">
        <v>92</v>
      </c>
      <c r="EI15" s="1">
        <v>104</v>
      </c>
      <c r="EJ15" s="1">
        <v>111</v>
      </c>
      <c r="EK15" s="1">
        <v>113</v>
      </c>
      <c r="EL15" s="1">
        <v>115</v>
      </c>
      <c r="EM15" s="1">
        <v>93</v>
      </c>
      <c r="EO15" s="1"/>
      <c r="EP15" s="9" t="s">
        <v>194</v>
      </c>
      <c r="EQ15" s="1">
        <v>4</v>
      </c>
      <c r="ER15" s="1">
        <v>4</v>
      </c>
      <c r="ES15" s="1">
        <v>5</v>
      </c>
      <c r="ET15" s="1">
        <v>5</v>
      </c>
      <c r="EU15" s="1">
        <v>5</v>
      </c>
      <c r="EV15" s="1">
        <v>5</v>
      </c>
      <c r="EW15" s="1">
        <v>5</v>
      </c>
      <c r="EX15" s="1">
        <v>5</v>
      </c>
      <c r="EY15" s="1">
        <v>5</v>
      </c>
      <c r="EZ15" s="1">
        <v>5</v>
      </c>
      <c r="FA15" s="1">
        <v>6</v>
      </c>
      <c r="FB15" s="1">
        <v>6</v>
      </c>
      <c r="FC15" s="1">
        <v>6</v>
      </c>
      <c r="FD15" s="1">
        <v>7</v>
      </c>
      <c r="FE15" s="1">
        <v>8</v>
      </c>
      <c r="FF15" s="1">
        <v>8</v>
      </c>
      <c r="FG15" s="1">
        <v>8</v>
      </c>
      <c r="FH15" s="1">
        <v>9</v>
      </c>
      <c r="FI15" s="1">
        <v>8</v>
      </c>
      <c r="FJ15" s="1">
        <v>8</v>
      </c>
      <c r="FK15" s="1">
        <v>7</v>
      </c>
      <c r="FM15" s="1"/>
      <c r="FN15" s="9" t="s">
        <v>194</v>
      </c>
      <c r="FO15" s="1">
        <v>6</v>
      </c>
      <c r="FP15" s="1">
        <v>6</v>
      </c>
      <c r="FQ15" s="1">
        <v>7</v>
      </c>
      <c r="FR15" s="1">
        <v>7</v>
      </c>
      <c r="FS15" s="1">
        <v>7</v>
      </c>
      <c r="FT15" s="1">
        <v>7</v>
      </c>
      <c r="FU15" s="1">
        <v>6</v>
      </c>
      <c r="FV15" s="1">
        <v>8</v>
      </c>
      <c r="FW15" s="1">
        <v>9</v>
      </c>
      <c r="FX15" s="1">
        <v>8</v>
      </c>
      <c r="FY15" s="1">
        <v>9</v>
      </c>
      <c r="FZ15" s="1">
        <v>10</v>
      </c>
      <c r="GA15" s="1">
        <v>11</v>
      </c>
      <c r="GB15" s="1">
        <v>12</v>
      </c>
      <c r="GC15" s="1">
        <v>12</v>
      </c>
      <c r="GD15" s="1">
        <v>12</v>
      </c>
      <c r="GE15" s="1">
        <v>12</v>
      </c>
      <c r="GF15" s="1">
        <v>12</v>
      </c>
      <c r="GG15" s="1">
        <v>11</v>
      </c>
      <c r="GH15" s="1">
        <v>11</v>
      </c>
      <c r="GI15" s="1">
        <v>10</v>
      </c>
      <c r="GK15" s="1"/>
      <c r="GL15" s="9" t="s">
        <v>194</v>
      </c>
      <c r="GM15" s="1">
        <v>30</v>
      </c>
      <c r="GN15" s="1">
        <v>32</v>
      </c>
      <c r="GO15" s="1">
        <v>34</v>
      </c>
      <c r="GP15" s="1">
        <v>33</v>
      </c>
      <c r="GQ15" s="1">
        <v>33</v>
      </c>
      <c r="GR15" s="1">
        <v>35</v>
      </c>
      <c r="GS15" s="1">
        <v>38</v>
      </c>
      <c r="GT15" s="1">
        <v>42</v>
      </c>
      <c r="GU15" s="1">
        <v>39</v>
      </c>
      <c r="GV15" s="1">
        <v>31</v>
      </c>
      <c r="GW15" s="1">
        <v>38</v>
      </c>
      <c r="GX15" s="1">
        <v>43</v>
      </c>
      <c r="GY15" s="1">
        <v>47</v>
      </c>
      <c r="GZ15" s="1">
        <v>51</v>
      </c>
      <c r="HA15" s="1">
        <v>56</v>
      </c>
      <c r="HB15" s="1">
        <v>51</v>
      </c>
      <c r="HC15" s="1">
        <v>48</v>
      </c>
      <c r="HD15" s="1">
        <v>53</v>
      </c>
      <c r="HE15" s="1">
        <v>53</v>
      </c>
      <c r="HF15" s="1">
        <v>51</v>
      </c>
      <c r="HG15" s="1">
        <v>42</v>
      </c>
      <c r="HI15" s="1"/>
      <c r="HJ15" s="9" t="s">
        <v>194</v>
      </c>
      <c r="HK15" s="1">
        <v>21</v>
      </c>
      <c r="HL15" s="1">
        <v>21</v>
      </c>
      <c r="HM15" s="1">
        <v>23</v>
      </c>
      <c r="HN15" s="1">
        <v>22</v>
      </c>
      <c r="HO15" s="1">
        <v>21</v>
      </c>
      <c r="HP15" s="1">
        <v>21</v>
      </c>
      <c r="HQ15" s="1">
        <v>22</v>
      </c>
      <c r="HR15" s="1">
        <v>25</v>
      </c>
      <c r="HS15" s="1">
        <v>22</v>
      </c>
      <c r="HT15" s="1">
        <v>21</v>
      </c>
      <c r="HU15" s="1">
        <v>22</v>
      </c>
      <c r="HV15" s="1">
        <v>23</v>
      </c>
      <c r="HW15" s="1">
        <v>23</v>
      </c>
      <c r="HX15" s="1">
        <v>26</v>
      </c>
      <c r="HY15" s="1">
        <v>28</v>
      </c>
      <c r="HZ15" s="1">
        <v>30</v>
      </c>
      <c r="IA15" s="1">
        <v>34</v>
      </c>
      <c r="IB15" s="1">
        <v>40</v>
      </c>
      <c r="IC15" s="1">
        <v>37</v>
      </c>
      <c r="ID15" s="1">
        <v>36</v>
      </c>
      <c r="IE15" s="1">
        <v>32</v>
      </c>
    </row>
    <row r="16" ht="15" spans="1:239">
      <c r="A16" s="1"/>
      <c r="B16" s="9" t="s">
        <v>195</v>
      </c>
      <c r="C16" s="1">
        <v>0</v>
      </c>
      <c r="D16" s="1">
        <v>0</v>
      </c>
      <c r="E16" s="1">
        <v>0</v>
      </c>
      <c r="F16" s="1">
        <v>1</v>
      </c>
      <c r="G16" s="1">
        <v>1</v>
      </c>
      <c r="H16" s="1">
        <v>1</v>
      </c>
      <c r="I16" s="1">
        <v>1</v>
      </c>
      <c r="J16" s="1">
        <v>1</v>
      </c>
      <c r="K16" s="1">
        <v>1</v>
      </c>
      <c r="L16" s="1">
        <v>1</v>
      </c>
      <c r="M16" s="1">
        <v>1</v>
      </c>
      <c r="N16" s="1">
        <v>1</v>
      </c>
      <c r="O16" s="1">
        <v>1</v>
      </c>
      <c r="P16" s="1">
        <v>2</v>
      </c>
      <c r="Q16" s="1">
        <v>2</v>
      </c>
      <c r="R16" s="1">
        <v>2</v>
      </c>
      <c r="S16" s="1">
        <v>2</v>
      </c>
      <c r="T16" s="1">
        <v>2</v>
      </c>
      <c r="U16" s="1">
        <v>2</v>
      </c>
      <c r="V16" s="1">
        <v>2</v>
      </c>
      <c r="W16" s="1">
        <v>2</v>
      </c>
      <c r="Y16" s="1"/>
      <c r="Z16" s="9" t="s">
        <v>195</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1"/>
      <c r="AX16" s="9" t="s">
        <v>195</v>
      </c>
      <c r="AY16" s="1">
        <v>1</v>
      </c>
      <c r="AZ16" s="1">
        <v>1</v>
      </c>
      <c r="BA16" s="1">
        <v>1</v>
      </c>
      <c r="BB16" s="1">
        <v>1</v>
      </c>
      <c r="BC16" s="1">
        <v>1</v>
      </c>
      <c r="BD16" s="1">
        <v>1</v>
      </c>
      <c r="BE16" s="1">
        <v>2</v>
      </c>
      <c r="BF16" s="1">
        <v>2</v>
      </c>
      <c r="BG16" s="1">
        <v>2</v>
      </c>
      <c r="BH16" s="1">
        <v>2</v>
      </c>
      <c r="BI16" s="1">
        <v>2</v>
      </c>
      <c r="BJ16" s="1">
        <v>2</v>
      </c>
      <c r="BK16" s="1">
        <v>2</v>
      </c>
      <c r="BL16" s="1">
        <v>2</v>
      </c>
      <c r="BM16" s="1">
        <v>2</v>
      </c>
      <c r="BN16" s="1">
        <v>3</v>
      </c>
      <c r="BO16" s="1">
        <v>3</v>
      </c>
      <c r="BP16" s="1">
        <v>3</v>
      </c>
      <c r="BQ16" s="1">
        <v>3</v>
      </c>
      <c r="BR16" s="1">
        <v>3</v>
      </c>
      <c r="BS16" s="1">
        <v>3</v>
      </c>
      <c r="BU16" s="1"/>
      <c r="BV16" s="9" t="s">
        <v>195</v>
      </c>
      <c r="BW16" s="1">
        <v>1</v>
      </c>
      <c r="BX16" s="1">
        <v>1</v>
      </c>
      <c r="BY16" s="1">
        <v>1</v>
      </c>
      <c r="BZ16" s="1">
        <v>1</v>
      </c>
      <c r="CA16" s="1">
        <v>1</v>
      </c>
      <c r="CB16" s="1">
        <v>1</v>
      </c>
      <c r="CC16" s="1">
        <v>1</v>
      </c>
      <c r="CD16" s="1">
        <v>2</v>
      </c>
      <c r="CE16" s="1">
        <v>2</v>
      </c>
      <c r="CF16" s="1">
        <v>1</v>
      </c>
      <c r="CG16" s="1">
        <v>2</v>
      </c>
      <c r="CH16" s="1">
        <v>2</v>
      </c>
      <c r="CI16" s="1">
        <v>2</v>
      </c>
      <c r="CJ16" s="1">
        <v>2</v>
      </c>
      <c r="CK16" s="1">
        <v>2</v>
      </c>
      <c r="CL16" s="1">
        <v>2</v>
      </c>
      <c r="CM16" s="1">
        <v>2</v>
      </c>
      <c r="CN16" s="1">
        <v>2</v>
      </c>
      <c r="CO16" s="1">
        <v>2</v>
      </c>
      <c r="CP16" s="1">
        <v>2</v>
      </c>
      <c r="CQ16" s="1">
        <v>2</v>
      </c>
      <c r="CS16" s="1"/>
      <c r="CT16" s="9" t="s">
        <v>195</v>
      </c>
      <c r="CU16" s="1">
        <v>11</v>
      </c>
      <c r="CV16" s="1">
        <v>12</v>
      </c>
      <c r="CW16" s="1">
        <v>12</v>
      </c>
      <c r="CX16" s="1">
        <v>12</v>
      </c>
      <c r="CY16" s="1">
        <v>12</v>
      </c>
      <c r="CZ16" s="1">
        <v>12</v>
      </c>
      <c r="DA16" s="1">
        <v>15</v>
      </c>
      <c r="DB16" s="1">
        <v>16</v>
      </c>
      <c r="DC16" s="1">
        <v>16</v>
      </c>
      <c r="DD16" s="1">
        <v>14</v>
      </c>
      <c r="DE16" s="1">
        <v>18</v>
      </c>
      <c r="DF16" s="1">
        <v>18</v>
      </c>
      <c r="DG16" s="1">
        <v>17</v>
      </c>
      <c r="DH16" s="1">
        <v>17</v>
      </c>
      <c r="DI16" s="1">
        <v>17</v>
      </c>
      <c r="DJ16" s="1">
        <v>19</v>
      </c>
      <c r="DK16" s="1">
        <v>20</v>
      </c>
      <c r="DL16" s="1">
        <v>21</v>
      </c>
      <c r="DM16" s="1">
        <v>22</v>
      </c>
      <c r="DN16" s="1">
        <v>23</v>
      </c>
      <c r="DO16" s="1">
        <v>19</v>
      </c>
      <c r="DQ16" s="1"/>
      <c r="DR16" s="9" t="s">
        <v>195</v>
      </c>
      <c r="DS16" s="1">
        <v>24</v>
      </c>
      <c r="DT16" s="1">
        <v>23</v>
      </c>
      <c r="DU16" s="1">
        <v>24</v>
      </c>
      <c r="DV16" s="1">
        <v>23</v>
      </c>
      <c r="DW16" s="1">
        <v>22</v>
      </c>
      <c r="DX16" s="1">
        <v>22</v>
      </c>
      <c r="DY16" s="1">
        <v>26</v>
      </c>
      <c r="DZ16" s="1">
        <v>27</v>
      </c>
      <c r="EA16" s="1">
        <v>26</v>
      </c>
      <c r="EB16" s="1">
        <v>22</v>
      </c>
      <c r="EC16" s="1">
        <v>26</v>
      </c>
      <c r="ED16" s="1">
        <v>27</v>
      </c>
      <c r="EE16" s="1">
        <v>26</v>
      </c>
      <c r="EF16" s="1">
        <v>27</v>
      </c>
      <c r="EG16" s="1">
        <v>30</v>
      </c>
      <c r="EH16" s="1">
        <v>35</v>
      </c>
      <c r="EI16" s="1">
        <v>38</v>
      </c>
      <c r="EJ16" s="1">
        <v>43</v>
      </c>
      <c r="EK16" s="1">
        <v>43</v>
      </c>
      <c r="EL16" s="1">
        <v>43</v>
      </c>
      <c r="EM16" s="1">
        <v>41</v>
      </c>
      <c r="EO16" s="1"/>
      <c r="EP16" s="9" t="s">
        <v>195</v>
      </c>
      <c r="EQ16" s="1">
        <v>1</v>
      </c>
      <c r="ER16" s="1">
        <v>2</v>
      </c>
      <c r="ES16" s="1">
        <v>2</v>
      </c>
      <c r="ET16" s="1">
        <v>2</v>
      </c>
      <c r="EU16" s="1">
        <v>2</v>
      </c>
      <c r="EV16" s="1">
        <v>2</v>
      </c>
      <c r="EW16" s="1">
        <v>3</v>
      </c>
      <c r="EX16" s="1">
        <v>3</v>
      </c>
      <c r="EY16" s="1">
        <v>3</v>
      </c>
      <c r="EZ16" s="1">
        <v>3</v>
      </c>
      <c r="FA16" s="1">
        <v>3</v>
      </c>
      <c r="FB16" s="1">
        <v>3</v>
      </c>
      <c r="FC16" s="1">
        <v>3</v>
      </c>
      <c r="FD16" s="1">
        <v>4</v>
      </c>
      <c r="FE16" s="1">
        <v>4</v>
      </c>
      <c r="FF16" s="1">
        <v>4</v>
      </c>
      <c r="FG16" s="1">
        <v>4</v>
      </c>
      <c r="FH16" s="1">
        <v>4</v>
      </c>
      <c r="FI16" s="1">
        <v>4</v>
      </c>
      <c r="FJ16" s="1">
        <v>4</v>
      </c>
      <c r="FK16" s="1">
        <v>4</v>
      </c>
      <c r="FM16" s="1"/>
      <c r="FN16" s="9" t="s">
        <v>195</v>
      </c>
      <c r="FO16" s="1">
        <v>2</v>
      </c>
      <c r="FP16" s="1">
        <v>2</v>
      </c>
      <c r="FQ16" s="1">
        <v>2</v>
      </c>
      <c r="FR16" s="1">
        <v>2</v>
      </c>
      <c r="FS16" s="1">
        <v>2</v>
      </c>
      <c r="FT16" s="1">
        <v>2</v>
      </c>
      <c r="FU16" s="1">
        <v>4</v>
      </c>
      <c r="FV16" s="1">
        <v>6</v>
      </c>
      <c r="FW16" s="1">
        <v>6</v>
      </c>
      <c r="FX16" s="1">
        <v>5</v>
      </c>
      <c r="FY16" s="1">
        <v>6</v>
      </c>
      <c r="FZ16" s="1">
        <v>7</v>
      </c>
      <c r="GA16" s="1">
        <v>7</v>
      </c>
      <c r="GB16" s="1">
        <v>8</v>
      </c>
      <c r="GC16" s="1">
        <v>8</v>
      </c>
      <c r="GD16" s="1">
        <v>7</v>
      </c>
      <c r="GE16" s="1">
        <v>7</v>
      </c>
      <c r="GF16" s="1">
        <v>7</v>
      </c>
      <c r="GG16" s="1">
        <v>6</v>
      </c>
      <c r="GH16" s="1">
        <v>6</v>
      </c>
      <c r="GI16" s="1">
        <v>6</v>
      </c>
      <c r="GK16" s="1"/>
      <c r="GL16" s="9" t="s">
        <v>195</v>
      </c>
      <c r="GM16" s="1">
        <v>13</v>
      </c>
      <c r="GN16" s="1">
        <v>16</v>
      </c>
      <c r="GO16" s="1">
        <v>16</v>
      </c>
      <c r="GP16" s="1">
        <v>17</v>
      </c>
      <c r="GQ16" s="1">
        <v>18</v>
      </c>
      <c r="GR16" s="1">
        <v>22</v>
      </c>
      <c r="GS16" s="1">
        <v>38</v>
      </c>
      <c r="GT16" s="1">
        <v>44</v>
      </c>
      <c r="GU16" s="1">
        <v>38</v>
      </c>
      <c r="GV16" s="1">
        <v>26</v>
      </c>
      <c r="GW16" s="1">
        <v>33</v>
      </c>
      <c r="GX16" s="1">
        <v>40</v>
      </c>
      <c r="GY16" s="1">
        <v>43</v>
      </c>
      <c r="GZ16" s="1">
        <v>45</v>
      </c>
      <c r="HA16" s="1">
        <v>46</v>
      </c>
      <c r="HB16" s="1">
        <v>37</v>
      </c>
      <c r="HC16" s="1">
        <v>33</v>
      </c>
      <c r="HD16" s="1">
        <v>38</v>
      </c>
      <c r="HE16" s="1">
        <v>37</v>
      </c>
      <c r="HF16" s="1">
        <v>34</v>
      </c>
      <c r="HG16" s="1">
        <v>32</v>
      </c>
      <c r="HI16" s="1"/>
      <c r="HJ16" s="9" t="s">
        <v>195</v>
      </c>
      <c r="HK16" s="1">
        <v>9</v>
      </c>
      <c r="HL16" s="1">
        <v>10</v>
      </c>
      <c r="HM16" s="1">
        <v>11</v>
      </c>
      <c r="HN16" s="1">
        <v>11</v>
      </c>
      <c r="HO16" s="1">
        <v>11</v>
      </c>
      <c r="HP16" s="1">
        <v>12</v>
      </c>
      <c r="HQ16" s="1">
        <v>21</v>
      </c>
      <c r="HR16" s="1">
        <v>26</v>
      </c>
      <c r="HS16" s="1">
        <v>21</v>
      </c>
      <c r="HT16" s="1">
        <v>17</v>
      </c>
      <c r="HU16" s="1">
        <v>19</v>
      </c>
      <c r="HV16" s="1">
        <v>20</v>
      </c>
      <c r="HW16" s="1">
        <v>19</v>
      </c>
      <c r="HX16" s="1">
        <v>21</v>
      </c>
      <c r="HY16" s="1">
        <v>22</v>
      </c>
      <c r="HZ16" s="1">
        <v>22</v>
      </c>
      <c r="IA16" s="1">
        <v>25</v>
      </c>
      <c r="IB16" s="1">
        <v>29</v>
      </c>
      <c r="IC16" s="1">
        <v>26</v>
      </c>
      <c r="ID16" s="1">
        <v>25</v>
      </c>
      <c r="IE16" s="1">
        <v>24</v>
      </c>
    </row>
    <row r="17" ht="15" spans="1:239">
      <c r="A17" s="1"/>
      <c r="B17" s="9" t="s">
        <v>196</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9" t="s">
        <v>196</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W17" s="1"/>
      <c r="AX17" s="9" t="s">
        <v>196</v>
      </c>
      <c r="AY17" s="1">
        <v>1</v>
      </c>
      <c r="AZ17" s="1">
        <v>0</v>
      </c>
      <c r="BA17" s="1">
        <v>1</v>
      </c>
      <c r="BB17" s="1">
        <v>1</v>
      </c>
      <c r="BC17" s="1">
        <v>1</v>
      </c>
      <c r="BD17" s="1">
        <v>1</v>
      </c>
      <c r="BE17" s="1">
        <v>1</v>
      </c>
      <c r="BF17" s="1">
        <v>1</v>
      </c>
      <c r="BG17" s="1">
        <v>1</v>
      </c>
      <c r="BH17" s="1">
        <v>0</v>
      </c>
      <c r="BI17" s="1">
        <v>0</v>
      </c>
      <c r="BJ17" s="1">
        <v>1</v>
      </c>
      <c r="BK17" s="1">
        <v>1</v>
      </c>
      <c r="BL17" s="1">
        <v>1</v>
      </c>
      <c r="BM17" s="1">
        <v>1</v>
      </c>
      <c r="BN17" s="1">
        <v>1</v>
      </c>
      <c r="BO17" s="1">
        <v>1</v>
      </c>
      <c r="BP17" s="1">
        <v>1</v>
      </c>
      <c r="BQ17" s="1">
        <v>1</v>
      </c>
      <c r="BR17" s="1">
        <v>1</v>
      </c>
      <c r="BS17" s="1">
        <v>1</v>
      </c>
      <c r="BU17" s="1"/>
      <c r="BV17" s="9" t="s">
        <v>196</v>
      </c>
      <c r="BW17" s="1">
        <v>1</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
        <v>1</v>
      </c>
      <c r="CQ17" s="1">
        <v>1</v>
      </c>
      <c r="CS17" s="1"/>
      <c r="CT17" s="9" t="s">
        <v>196</v>
      </c>
      <c r="CU17" s="1">
        <v>6</v>
      </c>
      <c r="CV17" s="1">
        <v>5</v>
      </c>
      <c r="CW17" s="1">
        <v>5</v>
      </c>
      <c r="CX17" s="1">
        <v>5</v>
      </c>
      <c r="CY17" s="1">
        <v>7</v>
      </c>
      <c r="CZ17" s="1">
        <v>7</v>
      </c>
      <c r="DA17" s="1">
        <v>7</v>
      </c>
      <c r="DB17" s="1">
        <v>5</v>
      </c>
      <c r="DC17" s="1">
        <v>5</v>
      </c>
      <c r="DD17" s="1">
        <v>3</v>
      </c>
      <c r="DE17" s="1">
        <v>4</v>
      </c>
      <c r="DF17" s="1">
        <v>5</v>
      </c>
      <c r="DG17" s="1">
        <v>6</v>
      </c>
      <c r="DH17" s="1">
        <v>5</v>
      </c>
      <c r="DI17" s="1">
        <v>5</v>
      </c>
      <c r="DJ17" s="1">
        <v>6</v>
      </c>
      <c r="DK17" s="1">
        <v>5</v>
      </c>
      <c r="DL17" s="1">
        <v>5</v>
      </c>
      <c r="DM17" s="1">
        <v>6</v>
      </c>
      <c r="DN17" s="1">
        <v>7</v>
      </c>
      <c r="DO17" s="1">
        <v>5</v>
      </c>
      <c r="DQ17" s="1"/>
      <c r="DR17" s="9" t="s">
        <v>196</v>
      </c>
      <c r="DS17" s="1">
        <v>11</v>
      </c>
      <c r="DT17" s="1">
        <v>8</v>
      </c>
      <c r="DU17" s="1">
        <v>10</v>
      </c>
      <c r="DV17" s="1">
        <v>9</v>
      </c>
      <c r="DW17" s="1">
        <v>11</v>
      </c>
      <c r="DX17" s="1">
        <v>12</v>
      </c>
      <c r="DY17" s="1">
        <v>12</v>
      </c>
      <c r="DZ17" s="1">
        <v>9</v>
      </c>
      <c r="EA17" s="1">
        <v>8</v>
      </c>
      <c r="EB17" s="1">
        <v>5</v>
      </c>
      <c r="EC17" s="1">
        <v>6</v>
      </c>
      <c r="ED17" s="1">
        <v>8</v>
      </c>
      <c r="EE17" s="1">
        <v>10</v>
      </c>
      <c r="EF17" s="1">
        <v>9</v>
      </c>
      <c r="EG17" s="1">
        <v>10</v>
      </c>
      <c r="EH17" s="1">
        <v>11</v>
      </c>
      <c r="EI17" s="1">
        <v>10</v>
      </c>
      <c r="EJ17" s="1">
        <v>11</v>
      </c>
      <c r="EK17" s="1">
        <v>14</v>
      </c>
      <c r="EL17" s="1">
        <v>13</v>
      </c>
      <c r="EM17" s="1">
        <v>11</v>
      </c>
      <c r="EO17" s="1"/>
      <c r="EP17" s="9" t="s">
        <v>196</v>
      </c>
      <c r="EQ17" s="1">
        <v>1</v>
      </c>
      <c r="ER17" s="1">
        <v>1</v>
      </c>
      <c r="ES17" s="1">
        <v>1</v>
      </c>
      <c r="ET17" s="1">
        <v>1</v>
      </c>
      <c r="EU17" s="1">
        <v>2</v>
      </c>
      <c r="EV17" s="1">
        <v>2</v>
      </c>
      <c r="EW17" s="1">
        <v>2</v>
      </c>
      <c r="EX17" s="1">
        <v>1</v>
      </c>
      <c r="EY17" s="1">
        <v>1</v>
      </c>
      <c r="EZ17" s="1">
        <v>1</v>
      </c>
      <c r="FA17" s="1">
        <v>1</v>
      </c>
      <c r="FB17" s="1">
        <v>1</v>
      </c>
      <c r="FC17" s="1">
        <v>2</v>
      </c>
      <c r="FD17" s="1">
        <v>1</v>
      </c>
      <c r="FE17" s="1">
        <v>1</v>
      </c>
      <c r="FF17" s="1">
        <v>2</v>
      </c>
      <c r="FG17" s="1">
        <v>1</v>
      </c>
      <c r="FH17" s="1">
        <v>1</v>
      </c>
      <c r="FI17" s="1">
        <v>2</v>
      </c>
      <c r="FJ17" s="1">
        <v>2</v>
      </c>
      <c r="FK17" s="1">
        <v>1</v>
      </c>
      <c r="FM17" s="1"/>
      <c r="FN17" s="9" t="s">
        <v>196</v>
      </c>
      <c r="FO17" s="1">
        <v>1</v>
      </c>
      <c r="FP17" s="1">
        <v>1</v>
      </c>
      <c r="FQ17" s="1">
        <v>1</v>
      </c>
      <c r="FR17" s="1">
        <v>1</v>
      </c>
      <c r="FS17" s="1">
        <v>1</v>
      </c>
      <c r="FT17" s="1">
        <v>1</v>
      </c>
      <c r="FU17" s="1">
        <v>1</v>
      </c>
      <c r="FV17" s="1">
        <v>1</v>
      </c>
      <c r="FW17" s="1">
        <v>2</v>
      </c>
      <c r="FX17" s="1">
        <v>1</v>
      </c>
      <c r="FY17" s="1">
        <v>1</v>
      </c>
      <c r="FZ17" s="1">
        <v>1</v>
      </c>
      <c r="GA17" s="1">
        <v>2</v>
      </c>
      <c r="GB17" s="1">
        <v>1</v>
      </c>
      <c r="GC17" s="1">
        <v>1</v>
      </c>
      <c r="GD17" s="1">
        <v>1</v>
      </c>
      <c r="GE17" s="1">
        <v>1</v>
      </c>
      <c r="GF17" s="1">
        <v>1</v>
      </c>
      <c r="GG17" s="1">
        <v>1</v>
      </c>
      <c r="GH17" s="1">
        <v>1</v>
      </c>
      <c r="GI17" s="1">
        <v>1</v>
      </c>
      <c r="GK17" s="1"/>
      <c r="GL17" s="9" t="s">
        <v>196</v>
      </c>
      <c r="GM17" s="1">
        <v>5</v>
      </c>
      <c r="GN17" s="1">
        <v>4</v>
      </c>
      <c r="GO17" s="1">
        <v>5</v>
      </c>
      <c r="GP17" s="1">
        <v>4</v>
      </c>
      <c r="GQ17" s="1">
        <v>5</v>
      </c>
      <c r="GR17" s="1">
        <v>7</v>
      </c>
      <c r="GS17" s="1">
        <v>9</v>
      </c>
      <c r="GT17" s="1">
        <v>7</v>
      </c>
      <c r="GU17" s="1">
        <v>7</v>
      </c>
      <c r="GV17" s="1">
        <v>3</v>
      </c>
      <c r="GW17" s="1">
        <v>4</v>
      </c>
      <c r="GX17" s="1">
        <v>6</v>
      </c>
      <c r="GY17" s="1">
        <v>9</v>
      </c>
      <c r="GZ17" s="1">
        <v>7</v>
      </c>
      <c r="HA17" s="1">
        <v>8</v>
      </c>
      <c r="HB17" s="1">
        <v>5</v>
      </c>
      <c r="HC17" s="1">
        <v>3</v>
      </c>
      <c r="HD17" s="1">
        <v>4</v>
      </c>
      <c r="HE17" s="1">
        <v>5</v>
      </c>
      <c r="HF17" s="1">
        <v>5</v>
      </c>
      <c r="HG17" s="1">
        <v>3</v>
      </c>
      <c r="HI17" s="1"/>
      <c r="HJ17" s="9" t="s">
        <v>196</v>
      </c>
      <c r="HK17" s="1">
        <v>3</v>
      </c>
      <c r="HL17" s="1">
        <v>2</v>
      </c>
      <c r="HM17" s="1">
        <v>2</v>
      </c>
      <c r="HN17" s="1">
        <v>2</v>
      </c>
      <c r="HO17" s="1">
        <v>3</v>
      </c>
      <c r="HP17" s="1">
        <v>3</v>
      </c>
      <c r="HQ17" s="1">
        <v>4</v>
      </c>
      <c r="HR17" s="1">
        <v>4</v>
      </c>
      <c r="HS17" s="1">
        <v>3</v>
      </c>
      <c r="HT17" s="1">
        <v>1</v>
      </c>
      <c r="HU17" s="1">
        <v>2</v>
      </c>
      <c r="HV17" s="1">
        <v>3</v>
      </c>
      <c r="HW17" s="1">
        <v>3</v>
      </c>
      <c r="HX17" s="1">
        <v>3</v>
      </c>
      <c r="HY17" s="1">
        <v>3</v>
      </c>
      <c r="HZ17" s="1">
        <v>3</v>
      </c>
      <c r="IA17" s="1">
        <v>3</v>
      </c>
      <c r="IB17" s="1">
        <v>3</v>
      </c>
      <c r="IC17" s="1">
        <v>4</v>
      </c>
      <c r="ID17" s="1">
        <v>4</v>
      </c>
      <c r="IE17" s="1">
        <v>3</v>
      </c>
    </row>
    <row r="18" ht="15" spans="1:239">
      <c r="A18" s="1"/>
      <c r="B18" s="1"/>
      <c r="C18" s="1"/>
      <c r="D18" s="1"/>
      <c r="E18" s="1"/>
      <c r="F18" s="1"/>
      <c r="G18" s="1"/>
      <c r="H18" s="1"/>
      <c r="I18" s="1"/>
      <c r="J18" s="1"/>
      <c r="K18" s="1"/>
      <c r="L18" s="1"/>
      <c r="M18" s="1"/>
      <c r="N18" s="1"/>
      <c r="O18" s="1"/>
      <c r="P18" s="1"/>
      <c r="Q18" s="1"/>
      <c r="R18" s="1"/>
      <c r="S18" s="1"/>
      <c r="T18" s="1"/>
      <c r="U18" s="1"/>
      <c r="V18" s="1"/>
      <c r="W18" s="1"/>
      <c r="Y18" s="1"/>
      <c r="Z18" s="1"/>
      <c r="AA18" s="1"/>
      <c r="AB18" s="1"/>
      <c r="AC18" s="1"/>
      <c r="AD18" s="1"/>
      <c r="AE18" s="1"/>
      <c r="AF18" s="1"/>
      <c r="AG18" s="1"/>
      <c r="AH18" s="1"/>
      <c r="AI18" s="1"/>
      <c r="AJ18" s="1"/>
      <c r="AK18" s="1"/>
      <c r="AL18" s="1"/>
      <c r="AM18" s="1"/>
      <c r="AN18" s="1"/>
      <c r="AO18" s="1"/>
      <c r="AP18" s="1"/>
      <c r="AQ18" s="1"/>
      <c r="AR18" s="1"/>
      <c r="AS18" s="1"/>
      <c r="AT18" s="1"/>
      <c r="AU18" s="1"/>
      <c r="AW18" s="1"/>
      <c r="AX18" s="1"/>
      <c r="AY18" s="1"/>
      <c r="AZ18" s="1"/>
      <c r="BA18" s="1"/>
      <c r="BB18" s="1"/>
      <c r="BC18" s="1"/>
      <c r="BD18" s="1"/>
      <c r="BE18" s="1"/>
      <c r="BF18" s="1"/>
      <c r="BG18" s="1"/>
      <c r="BH18" s="1"/>
      <c r="BI18" s="1"/>
      <c r="BJ18" s="1"/>
      <c r="BK18" s="1"/>
      <c r="BL18" s="1"/>
      <c r="BM18" s="1"/>
      <c r="BN18" s="1"/>
      <c r="BO18" s="1"/>
      <c r="BP18" s="1"/>
      <c r="BQ18" s="1"/>
      <c r="BR18" s="1"/>
      <c r="BS18" s="1"/>
      <c r="BU18" s="1"/>
      <c r="BV18" s="1"/>
      <c r="BW18" s="1"/>
      <c r="BX18" s="1"/>
      <c r="BY18" s="1"/>
      <c r="BZ18" s="1"/>
      <c r="CA18" s="1"/>
      <c r="CB18" s="1"/>
      <c r="CC18" s="1"/>
      <c r="CD18" s="1"/>
      <c r="CE18" s="1"/>
      <c r="CF18" s="1"/>
      <c r="CG18" s="1"/>
      <c r="CH18" s="1"/>
      <c r="CI18" s="1"/>
      <c r="CJ18" s="1"/>
      <c r="CK18" s="1"/>
      <c r="CL18" s="1"/>
      <c r="CM18" s="1"/>
      <c r="CN18" s="1"/>
      <c r="CO18" s="1"/>
      <c r="CP18" s="1"/>
      <c r="CQ18" s="1"/>
      <c r="CS18" s="1"/>
      <c r="CT18" s="1"/>
      <c r="CU18" s="1"/>
      <c r="CV18" s="1"/>
      <c r="CW18" s="1"/>
      <c r="CX18" s="1"/>
      <c r="CY18" s="1"/>
      <c r="CZ18" s="1"/>
      <c r="DA18" s="1"/>
      <c r="DB18" s="1"/>
      <c r="DC18" s="1"/>
      <c r="DD18" s="1"/>
      <c r="DE18" s="1"/>
      <c r="DF18" s="1"/>
      <c r="DG18" s="1"/>
      <c r="DH18" s="1"/>
      <c r="DI18" s="1"/>
      <c r="DJ18" s="1"/>
      <c r="DK18" s="1"/>
      <c r="DL18" s="1"/>
      <c r="DM18" s="1"/>
      <c r="DN18" s="1"/>
      <c r="DO18" s="1"/>
      <c r="DQ18" s="1"/>
      <c r="DR18" s="1"/>
      <c r="DS18" s="1"/>
      <c r="DT18" s="1"/>
      <c r="DU18" s="1"/>
      <c r="DV18" s="1"/>
      <c r="DW18" s="1"/>
      <c r="DX18" s="1"/>
      <c r="DY18" s="1"/>
      <c r="DZ18" s="1"/>
      <c r="EA18" s="1"/>
      <c r="EB18" s="1"/>
      <c r="EC18" s="1"/>
      <c r="ED18" s="1"/>
      <c r="EE18" s="1"/>
      <c r="EF18" s="1"/>
      <c r="EG18" s="1"/>
      <c r="EH18" s="1"/>
      <c r="EI18" s="1"/>
      <c r="EJ18" s="1"/>
      <c r="EK18" s="1"/>
      <c r="EL18" s="1"/>
      <c r="EM18" s="1"/>
      <c r="EO18" s="1"/>
      <c r="EP18" s="1"/>
      <c r="EQ18" s="1"/>
      <c r="ER18" s="1"/>
      <c r="ES18" s="1"/>
      <c r="ET18" s="1"/>
      <c r="EU18" s="1"/>
      <c r="EV18" s="1"/>
      <c r="EW18" s="1"/>
      <c r="EX18" s="1"/>
      <c r="EY18" s="1"/>
      <c r="EZ18" s="1"/>
      <c r="FA18" s="1"/>
      <c r="FB18" s="1"/>
      <c r="FC18" s="1"/>
      <c r="FD18" s="1"/>
      <c r="FE18" s="1"/>
      <c r="FF18" s="1"/>
      <c r="FG18" s="1"/>
      <c r="FH18" s="1"/>
      <c r="FI18" s="1"/>
      <c r="FJ18" s="1"/>
      <c r="FK18" s="1"/>
      <c r="FM18" s="1"/>
      <c r="FN18" s="1"/>
      <c r="FO18" s="1"/>
      <c r="FP18" s="1"/>
      <c r="FQ18" s="1"/>
      <c r="FR18" s="1"/>
      <c r="FS18" s="1"/>
      <c r="FT18" s="1"/>
      <c r="FU18" s="1"/>
      <c r="FV18" s="1"/>
      <c r="FW18" s="1"/>
      <c r="FX18" s="1"/>
      <c r="FY18" s="1"/>
      <c r="FZ18" s="1"/>
      <c r="GA18" s="1"/>
      <c r="GB18" s="1"/>
      <c r="GC18" s="1"/>
      <c r="GD18" s="1"/>
      <c r="GE18" s="1"/>
      <c r="GF18" s="1"/>
      <c r="GG18" s="1"/>
      <c r="GH18" s="1"/>
      <c r="GI18" s="1"/>
      <c r="GK18" s="1"/>
      <c r="GL18" s="1"/>
      <c r="GM18" s="1"/>
      <c r="GN18" s="1"/>
      <c r="GO18" s="1"/>
      <c r="GP18" s="1"/>
      <c r="GQ18" s="1"/>
      <c r="GR18" s="1"/>
      <c r="GS18" s="1"/>
      <c r="GT18" s="1"/>
      <c r="GU18" s="1"/>
      <c r="GV18" s="1"/>
      <c r="GW18" s="1"/>
      <c r="GX18" s="1"/>
      <c r="GY18" s="1"/>
      <c r="GZ18" s="1"/>
      <c r="HA18" s="1"/>
      <c r="HB18" s="1"/>
      <c r="HC18" s="1"/>
      <c r="HD18" s="1"/>
      <c r="HE18" s="1"/>
      <c r="HF18" s="1"/>
      <c r="HG18" s="1"/>
      <c r="HI18" s="1"/>
      <c r="HJ18" s="1"/>
      <c r="HK18" s="1"/>
      <c r="HL18" s="1"/>
      <c r="HM18" s="1"/>
      <c r="HN18" s="1"/>
      <c r="HO18" s="1"/>
      <c r="HP18" s="1"/>
      <c r="HQ18" s="1"/>
      <c r="HR18" s="1"/>
      <c r="HS18" s="1"/>
      <c r="HT18" s="1"/>
      <c r="HU18" s="1"/>
      <c r="HV18" s="1"/>
      <c r="HW18" s="1"/>
      <c r="HX18" s="1"/>
      <c r="HY18" s="1"/>
      <c r="HZ18" s="1"/>
      <c r="IA18" s="1"/>
      <c r="IB18" s="1"/>
      <c r="IC18" s="1"/>
      <c r="ID18" s="1"/>
      <c r="IE18" s="1"/>
    </row>
    <row r="19" ht="15" spans="1:239">
      <c r="A19" s="1"/>
      <c r="B19" s="8" t="s">
        <v>197</v>
      </c>
      <c r="C19" s="1"/>
      <c r="D19" s="1"/>
      <c r="E19" s="1"/>
      <c r="F19" s="1"/>
      <c r="G19" s="1"/>
      <c r="H19" s="1"/>
      <c r="I19" s="1"/>
      <c r="J19" s="1"/>
      <c r="K19" s="1"/>
      <c r="L19" s="1"/>
      <c r="M19" s="1"/>
      <c r="N19" s="1"/>
      <c r="O19" s="1"/>
      <c r="P19" s="1"/>
      <c r="Q19" s="1"/>
      <c r="R19" s="1"/>
      <c r="S19" s="1"/>
      <c r="T19" s="1"/>
      <c r="U19" s="1"/>
      <c r="V19" s="1"/>
      <c r="W19" s="1"/>
      <c r="Y19" s="1"/>
      <c r="Z19" s="8" t="s">
        <v>197</v>
      </c>
      <c r="AA19" s="1"/>
      <c r="AB19" s="1"/>
      <c r="AC19" s="1"/>
      <c r="AD19" s="1"/>
      <c r="AE19" s="1"/>
      <c r="AF19" s="1"/>
      <c r="AG19" s="1"/>
      <c r="AH19" s="1"/>
      <c r="AI19" s="1"/>
      <c r="AJ19" s="1"/>
      <c r="AK19" s="1"/>
      <c r="AL19" s="1"/>
      <c r="AM19" s="1"/>
      <c r="AN19" s="1"/>
      <c r="AO19" s="1"/>
      <c r="AP19" s="1"/>
      <c r="AQ19" s="1"/>
      <c r="AR19" s="1"/>
      <c r="AS19" s="1"/>
      <c r="AT19" s="1"/>
      <c r="AU19" s="1"/>
      <c r="AW19" s="1"/>
      <c r="AX19" s="8" t="s">
        <v>197</v>
      </c>
      <c r="AY19" s="1"/>
      <c r="AZ19" s="1"/>
      <c r="BA19" s="1"/>
      <c r="BB19" s="1"/>
      <c r="BC19" s="1"/>
      <c r="BD19" s="1"/>
      <c r="BE19" s="1"/>
      <c r="BF19" s="1"/>
      <c r="BG19" s="1"/>
      <c r="BH19" s="1"/>
      <c r="BI19" s="1"/>
      <c r="BJ19" s="1"/>
      <c r="BK19" s="1"/>
      <c r="BL19" s="1"/>
      <c r="BM19" s="1"/>
      <c r="BN19" s="1"/>
      <c r="BO19" s="1"/>
      <c r="BP19" s="1"/>
      <c r="BQ19" s="1"/>
      <c r="BR19" s="1"/>
      <c r="BS19" s="1"/>
      <c r="BU19" s="1"/>
      <c r="BV19" s="8" t="s">
        <v>197</v>
      </c>
      <c r="BW19" s="1"/>
      <c r="BX19" s="1"/>
      <c r="BY19" s="1"/>
      <c r="BZ19" s="1"/>
      <c r="CA19" s="1"/>
      <c r="CB19" s="1"/>
      <c r="CC19" s="1"/>
      <c r="CD19" s="1"/>
      <c r="CE19" s="1"/>
      <c r="CF19" s="1"/>
      <c r="CG19" s="1"/>
      <c r="CH19" s="1"/>
      <c r="CI19" s="1"/>
      <c r="CJ19" s="1"/>
      <c r="CK19" s="1"/>
      <c r="CL19" s="1"/>
      <c r="CM19" s="1"/>
      <c r="CN19" s="1"/>
      <c r="CO19" s="1"/>
      <c r="CP19" s="1"/>
      <c r="CQ19" s="1"/>
      <c r="CS19" s="1"/>
      <c r="CT19" s="8" t="s">
        <v>197</v>
      </c>
      <c r="CU19" s="1"/>
      <c r="CV19" s="1"/>
      <c r="CW19" s="1"/>
      <c r="CX19" s="1"/>
      <c r="CY19" s="1"/>
      <c r="CZ19" s="1"/>
      <c r="DA19" s="1"/>
      <c r="DB19" s="1"/>
      <c r="DC19" s="1"/>
      <c r="DD19" s="1"/>
      <c r="DE19" s="1"/>
      <c r="DF19" s="1"/>
      <c r="DG19" s="1"/>
      <c r="DH19" s="1"/>
      <c r="DI19" s="1"/>
      <c r="DJ19" s="1"/>
      <c r="DK19" s="1"/>
      <c r="DL19" s="1"/>
      <c r="DM19" s="1"/>
      <c r="DN19" s="1"/>
      <c r="DO19" s="1"/>
      <c r="DQ19" s="1"/>
      <c r="DR19" s="8" t="s">
        <v>197</v>
      </c>
      <c r="DS19" s="1"/>
      <c r="DT19" s="1"/>
      <c r="DU19" s="1"/>
      <c r="DV19" s="1"/>
      <c r="DW19" s="1"/>
      <c r="DX19" s="1"/>
      <c r="DY19" s="1"/>
      <c r="DZ19" s="1"/>
      <c r="EA19" s="1"/>
      <c r="EB19" s="1"/>
      <c r="EC19" s="1"/>
      <c r="ED19" s="1"/>
      <c r="EE19" s="1"/>
      <c r="EF19" s="1"/>
      <c r="EG19" s="1"/>
      <c r="EH19" s="1"/>
      <c r="EI19" s="1"/>
      <c r="EJ19" s="1"/>
      <c r="EK19" s="1"/>
      <c r="EL19" s="1"/>
      <c r="EM19" s="1"/>
      <c r="EO19" s="1"/>
      <c r="EP19" s="8" t="s">
        <v>197</v>
      </c>
      <c r="EQ19" s="1"/>
      <c r="ER19" s="1"/>
      <c r="ES19" s="1"/>
      <c r="ET19" s="1"/>
      <c r="EU19" s="1"/>
      <c r="EV19" s="1"/>
      <c r="EW19" s="1"/>
      <c r="EX19" s="1"/>
      <c r="EY19" s="1"/>
      <c r="EZ19" s="1"/>
      <c r="FA19" s="1"/>
      <c r="FB19" s="1"/>
      <c r="FC19" s="1"/>
      <c r="FD19" s="1"/>
      <c r="FE19" s="1"/>
      <c r="FF19" s="1"/>
      <c r="FG19" s="1"/>
      <c r="FH19" s="1"/>
      <c r="FI19" s="1"/>
      <c r="FJ19" s="1"/>
      <c r="FK19" s="1"/>
      <c r="FM19" s="1"/>
      <c r="FN19" s="8" t="s">
        <v>197</v>
      </c>
      <c r="FO19" s="1"/>
      <c r="FP19" s="1"/>
      <c r="FQ19" s="1"/>
      <c r="FR19" s="1"/>
      <c r="FS19" s="1"/>
      <c r="FT19" s="1"/>
      <c r="FU19" s="1"/>
      <c r="FV19" s="1"/>
      <c r="FW19" s="1"/>
      <c r="FX19" s="1"/>
      <c r="FY19" s="1"/>
      <c r="FZ19" s="1"/>
      <c r="GA19" s="1"/>
      <c r="GB19" s="1"/>
      <c r="GC19" s="1"/>
      <c r="GD19" s="1"/>
      <c r="GE19" s="1"/>
      <c r="GF19" s="1"/>
      <c r="GG19" s="1"/>
      <c r="GH19" s="1"/>
      <c r="GI19" s="1"/>
      <c r="GK19" s="1"/>
      <c r="GL19" s="8" t="s">
        <v>197</v>
      </c>
      <c r="GM19" s="1"/>
      <c r="GN19" s="1"/>
      <c r="GO19" s="1"/>
      <c r="GP19" s="1"/>
      <c r="GQ19" s="1"/>
      <c r="GR19" s="1"/>
      <c r="GS19" s="1"/>
      <c r="GT19" s="1"/>
      <c r="GU19" s="1"/>
      <c r="GV19" s="1"/>
      <c r="GW19" s="1"/>
      <c r="GX19" s="1"/>
      <c r="GY19" s="1"/>
      <c r="GZ19" s="1"/>
      <c r="HA19" s="1"/>
      <c r="HB19" s="1"/>
      <c r="HC19" s="1"/>
      <c r="HD19" s="1"/>
      <c r="HE19" s="1"/>
      <c r="HF19" s="1"/>
      <c r="HG19" s="1"/>
      <c r="HI19" s="1"/>
      <c r="HJ19" s="8" t="s">
        <v>197</v>
      </c>
      <c r="HK19" s="1"/>
      <c r="HL19" s="1"/>
      <c r="HM19" s="1"/>
      <c r="HN19" s="1"/>
      <c r="HO19" s="1"/>
      <c r="HP19" s="1"/>
      <c r="HQ19" s="1"/>
      <c r="HR19" s="1"/>
      <c r="HS19" s="1"/>
      <c r="HT19" s="1"/>
      <c r="HU19" s="1"/>
      <c r="HV19" s="1"/>
      <c r="HW19" s="1"/>
      <c r="HX19" s="1"/>
      <c r="HY19" s="1"/>
      <c r="HZ19" s="1"/>
      <c r="IA19" s="1"/>
      <c r="IB19" s="1"/>
      <c r="IC19" s="1"/>
      <c r="ID19" s="1"/>
      <c r="IE19" s="1"/>
    </row>
    <row r="20" ht="15" spans="1:239">
      <c r="A20" s="1"/>
      <c r="B20" s="9" t="s">
        <v>193</v>
      </c>
      <c r="C20" s="1">
        <v>73.1</v>
      </c>
      <c r="D20" s="1">
        <v>73.1</v>
      </c>
      <c r="E20" s="1">
        <v>73.4</v>
      </c>
      <c r="F20" s="1">
        <v>73.3</v>
      </c>
      <c r="G20" s="1">
        <v>72.5</v>
      </c>
      <c r="H20" s="1">
        <v>72.8</v>
      </c>
      <c r="I20" s="1">
        <v>71.8</v>
      </c>
      <c r="J20" s="1">
        <v>71.6</v>
      </c>
      <c r="K20" s="1">
        <v>71.5</v>
      </c>
      <c r="L20" s="1">
        <v>72</v>
      </c>
      <c r="M20" s="1">
        <v>72.7</v>
      </c>
      <c r="N20" s="1">
        <v>72</v>
      </c>
      <c r="O20" s="1">
        <v>71.5</v>
      </c>
      <c r="P20" s="1">
        <v>71.8</v>
      </c>
      <c r="Q20" s="1">
        <v>72</v>
      </c>
      <c r="R20" s="1">
        <v>72.2</v>
      </c>
      <c r="S20" s="1">
        <v>72.4</v>
      </c>
      <c r="T20" s="1">
        <v>72.2</v>
      </c>
      <c r="U20" s="1">
        <v>72.1</v>
      </c>
      <c r="V20" s="1">
        <v>72.4</v>
      </c>
      <c r="W20" s="1">
        <v>71.7</v>
      </c>
      <c r="Y20" s="1"/>
      <c r="Z20" s="9" t="s">
        <v>193</v>
      </c>
      <c r="AA20" s="1">
        <v>69.8</v>
      </c>
      <c r="AB20" s="1">
        <v>71.3</v>
      </c>
      <c r="AC20" s="1">
        <v>70.9</v>
      </c>
      <c r="AD20" s="1">
        <v>71.2</v>
      </c>
      <c r="AE20" s="1">
        <v>71</v>
      </c>
      <c r="AF20" s="1">
        <v>71.1</v>
      </c>
      <c r="AG20" s="1">
        <v>68.6</v>
      </c>
      <c r="AH20" s="1">
        <v>68.3</v>
      </c>
      <c r="AI20" s="1">
        <v>69.6</v>
      </c>
      <c r="AJ20" s="1">
        <v>69.3</v>
      </c>
      <c r="AK20" s="1">
        <v>70.9</v>
      </c>
      <c r="AL20" s="1">
        <v>70.9</v>
      </c>
      <c r="AM20" s="1">
        <v>71</v>
      </c>
      <c r="AN20" s="1">
        <v>70.5</v>
      </c>
      <c r="AO20" s="1">
        <v>70.7</v>
      </c>
      <c r="AP20" s="1">
        <v>70.7</v>
      </c>
      <c r="AQ20" s="1">
        <v>71.6</v>
      </c>
      <c r="AR20" s="1">
        <v>71.2</v>
      </c>
      <c r="AS20" s="1">
        <v>71</v>
      </c>
      <c r="AT20" s="1">
        <v>70.4</v>
      </c>
      <c r="AU20" s="1">
        <v>70.5</v>
      </c>
      <c r="AW20" s="1"/>
      <c r="AX20" s="9" t="s">
        <v>193</v>
      </c>
      <c r="AY20" s="1">
        <v>70.1</v>
      </c>
      <c r="AZ20" s="1">
        <v>71.2</v>
      </c>
      <c r="BA20" s="1">
        <v>70.8</v>
      </c>
      <c r="BB20" s="1">
        <v>71</v>
      </c>
      <c r="BC20" s="1">
        <v>70.1</v>
      </c>
      <c r="BD20" s="1">
        <v>70.2</v>
      </c>
      <c r="BE20" s="1">
        <v>69</v>
      </c>
      <c r="BF20" s="1">
        <v>69.1</v>
      </c>
      <c r="BG20" s="1">
        <v>69</v>
      </c>
      <c r="BH20" s="1">
        <v>69.5</v>
      </c>
      <c r="BI20" s="1">
        <v>70.2</v>
      </c>
      <c r="BJ20" s="1">
        <v>70</v>
      </c>
      <c r="BK20" s="1">
        <v>69.6</v>
      </c>
      <c r="BL20" s="1">
        <v>70.2</v>
      </c>
      <c r="BM20" s="1">
        <v>70.5</v>
      </c>
      <c r="BN20" s="1">
        <v>70.4</v>
      </c>
      <c r="BO20" s="1">
        <v>70.5</v>
      </c>
      <c r="BP20" s="1">
        <v>70.6</v>
      </c>
      <c r="BQ20" s="1">
        <v>69.9</v>
      </c>
      <c r="BR20" s="1">
        <v>69.8</v>
      </c>
      <c r="BS20" s="1">
        <v>69.1</v>
      </c>
      <c r="BU20" s="1"/>
      <c r="BV20" s="9" t="s">
        <v>193</v>
      </c>
      <c r="BW20" s="1">
        <v>67.2</v>
      </c>
      <c r="BX20" s="1">
        <v>68.6</v>
      </c>
      <c r="BY20" s="1">
        <v>68.2</v>
      </c>
      <c r="BZ20" s="1">
        <v>68.1</v>
      </c>
      <c r="CA20" s="1">
        <v>67.9</v>
      </c>
      <c r="CB20" s="1">
        <v>67.2</v>
      </c>
      <c r="CC20" s="1">
        <v>66.6</v>
      </c>
      <c r="CD20" s="1">
        <v>67.4</v>
      </c>
      <c r="CE20" s="1">
        <v>67.1</v>
      </c>
      <c r="CF20" s="1">
        <v>69.2</v>
      </c>
      <c r="CG20" s="1">
        <v>69</v>
      </c>
      <c r="CH20" s="1">
        <v>68.6</v>
      </c>
      <c r="CI20" s="1">
        <v>68.9</v>
      </c>
      <c r="CJ20" s="1">
        <v>69.4</v>
      </c>
      <c r="CK20" s="1">
        <v>69.8</v>
      </c>
      <c r="CL20" s="1">
        <v>69.7</v>
      </c>
      <c r="CM20" s="1">
        <v>70.4</v>
      </c>
      <c r="CN20" s="1">
        <v>70.5</v>
      </c>
      <c r="CO20" s="1">
        <v>70.2</v>
      </c>
      <c r="CP20" s="1">
        <v>70.4</v>
      </c>
      <c r="CQ20" s="1">
        <v>69.7</v>
      </c>
      <c r="CS20" s="1"/>
      <c r="CT20" s="9" t="s">
        <v>193</v>
      </c>
      <c r="CU20" s="1">
        <v>68.2</v>
      </c>
      <c r="CV20" s="1">
        <v>68.3</v>
      </c>
      <c r="CW20" s="1">
        <v>68.8</v>
      </c>
      <c r="CX20" s="1">
        <v>68.7</v>
      </c>
      <c r="CY20" s="1">
        <v>67.8</v>
      </c>
      <c r="CZ20" s="1">
        <v>67.6</v>
      </c>
      <c r="DA20" s="1">
        <v>66.4</v>
      </c>
      <c r="DB20" s="1">
        <v>67.6</v>
      </c>
      <c r="DC20" s="1">
        <v>67.6</v>
      </c>
      <c r="DD20" s="1">
        <v>68.9</v>
      </c>
      <c r="DE20" s="1">
        <v>69.3</v>
      </c>
      <c r="DF20" s="1">
        <v>68.9</v>
      </c>
      <c r="DG20" s="1">
        <v>68.6</v>
      </c>
      <c r="DH20" s="1">
        <v>69.2</v>
      </c>
      <c r="DI20" s="1">
        <v>69.7</v>
      </c>
      <c r="DJ20" s="1">
        <v>69.9</v>
      </c>
      <c r="DK20" s="1">
        <v>70.8</v>
      </c>
      <c r="DL20" s="1">
        <v>70.7</v>
      </c>
      <c r="DM20" s="1">
        <v>70.4</v>
      </c>
      <c r="DN20" s="1">
        <v>70.5</v>
      </c>
      <c r="DO20" s="1">
        <v>70.9</v>
      </c>
      <c r="DQ20" s="1"/>
      <c r="DR20" s="9" t="s">
        <v>193</v>
      </c>
      <c r="DS20" s="1">
        <v>68.9</v>
      </c>
      <c r="DT20" s="1">
        <v>69.8</v>
      </c>
      <c r="DU20" s="1">
        <v>69.8</v>
      </c>
      <c r="DV20" s="1">
        <v>69.8</v>
      </c>
      <c r="DW20" s="1">
        <v>69.3</v>
      </c>
      <c r="DX20" s="1">
        <v>69.2</v>
      </c>
      <c r="DY20" s="1">
        <v>68.2</v>
      </c>
      <c r="DZ20" s="1">
        <v>69.1</v>
      </c>
      <c r="EA20" s="1">
        <v>69.4</v>
      </c>
      <c r="EB20" s="1">
        <v>70.7</v>
      </c>
      <c r="EC20" s="1">
        <v>70.6</v>
      </c>
      <c r="ED20" s="1">
        <v>70</v>
      </c>
      <c r="EE20" s="1">
        <v>69.7</v>
      </c>
      <c r="EF20" s="1">
        <v>70.3</v>
      </c>
      <c r="EG20" s="1">
        <v>70.4</v>
      </c>
      <c r="EH20" s="1">
        <v>70.5</v>
      </c>
      <c r="EI20" s="1">
        <v>70.9</v>
      </c>
      <c r="EJ20" s="1">
        <v>70.8</v>
      </c>
      <c r="EK20" s="1">
        <v>70.5</v>
      </c>
      <c r="EL20" s="1">
        <v>70.7</v>
      </c>
      <c r="EM20" s="1">
        <v>69.8</v>
      </c>
      <c r="EO20" s="1"/>
      <c r="EP20" s="9" t="s">
        <v>193</v>
      </c>
      <c r="EQ20" s="1">
        <v>69.2</v>
      </c>
      <c r="ER20" s="1">
        <v>68.7</v>
      </c>
      <c r="ES20" s="1">
        <v>69.4</v>
      </c>
      <c r="ET20" s="1">
        <v>69</v>
      </c>
      <c r="EU20" s="1">
        <v>67.2</v>
      </c>
      <c r="EV20" s="1">
        <v>67.2</v>
      </c>
      <c r="EW20" s="1">
        <v>64.7</v>
      </c>
      <c r="EX20" s="1">
        <v>65.4</v>
      </c>
      <c r="EY20" s="1">
        <v>65.7</v>
      </c>
      <c r="EZ20" s="1">
        <v>67.2</v>
      </c>
      <c r="FA20" s="1">
        <v>67.1</v>
      </c>
      <c r="FB20" s="1">
        <v>66.5</v>
      </c>
      <c r="FC20" s="1">
        <v>65.8</v>
      </c>
      <c r="FD20" s="1">
        <v>66.9</v>
      </c>
      <c r="FE20" s="1">
        <v>67.5</v>
      </c>
      <c r="FF20" s="1">
        <v>67.2</v>
      </c>
      <c r="FG20" s="1">
        <v>68.6</v>
      </c>
      <c r="FH20" s="1">
        <v>68.7</v>
      </c>
      <c r="FI20" s="1">
        <v>68</v>
      </c>
      <c r="FJ20" s="1">
        <v>68.2</v>
      </c>
      <c r="FK20" s="1">
        <v>67.9</v>
      </c>
      <c r="FM20" s="1"/>
      <c r="FN20" s="9" t="s">
        <v>193</v>
      </c>
      <c r="FO20" s="1">
        <v>57.5</v>
      </c>
      <c r="FP20" s="1">
        <v>58.9</v>
      </c>
      <c r="FQ20" s="1">
        <v>58.2</v>
      </c>
      <c r="FR20" s="1">
        <v>58.5</v>
      </c>
      <c r="FS20" s="1">
        <v>57.3</v>
      </c>
      <c r="FT20" s="1">
        <v>56.8</v>
      </c>
      <c r="FU20" s="1">
        <v>51.8</v>
      </c>
      <c r="FV20" s="1">
        <v>52</v>
      </c>
      <c r="FW20" s="1">
        <v>52.4</v>
      </c>
      <c r="FX20" s="1">
        <v>54.2</v>
      </c>
      <c r="FY20" s="1">
        <v>54.2</v>
      </c>
      <c r="FZ20" s="1">
        <v>53.5</v>
      </c>
      <c r="GA20" s="1">
        <v>53</v>
      </c>
      <c r="GB20" s="1">
        <v>53.6</v>
      </c>
      <c r="GC20" s="1">
        <v>54.4</v>
      </c>
      <c r="GD20" s="1">
        <v>55.4</v>
      </c>
      <c r="GE20" s="1">
        <v>55.6</v>
      </c>
      <c r="GF20" s="1">
        <v>55.5</v>
      </c>
      <c r="GG20" s="1">
        <v>55.5</v>
      </c>
      <c r="GH20" s="1">
        <v>55.6</v>
      </c>
      <c r="GI20" s="1">
        <v>54.2</v>
      </c>
      <c r="GK20" s="1"/>
      <c r="GL20" s="9" t="s">
        <v>193</v>
      </c>
      <c r="GM20" s="1">
        <v>56</v>
      </c>
      <c r="GN20" s="1">
        <v>55.7</v>
      </c>
      <c r="GO20" s="1">
        <v>56</v>
      </c>
      <c r="GP20" s="1">
        <v>55.6</v>
      </c>
      <c r="GQ20" s="1">
        <v>54.7</v>
      </c>
      <c r="GR20" s="1">
        <v>53</v>
      </c>
      <c r="GS20" s="1">
        <v>48</v>
      </c>
      <c r="GT20" s="1">
        <v>48.3</v>
      </c>
      <c r="GU20" s="1">
        <v>49.2</v>
      </c>
      <c r="GV20" s="1">
        <v>51.6</v>
      </c>
      <c r="GW20" s="1">
        <v>51.2</v>
      </c>
      <c r="GX20" s="1">
        <v>50.1</v>
      </c>
      <c r="GY20" s="1">
        <v>49.9</v>
      </c>
      <c r="GZ20" s="1">
        <v>50.7</v>
      </c>
      <c r="HA20" s="1">
        <v>51.6</v>
      </c>
      <c r="HB20" s="1">
        <v>53.2</v>
      </c>
      <c r="HC20" s="1">
        <v>54.3</v>
      </c>
      <c r="HD20" s="1">
        <v>53.5</v>
      </c>
      <c r="HE20" s="1">
        <v>53.6</v>
      </c>
      <c r="HF20" s="1">
        <v>54.2</v>
      </c>
      <c r="HG20" s="1">
        <v>52.9</v>
      </c>
      <c r="HI20" s="1"/>
      <c r="HJ20" s="9" t="s">
        <v>193</v>
      </c>
      <c r="HK20" s="1">
        <v>62</v>
      </c>
      <c r="HL20" s="1">
        <v>61.9</v>
      </c>
      <c r="HM20" s="1">
        <v>62.3</v>
      </c>
      <c r="HN20" s="1">
        <v>61.7</v>
      </c>
      <c r="HO20" s="1">
        <v>61.3</v>
      </c>
      <c r="HP20" s="1">
        <v>60.2</v>
      </c>
      <c r="HQ20" s="1">
        <v>55.3</v>
      </c>
      <c r="HR20" s="1">
        <v>54.5</v>
      </c>
      <c r="HS20" s="1">
        <v>55.9</v>
      </c>
      <c r="HT20" s="1">
        <v>58.2</v>
      </c>
      <c r="HU20" s="1">
        <v>57.5</v>
      </c>
      <c r="HV20" s="1">
        <v>56.7</v>
      </c>
      <c r="HW20" s="1">
        <v>56.9</v>
      </c>
      <c r="HX20" s="1">
        <v>57.1</v>
      </c>
      <c r="HY20" s="1">
        <v>57.7</v>
      </c>
      <c r="HZ20" s="1">
        <v>58.4</v>
      </c>
      <c r="IA20" s="1">
        <v>58.9</v>
      </c>
      <c r="IB20" s="1">
        <v>58.9</v>
      </c>
      <c r="IC20" s="1">
        <v>58.9</v>
      </c>
      <c r="ID20" s="1">
        <v>59.2</v>
      </c>
      <c r="IE20" s="1">
        <v>58.4</v>
      </c>
    </row>
    <row r="21" ht="15" spans="1:239">
      <c r="A21" s="1"/>
      <c r="B21" s="9" t="s">
        <v>194</v>
      </c>
      <c r="C21" s="1">
        <v>21</v>
      </c>
      <c r="D21" s="1">
        <v>20.9</v>
      </c>
      <c r="E21" s="1">
        <v>20.9</v>
      </c>
      <c r="F21" s="1">
        <v>20.8</v>
      </c>
      <c r="G21" s="1">
        <v>20.5</v>
      </c>
      <c r="H21" s="1">
        <v>20.6</v>
      </c>
      <c r="I21" s="1">
        <v>20.2</v>
      </c>
      <c r="J21" s="1">
        <v>20.1</v>
      </c>
      <c r="K21" s="1">
        <v>20.1</v>
      </c>
      <c r="L21" s="1">
        <v>20.2</v>
      </c>
      <c r="M21" s="1">
        <v>20.3</v>
      </c>
      <c r="N21" s="1">
        <v>20</v>
      </c>
      <c r="O21" s="1">
        <v>19.9</v>
      </c>
      <c r="P21" s="1">
        <v>19.9</v>
      </c>
      <c r="Q21" s="1">
        <v>20</v>
      </c>
      <c r="R21" s="1">
        <v>20</v>
      </c>
      <c r="S21" s="1">
        <v>20</v>
      </c>
      <c r="T21" s="1">
        <v>20</v>
      </c>
      <c r="U21" s="1">
        <v>20</v>
      </c>
      <c r="V21" s="1">
        <v>20.1</v>
      </c>
      <c r="W21" s="1">
        <v>19.9</v>
      </c>
      <c r="Y21" s="1"/>
      <c r="Z21" s="9" t="s">
        <v>194</v>
      </c>
      <c r="AA21" s="1">
        <v>20.4</v>
      </c>
      <c r="AB21" s="1">
        <v>20.7</v>
      </c>
      <c r="AC21" s="1">
        <v>20.6</v>
      </c>
      <c r="AD21" s="1">
        <v>20.6</v>
      </c>
      <c r="AE21" s="1">
        <v>20.5</v>
      </c>
      <c r="AF21" s="1">
        <v>20.5</v>
      </c>
      <c r="AG21" s="1">
        <v>19.7</v>
      </c>
      <c r="AH21" s="1">
        <v>19.6</v>
      </c>
      <c r="AI21" s="1">
        <v>19.8</v>
      </c>
      <c r="AJ21" s="1">
        <v>19.8</v>
      </c>
      <c r="AK21" s="1">
        <v>20.2</v>
      </c>
      <c r="AL21" s="1">
        <v>20.2</v>
      </c>
      <c r="AM21" s="1">
        <v>20.2</v>
      </c>
      <c r="AN21" s="1">
        <v>20.1</v>
      </c>
      <c r="AO21" s="1">
        <v>20.1</v>
      </c>
      <c r="AP21" s="1">
        <v>20.2</v>
      </c>
      <c r="AQ21" s="1">
        <v>20.4</v>
      </c>
      <c r="AR21" s="1">
        <v>20.2</v>
      </c>
      <c r="AS21" s="1">
        <v>20.1</v>
      </c>
      <c r="AT21" s="1">
        <v>19.9</v>
      </c>
      <c r="AU21" s="1">
        <v>19.9</v>
      </c>
      <c r="AW21" s="1"/>
      <c r="AX21" s="9" t="s">
        <v>194</v>
      </c>
      <c r="AY21" s="1">
        <v>20.1</v>
      </c>
      <c r="AZ21" s="1">
        <v>20.3</v>
      </c>
      <c r="BA21" s="1">
        <v>20.2</v>
      </c>
      <c r="BB21" s="1">
        <v>20.1</v>
      </c>
      <c r="BC21" s="1">
        <v>19.8</v>
      </c>
      <c r="BD21" s="1">
        <v>19.8</v>
      </c>
      <c r="BE21" s="1">
        <v>19.4</v>
      </c>
      <c r="BF21" s="1">
        <v>19.4</v>
      </c>
      <c r="BG21" s="1">
        <v>19.3</v>
      </c>
      <c r="BH21" s="1">
        <v>19.5</v>
      </c>
      <c r="BI21" s="1">
        <v>19.6</v>
      </c>
      <c r="BJ21" s="1">
        <v>19.5</v>
      </c>
      <c r="BK21" s="1">
        <v>19.4</v>
      </c>
      <c r="BL21" s="1">
        <v>19.6</v>
      </c>
      <c r="BM21" s="1">
        <v>19.7</v>
      </c>
      <c r="BN21" s="1">
        <v>19.6</v>
      </c>
      <c r="BO21" s="1">
        <v>19.6</v>
      </c>
      <c r="BP21" s="1">
        <v>19.6</v>
      </c>
      <c r="BQ21" s="1">
        <v>19.4</v>
      </c>
      <c r="BR21" s="1">
        <v>19.4</v>
      </c>
      <c r="BS21" s="1">
        <v>19.3</v>
      </c>
      <c r="BU21" s="1"/>
      <c r="BV21" s="9" t="s">
        <v>194</v>
      </c>
      <c r="BW21" s="1">
        <v>19.4</v>
      </c>
      <c r="BX21" s="1">
        <v>19.8</v>
      </c>
      <c r="BY21" s="1">
        <v>19.6</v>
      </c>
      <c r="BZ21" s="1">
        <v>19.5</v>
      </c>
      <c r="CA21" s="1">
        <v>19.4</v>
      </c>
      <c r="CB21" s="1">
        <v>19.2</v>
      </c>
      <c r="CC21" s="1">
        <v>19</v>
      </c>
      <c r="CD21" s="1">
        <v>19.2</v>
      </c>
      <c r="CE21" s="1">
        <v>19.1</v>
      </c>
      <c r="CF21" s="1">
        <v>19.6</v>
      </c>
      <c r="CG21" s="1">
        <v>19.5</v>
      </c>
      <c r="CH21" s="1">
        <v>19.4</v>
      </c>
      <c r="CI21" s="1">
        <v>19.4</v>
      </c>
      <c r="CJ21" s="1">
        <v>19.6</v>
      </c>
      <c r="CK21" s="1">
        <v>19.8</v>
      </c>
      <c r="CL21" s="1">
        <v>19.6</v>
      </c>
      <c r="CM21" s="1">
        <v>19.8</v>
      </c>
      <c r="CN21" s="1">
        <v>19.8</v>
      </c>
      <c r="CO21" s="1">
        <v>19.7</v>
      </c>
      <c r="CP21" s="1">
        <v>19.7</v>
      </c>
      <c r="CQ21" s="1">
        <v>19.5</v>
      </c>
      <c r="CS21" s="1"/>
      <c r="CT21" s="9" t="s">
        <v>194</v>
      </c>
      <c r="CU21" s="1">
        <v>19.1</v>
      </c>
      <c r="CV21" s="1">
        <v>19.3</v>
      </c>
      <c r="CW21" s="1">
        <v>19.4</v>
      </c>
      <c r="CX21" s="1">
        <v>19.3</v>
      </c>
      <c r="CY21" s="1">
        <v>19</v>
      </c>
      <c r="CZ21" s="1">
        <v>19</v>
      </c>
      <c r="DA21" s="1">
        <v>18.6</v>
      </c>
      <c r="DB21" s="1">
        <v>18.9</v>
      </c>
      <c r="DC21" s="1">
        <v>18.9</v>
      </c>
      <c r="DD21" s="1">
        <v>19.3</v>
      </c>
      <c r="DE21" s="1">
        <v>19.3</v>
      </c>
      <c r="DF21" s="1">
        <v>19.2</v>
      </c>
      <c r="DG21" s="1">
        <v>19.1</v>
      </c>
      <c r="DH21" s="1">
        <v>19.3</v>
      </c>
      <c r="DI21" s="1">
        <v>19.4</v>
      </c>
      <c r="DJ21" s="1">
        <v>19.5</v>
      </c>
      <c r="DK21" s="1">
        <v>19.7</v>
      </c>
      <c r="DL21" s="1">
        <v>19.7</v>
      </c>
      <c r="DM21" s="1">
        <v>19.6</v>
      </c>
      <c r="DN21" s="1">
        <v>19.6</v>
      </c>
      <c r="DO21" s="1">
        <v>19.7</v>
      </c>
      <c r="DQ21" s="1"/>
      <c r="DR21" s="9" t="s">
        <v>194</v>
      </c>
      <c r="DS21" s="1">
        <v>19.5</v>
      </c>
      <c r="DT21" s="1">
        <v>19.7</v>
      </c>
      <c r="DU21" s="1">
        <v>19.6</v>
      </c>
      <c r="DV21" s="1">
        <v>19.5</v>
      </c>
      <c r="DW21" s="1">
        <v>19.3</v>
      </c>
      <c r="DX21" s="1">
        <v>19.3</v>
      </c>
      <c r="DY21" s="1">
        <v>19</v>
      </c>
      <c r="DZ21" s="1">
        <v>19.2</v>
      </c>
      <c r="EA21" s="1">
        <v>19.3</v>
      </c>
      <c r="EB21" s="1">
        <v>19.7</v>
      </c>
      <c r="EC21" s="1">
        <v>19.7</v>
      </c>
      <c r="ED21" s="1">
        <v>19.5</v>
      </c>
      <c r="EE21" s="1">
        <v>19.4</v>
      </c>
      <c r="EF21" s="1">
        <v>19.6</v>
      </c>
      <c r="EG21" s="1">
        <v>19.7</v>
      </c>
      <c r="EH21" s="1">
        <v>19.7</v>
      </c>
      <c r="EI21" s="1">
        <v>19.8</v>
      </c>
      <c r="EJ21" s="1">
        <v>19.7</v>
      </c>
      <c r="EK21" s="1">
        <v>19.6</v>
      </c>
      <c r="EL21" s="1">
        <v>19.7</v>
      </c>
      <c r="EM21" s="1">
        <v>19.4</v>
      </c>
      <c r="EO21" s="1"/>
      <c r="EP21" s="9" t="s">
        <v>194</v>
      </c>
      <c r="EQ21" s="1">
        <v>20.1</v>
      </c>
      <c r="ER21" s="1">
        <v>19.9</v>
      </c>
      <c r="ES21" s="1">
        <v>20</v>
      </c>
      <c r="ET21" s="1">
        <v>19.9</v>
      </c>
      <c r="EU21" s="1">
        <v>19.4</v>
      </c>
      <c r="EV21" s="1">
        <v>19.3</v>
      </c>
      <c r="EW21" s="1">
        <v>18.5</v>
      </c>
      <c r="EX21" s="1">
        <v>18.7</v>
      </c>
      <c r="EY21" s="1">
        <v>18.8</v>
      </c>
      <c r="EZ21" s="1">
        <v>19.2</v>
      </c>
      <c r="FA21" s="1">
        <v>19.2</v>
      </c>
      <c r="FB21" s="1">
        <v>18.8</v>
      </c>
      <c r="FC21" s="1">
        <v>18.6</v>
      </c>
      <c r="FD21" s="1">
        <v>18.9</v>
      </c>
      <c r="FE21" s="1">
        <v>19.1</v>
      </c>
      <c r="FF21" s="1">
        <v>19</v>
      </c>
      <c r="FG21" s="1">
        <v>19.4</v>
      </c>
      <c r="FH21" s="1">
        <v>19.4</v>
      </c>
      <c r="FI21" s="1">
        <v>19.2</v>
      </c>
      <c r="FJ21" s="1">
        <v>19.3</v>
      </c>
      <c r="FK21" s="1">
        <v>19.2</v>
      </c>
      <c r="FM21" s="1"/>
      <c r="FN21" s="9" t="s">
        <v>194</v>
      </c>
      <c r="FO21" s="1">
        <v>28.7</v>
      </c>
      <c r="FP21" s="1">
        <v>29.5</v>
      </c>
      <c r="FQ21" s="1">
        <v>29.1</v>
      </c>
      <c r="FR21" s="1">
        <v>29.2</v>
      </c>
      <c r="FS21" s="1">
        <v>28.6</v>
      </c>
      <c r="FT21" s="1">
        <v>28.3</v>
      </c>
      <c r="FU21" s="1">
        <v>25.8</v>
      </c>
      <c r="FV21" s="1">
        <v>25.8</v>
      </c>
      <c r="FW21" s="1">
        <v>25.9</v>
      </c>
      <c r="FX21" s="1">
        <v>26.7</v>
      </c>
      <c r="FY21" s="1">
        <v>26.7</v>
      </c>
      <c r="FZ21" s="1">
        <v>26.3</v>
      </c>
      <c r="GA21" s="1">
        <v>25.9</v>
      </c>
      <c r="GB21" s="1">
        <v>26.1</v>
      </c>
      <c r="GC21" s="1">
        <v>26.5</v>
      </c>
      <c r="GD21" s="1">
        <v>26.9</v>
      </c>
      <c r="GE21" s="1">
        <v>27.1</v>
      </c>
      <c r="GF21" s="1">
        <v>27.1</v>
      </c>
      <c r="GG21" s="1">
        <v>27.1</v>
      </c>
      <c r="GH21" s="1">
        <v>27.2</v>
      </c>
      <c r="GI21" s="1">
        <v>26.5</v>
      </c>
      <c r="GK21" s="1"/>
      <c r="GL21" s="9" t="s">
        <v>194</v>
      </c>
      <c r="GM21" s="1">
        <v>27.6</v>
      </c>
      <c r="GN21" s="1">
        <v>27.3</v>
      </c>
      <c r="GO21" s="1">
        <v>27.4</v>
      </c>
      <c r="GP21" s="1">
        <v>27</v>
      </c>
      <c r="GQ21" s="1">
        <v>26.5</v>
      </c>
      <c r="GR21" s="1">
        <v>25.6</v>
      </c>
      <c r="GS21" s="1">
        <v>23.1</v>
      </c>
      <c r="GT21" s="1">
        <v>23.2</v>
      </c>
      <c r="GU21" s="1">
        <v>23.7</v>
      </c>
      <c r="GV21" s="1">
        <v>24.9</v>
      </c>
      <c r="GW21" s="1">
        <v>24.7</v>
      </c>
      <c r="GX21" s="1">
        <v>24.1</v>
      </c>
      <c r="GY21" s="1">
        <v>24</v>
      </c>
      <c r="GZ21" s="1">
        <v>24.3</v>
      </c>
      <c r="HA21" s="1">
        <v>24.8</v>
      </c>
      <c r="HB21" s="1">
        <v>25.6</v>
      </c>
      <c r="HC21" s="1">
        <v>26.1</v>
      </c>
      <c r="HD21" s="1">
        <v>25.8</v>
      </c>
      <c r="HE21" s="1">
        <v>25.8</v>
      </c>
      <c r="HF21" s="1">
        <v>26.2</v>
      </c>
      <c r="HG21" s="1">
        <v>25.6</v>
      </c>
      <c r="HI21" s="1"/>
      <c r="HJ21" s="9" t="s">
        <v>194</v>
      </c>
      <c r="HK21" s="1">
        <v>24.3</v>
      </c>
      <c r="HL21" s="1">
        <v>24.1</v>
      </c>
      <c r="HM21" s="1">
        <v>24.2</v>
      </c>
      <c r="HN21" s="1">
        <v>24</v>
      </c>
      <c r="HO21" s="1">
        <v>23.7</v>
      </c>
      <c r="HP21" s="1">
        <v>23.2</v>
      </c>
      <c r="HQ21" s="1">
        <v>21.3</v>
      </c>
      <c r="HR21" s="1">
        <v>21</v>
      </c>
      <c r="HS21" s="1">
        <v>21.6</v>
      </c>
      <c r="HT21" s="1">
        <v>22.5</v>
      </c>
      <c r="HU21" s="1">
        <v>22.2</v>
      </c>
      <c r="HV21" s="1">
        <v>21.9</v>
      </c>
      <c r="HW21" s="1">
        <v>21.9</v>
      </c>
      <c r="HX21" s="1">
        <v>22.1</v>
      </c>
      <c r="HY21" s="1">
        <v>22.3</v>
      </c>
      <c r="HZ21" s="1">
        <v>22.6</v>
      </c>
      <c r="IA21" s="1">
        <v>22.7</v>
      </c>
      <c r="IB21" s="1">
        <v>22.7</v>
      </c>
      <c r="IC21" s="1">
        <v>22.7</v>
      </c>
      <c r="ID21" s="1">
        <v>22.8</v>
      </c>
      <c r="IE21" s="1">
        <v>22.5</v>
      </c>
    </row>
    <row r="22" ht="15" spans="1:239">
      <c r="A22" s="1"/>
      <c r="B22" s="9" t="s">
        <v>195</v>
      </c>
      <c r="C22" s="1">
        <v>4.4</v>
      </c>
      <c r="D22" s="1">
        <v>4.4</v>
      </c>
      <c r="E22" s="1">
        <v>4.3</v>
      </c>
      <c r="F22" s="1">
        <v>4.5</v>
      </c>
      <c r="G22" s="1">
        <v>5.1</v>
      </c>
      <c r="H22" s="1">
        <v>5.1</v>
      </c>
      <c r="I22" s="1">
        <v>6.1</v>
      </c>
      <c r="J22" s="1">
        <v>6.3</v>
      </c>
      <c r="K22" s="1">
        <v>6.4</v>
      </c>
      <c r="L22" s="1">
        <v>6.4</v>
      </c>
      <c r="M22" s="1">
        <v>6.1</v>
      </c>
      <c r="N22" s="1">
        <v>6.7</v>
      </c>
      <c r="O22" s="1">
        <v>6.9</v>
      </c>
      <c r="P22" s="1">
        <v>6.7</v>
      </c>
      <c r="Q22" s="1">
        <v>6.9</v>
      </c>
      <c r="R22" s="1">
        <v>7</v>
      </c>
      <c r="S22" s="1">
        <v>6.5</v>
      </c>
      <c r="T22" s="1">
        <v>6.7</v>
      </c>
      <c r="U22" s="1">
        <v>6.8</v>
      </c>
      <c r="V22" s="1">
        <v>6.7</v>
      </c>
      <c r="W22" s="1">
        <v>7.2</v>
      </c>
      <c r="Y22" s="1"/>
      <c r="Z22" s="9" t="s">
        <v>195</v>
      </c>
      <c r="AA22" s="1">
        <v>5.4</v>
      </c>
      <c r="AB22" s="1">
        <v>6.2</v>
      </c>
      <c r="AC22" s="1">
        <v>5.7</v>
      </c>
      <c r="AD22" s="1">
        <v>5.6</v>
      </c>
      <c r="AE22" s="1">
        <v>5.2</v>
      </c>
      <c r="AF22" s="1">
        <v>4.9</v>
      </c>
      <c r="AG22" s="1">
        <v>7.4</v>
      </c>
      <c r="AH22" s="1">
        <v>7.1</v>
      </c>
      <c r="AI22" s="1">
        <v>7.6</v>
      </c>
      <c r="AJ22" s="1">
        <v>7.2</v>
      </c>
      <c r="AK22" s="1">
        <v>6.8</v>
      </c>
      <c r="AL22" s="1">
        <v>7.2</v>
      </c>
      <c r="AM22" s="1">
        <v>6.6</v>
      </c>
      <c r="AN22" s="1">
        <v>6.9</v>
      </c>
      <c r="AO22" s="1">
        <v>6.6</v>
      </c>
      <c r="AP22" s="1">
        <v>6.7</v>
      </c>
      <c r="AQ22" s="1">
        <v>6.6</v>
      </c>
      <c r="AR22" s="1">
        <v>6.4</v>
      </c>
      <c r="AS22" s="1">
        <v>6.7</v>
      </c>
      <c r="AT22" s="1">
        <v>6.8</v>
      </c>
      <c r="AU22" s="1">
        <v>7.7</v>
      </c>
      <c r="AW22" s="1"/>
      <c r="AX22" s="9" t="s">
        <v>195</v>
      </c>
      <c r="AY22" s="1">
        <v>6.1</v>
      </c>
      <c r="AZ22" s="1">
        <v>6.1</v>
      </c>
      <c r="BA22" s="1">
        <v>6.1</v>
      </c>
      <c r="BB22" s="1">
        <v>6.3</v>
      </c>
      <c r="BC22" s="1">
        <v>6.7</v>
      </c>
      <c r="BD22" s="1">
        <v>6.7</v>
      </c>
      <c r="BE22" s="1">
        <v>8.3</v>
      </c>
      <c r="BF22" s="1">
        <v>8.7</v>
      </c>
      <c r="BG22" s="1">
        <v>8.7</v>
      </c>
      <c r="BH22" s="1">
        <v>8.8</v>
      </c>
      <c r="BI22" s="1">
        <v>8.3</v>
      </c>
      <c r="BJ22" s="1">
        <v>8.5</v>
      </c>
      <c r="BK22" s="1">
        <v>8.4</v>
      </c>
      <c r="BL22" s="1">
        <v>8.1</v>
      </c>
      <c r="BM22" s="1">
        <v>7.8</v>
      </c>
      <c r="BN22" s="1">
        <v>7.8</v>
      </c>
      <c r="BO22" s="1">
        <v>8.2</v>
      </c>
      <c r="BP22" s="1">
        <v>8.4</v>
      </c>
      <c r="BQ22" s="1">
        <v>8.3</v>
      </c>
      <c r="BR22" s="1">
        <v>8.7</v>
      </c>
      <c r="BS22" s="1">
        <v>9.9</v>
      </c>
      <c r="BU22" s="1"/>
      <c r="BV22" s="9" t="s">
        <v>195</v>
      </c>
      <c r="BW22" s="1">
        <v>5.8</v>
      </c>
      <c r="BX22" s="1">
        <v>6.2</v>
      </c>
      <c r="BY22" s="1">
        <v>5.9</v>
      </c>
      <c r="BZ22" s="1">
        <v>6.3</v>
      </c>
      <c r="CA22" s="1">
        <v>6.4</v>
      </c>
      <c r="CB22" s="1">
        <v>6.5</v>
      </c>
      <c r="CC22" s="1">
        <v>8.3</v>
      </c>
      <c r="CD22" s="1">
        <v>8.7</v>
      </c>
      <c r="CE22" s="1">
        <v>8.7</v>
      </c>
      <c r="CF22" s="1">
        <v>7.6</v>
      </c>
      <c r="CG22" s="1">
        <v>7.3</v>
      </c>
      <c r="CH22" s="1">
        <v>7.8</v>
      </c>
      <c r="CI22" s="1">
        <v>7.3</v>
      </c>
      <c r="CJ22" s="1">
        <v>7.2</v>
      </c>
      <c r="CK22" s="1">
        <v>6.9</v>
      </c>
      <c r="CL22" s="1">
        <v>7</v>
      </c>
      <c r="CM22" s="1">
        <v>7.2</v>
      </c>
      <c r="CN22" s="1">
        <v>7.2</v>
      </c>
      <c r="CO22" s="1">
        <v>7.1</v>
      </c>
      <c r="CP22" s="1">
        <v>7.3</v>
      </c>
      <c r="CQ22" s="1">
        <v>8.2</v>
      </c>
      <c r="CS22" s="1"/>
      <c r="CT22" s="9" t="s">
        <v>195</v>
      </c>
      <c r="CU22" s="1">
        <v>8.2</v>
      </c>
      <c r="CV22" s="1">
        <v>8.7</v>
      </c>
      <c r="CW22" s="1">
        <v>8.2</v>
      </c>
      <c r="CX22" s="1">
        <v>8.4</v>
      </c>
      <c r="CY22" s="1">
        <v>8.5</v>
      </c>
      <c r="CZ22" s="1">
        <v>8.3</v>
      </c>
      <c r="DA22" s="1">
        <v>10.2</v>
      </c>
      <c r="DB22" s="1">
        <v>10.2</v>
      </c>
      <c r="DC22" s="1">
        <v>10.2</v>
      </c>
      <c r="DD22" s="1">
        <v>9.5</v>
      </c>
      <c r="DE22" s="1">
        <v>9.2</v>
      </c>
      <c r="DF22" s="1">
        <v>9.2</v>
      </c>
      <c r="DG22" s="1">
        <v>9.1</v>
      </c>
      <c r="DH22" s="1">
        <v>8.7</v>
      </c>
      <c r="DI22" s="1">
        <v>8.5</v>
      </c>
      <c r="DJ22" s="1">
        <v>8.2</v>
      </c>
      <c r="DK22" s="1">
        <v>7.8</v>
      </c>
      <c r="DL22" s="1">
        <v>7.8</v>
      </c>
      <c r="DM22" s="1">
        <v>7.8</v>
      </c>
      <c r="DN22" s="1">
        <v>7.7</v>
      </c>
      <c r="DO22" s="1">
        <v>7.4</v>
      </c>
      <c r="DQ22" s="1"/>
      <c r="DR22" s="9" t="s">
        <v>195</v>
      </c>
      <c r="DS22" s="1">
        <v>7.8</v>
      </c>
      <c r="DT22" s="1">
        <v>7.7</v>
      </c>
      <c r="DU22" s="1">
        <v>7.5</v>
      </c>
      <c r="DV22" s="1">
        <v>7.6</v>
      </c>
      <c r="DW22" s="1">
        <v>7.6</v>
      </c>
      <c r="DX22" s="1">
        <v>7.4</v>
      </c>
      <c r="DY22" s="1">
        <v>8.7</v>
      </c>
      <c r="DZ22" s="1">
        <v>8.9</v>
      </c>
      <c r="EA22" s="1">
        <v>8.7</v>
      </c>
      <c r="EB22" s="1">
        <v>8</v>
      </c>
      <c r="EC22" s="1">
        <v>7.9</v>
      </c>
      <c r="ED22" s="1">
        <v>8</v>
      </c>
      <c r="EE22" s="1">
        <v>7.9</v>
      </c>
      <c r="EF22" s="1">
        <v>7.6</v>
      </c>
      <c r="EG22" s="1">
        <v>7.5</v>
      </c>
      <c r="EH22" s="1">
        <v>7.4</v>
      </c>
      <c r="EI22" s="1">
        <v>7.3</v>
      </c>
      <c r="EJ22" s="1">
        <v>7.6</v>
      </c>
      <c r="EK22" s="1">
        <v>7.5</v>
      </c>
      <c r="EL22" s="1">
        <v>7.3</v>
      </c>
      <c r="EM22" s="1">
        <v>8.5</v>
      </c>
      <c r="EO22" s="1"/>
      <c r="EP22" s="9" t="s">
        <v>195</v>
      </c>
      <c r="EQ22" s="1">
        <v>6.7</v>
      </c>
      <c r="ER22" s="1">
        <v>7.5</v>
      </c>
      <c r="ES22" s="1">
        <v>7</v>
      </c>
      <c r="ET22" s="1">
        <v>7.4</v>
      </c>
      <c r="EU22" s="1">
        <v>6.9</v>
      </c>
      <c r="EV22" s="1">
        <v>6.8</v>
      </c>
      <c r="EW22" s="1">
        <v>9.8</v>
      </c>
      <c r="EX22" s="1">
        <v>10.9</v>
      </c>
      <c r="EY22" s="1">
        <v>10.5</v>
      </c>
      <c r="EZ22" s="1">
        <v>10.4</v>
      </c>
      <c r="FA22" s="1">
        <v>10.4</v>
      </c>
      <c r="FB22" s="1">
        <v>10.3</v>
      </c>
      <c r="FC22" s="1">
        <v>10.2</v>
      </c>
      <c r="FD22" s="1">
        <v>10.3</v>
      </c>
      <c r="FE22" s="1">
        <v>9.8</v>
      </c>
      <c r="FF22" s="1">
        <v>9.7</v>
      </c>
      <c r="FG22" s="1">
        <v>9.3</v>
      </c>
      <c r="FH22" s="1">
        <v>9.3</v>
      </c>
      <c r="FI22" s="1">
        <v>9</v>
      </c>
      <c r="FJ22" s="1">
        <v>8.9</v>
      </c>
      <c r="FK22" s="1">
        <v>9.3</v>
      </c>
      <c r="FM22" s="1"/>
      <c r="FN22" s="9" t="s">
        <v>195</v>
      </c>
      <c r="FO22" s="1">
        <v>8.7</v>
      </c>
      <c r="FP22" s="1">
        <v>8.4</v>
      </c>
      <c r="FQ22" s="1">
        <v>8.7</v>
      </c>
      <c r="FR22" s="1">
        <v>8.8</v>
      </c>
      <c r="FS22" s="1">
        <v>9.5</v>
      </c>
      <c r="FT22" s="1">
        <v>9.9</v>
      </c>
      <c r="FU22" s="1">
        <v>17.3</v>
      </c>
      <c r="FV22" s="1">
        <v>18.2</v>
      </c>
      <c r="FW22" s="1">
        <v>17.2</v>
      </c>
      <c r="FX22" s="1">
        <v>16.3</v>
      </c>
      <c r="FY22" s="1">
        <v>16.7</v>
      </c>
      <c r="FZ22" s="1">
        <v>17.3</v>
      </c>
      <c r="GA22" s="1">
        <v>17.4</v>
      </c>
      <c r="GB22" s="1">
        <v>17.2</v>
      </c>
      <c r="GC22" s="1">
        <v>16.4</v>
      </c>
      <c r="GD22" s="1">
        <v>15.5</v>
      </c>
      <c r="GE22" s="1">
        <v>15.5</v>
      </c>
      <c r="GF22" s="1">
        <v>15.6</v>
      </c>
      <c r="GG22" s="1">
        <v>15</v>
      </c>
      <c r="GH22" s="1">
        <v>15</v>
      </c>
      <c r="GI22" s="1">
        <v>17.2</v>
      </c>
      <c r="GK22" s="1"/>
      <c r="GL22" s="9" t="s">
        <v>195</v>
      </c>
      <c r="GM22" s="1">
        <v>12.2</v>
      </c>
      <c r="GN22" s="1">
        <v>13.3</v>
      </c>
      <c r="GO22" s="1">
        <v>13</v>
      </c>
      <c r="GP22" s="1">
        <v>13.8</v>
      </c>
      <c r="GQ22" s="1">
        <v>14.5</v>
      </c>
      <c r="GR22" s="1">
        <v>16.3</v>
      </c>
      <c r="GS22" s="1">
        <v>23.2</v>
      </c>
      <c r="GT22" s="1">
        <v>24.3</v>
      </c>
      <c r="GU22" s="1">
        <v>23</v>
      </c>
      <c r="GV22" s="1">
        <v>21</v>
      </c>
      <c r="GW22" s="1">
        <v>21.7</v>
      </c>
      <c r="GX22" s="1">
        <v>22.3</v>
      </c>
      <c r="GY22" s="1">
        <v>21.7</v>
      </c>
      <c r="GZ22" s="1">
        <v>21.4</v>
      </c>
      <c r="HA22" s="1">
        <v>20.1</v>
      </c>
      <c r="HB22" s="1">
        <v>18.7</v>
      </c>
      <c r="HC22" s="1">
        <v>18</v>
      </c>
      <c r="HD22" s="1">
        <v>18.6</v>
      </c>
      <c r="HE22" s="1">
        <v>18.2</v>
      </c>
      <c r="HF22" s="1">
        <v>17.3</v>
      </c>
      <c r="HG22" s="1">
        <v>19.6</v>
      </c>
      <c r="HI22" s="1"/>
      <c r="HJ22" s="9" t="s">
        <v>195</v>
      </c>
      <c r="HK22" s="1">
        <v>10.7</v>
      </c>
      <c r="HL22" s="1">
        <v>11.8</v>
      </c>
      <c r="HM22" s="1">
        <v>11.2</v>
      </c>
      <c r="HN22" s="1">
        <v>12</v>
      </c>
      <c r="HO22" s="1">
        <v>11.7</v>
      </c>
      <c r="HP22" s="1">
        <v>12.9</v>
      </c>
      <c r="HQ22" s="1">
        <v>19.6</v>
      </c>
      <c r="HR22" s="1">
        <v>21.3</v>
      </c>
      <c r="HS22" s="1">
        <v>20.1</v>
      </c>
      <c r="HT22" s="1">
        <v>17.9</v>
      </c>
      <c r="HU22" s="1">
        <v>18.6</v>
      </c>
      <c r="HV22" s="1">
        <v>19</v>
      </c>
      <c r="HW22" s="1">
        <v>18.4</v>
      </c>
      <c r="HX22" s="1">
        <v>17.9</v>
      </c>
      <c r="HY22" s="1">
        <v>17.4</v>
      </c>
      <c r="HZ22" s="1">
        <v>16.7</v>
      </c>
      <c r="IA22" s="1">
        <v>16.6</v>
      </c>
      <c r="IB22" s="1">
        <v>16.4</v>
      </c>
      <c r="IC22" s="1">
        <v>15.8</v>
      </c>
      <c r="ID22" s="1">
        <v>15.5</v>
      </c>
      <c r="IE22" s="1">
        <v>17</v>
      </c>
    </row>
    <row r="23" ht="15" spans="1:239">
      <c r="A23" s="1"/>
      <c r="B23" s="9" t="s">
        <v>196</v>
      </c>
      <c r="C23" s="1">
        <v>1.5</v>
      </c>
      <c r="D23" s="1">
        <v>1.6</v>
      </c>
      <c r="E23" s="1">
        <v>1.4</v>
      </c>
      <c r="F23" s="1">
        <v>1.4</v>
      </c>
      <c r="G23" s="1">
        <v>1.9</v>
      </c>
      <c r="H23" s="1">
        <v>1.5</v>
      </c>
      <c r="I23" s="1">
        <v>1.9</v>
      </c>
      <c r="J23" s="1">
        <v>2</v>
      </c>
      <c r="K23" s="1">
        <v>2.1</v>
      </c>
      <c r="L23" s="1">
        <v>1.5</v>
      </c>
      <c r="M23" s="1">
        <v>0.9</v>
      </c>
      <c r="N23" s="1">
        <v>1.3</v>
      </c>
      <c r="O23" s="1">
        <v>1.8</v>
      </c>
      <c r="P23" s="1">
        <v>1.6</v>
      </c>
      <c r="Q23" s="1">
        <v>1.1</v>
      </c>
      <c r="R23" s="1">
        <v>0.9</v>
      </c>
      <c r="S23" s="1">
        <v>1</v>
      </c>
      <c r="T23" s="1">
        <v>1.2</v>
      </c>
      <c r="U23" s="1">
        <v>1.1</v>
      </c>
      <c r="V23" s="1">
        <v>0.8</v>
      </c>
      <c r="W23" s="1">
        <v>1.2</v>
      </c>
      <c r="Y23" s="1"/>
      <c r="Z23" s="9" t="s">
        <v>196</v>
      </c>
      <c r="AA23" s="1">
        <v>4.4</v>
      </c>
      <c r="AB23" s="1">
        <v>1.9</v>
      </c>
      <c r="AC23" s="1">
        <v>2.9</v>
      </c>
      <c r="AD23" s="1">
        <v>2.5</v>
      </c>
      <c r="AE23" s="1">
        <v>3.3</v>
      </c>
      <c r="AF23" s="1">
        <v>3.5</v>
      </c>
      <c r="AG23" s="1">
        <v>4.3</v>
      </c>
      <c r="AH23" s="1">
        <v>5</v>
      </c>
      <c r="AI23" s="1">
        <v>3</v>
      </c>
      <c r="AJ23" s="1">
        <v>3.8</v>
      </c>
      <c r="AK23" s="1">
        <v>2.1</v>
      </c>
      <c r="AL23" s="1">
        <v>1.7</v>
      </c>
      <c r="AM23" s="1">
        <v>2.2</v>
      </c>
      <c r="AN23" s="1">
        <v>2.6</v>
      </c>
      <c r="AO23" s="1">
        <v>2.6</v>
      </c>
      <c r="AP23" s="1">
        <v>2.5</v>
      </c>
      <c r="AQ23" s="1">
        <v>1.4</v>
      </c>
      <c r="AR23" s="1">
        <v>2.2</v>
      </c>
      <c r="AS23" s="1">
        <v>2.2</v>
      </c>
      <c r="AT23" s="1">
        <v>3</v>
      </c>
      <c r="AU23" s="1">
        <v>2</v>
      </c>
      <c r="AW23" s="1"/>
      <c r="AX23" s="9" t="s">
        <v>196</v>
      </c>
      <c r="AY23" s="1">
        <v>3.7</v>
      </c>
      <c r="AZ23" s="1">
        <v>2.4</v>
      </c>
      <c r="BA23" s="1">
        <v>3</v>
      </c>
      <c r="BB23" s="1">
        <v>2.6</v>
      </c>
      <c r="BC23" s="1">
        <v>3.4</v>
      </c>
      <c r="BD23" s="1">
        <v>3.4</v>
      </c>
      <c r="BE23" s="1">
        <v>3.4</v>
      </c>
      <c r="BF23" s="1">
        <v>2.8</v>
      </c>
      <c r="BG23" s="1">
        <v>3</v>
      </c>
      <c r="BH23" s="1">
        <v>2.3</v>
      </c>
      <c r="BI23" s="1">
        <v>1.9</v>
      </c>
      <c r="BJ23" s="1">
        <v>2</v>
      </c>
      <c r="BK23" s="1">
        <v>2.6</v>
      </c>
      <c r="BL23" s="1">
        <v>2.1</v>
      </c>
      <c r="BM23" s="1">
        <v>2</v>
      </c>
      <c r="BN23" s="1">
        <v>2.3</v>
      </c>
      <c r="BO23" s="1">
        <v>1.7</v>
      </c>
      <c r="BP23" s="1">
        <v>1.4</v>
      </c>
      <c r="BQ23" s="1">
        <v>2.4</v>
      </c>
      <c r="BR23" s="1">
        <v>2.2</v>
      </c>
      <c r="BS23" s="1">
        <v>1.7</v>
      </c>
      <c r="BU23" s="1"/>
      <c r="BV23" s="9" t="s">
        <v>196</v>
      </c>
      <c r="BW23" s="1">
        <v>7.7</v>
      </c>
      <c r="BX23" s="1">
        <v>5.5</v>
      </c>
      <c r="BY23" s="1">
        <v>6.3</v>
      </c>
      <c r="BZ23" s="1">
        <v>6.2</v>
      </c>
      <c r="CA23" s="1">
        <v>6.3</v>
      </c>
      <c r="CB23" s="1">
        <v>7</v>
      </c>
      <c r="CC23" s="1">
        <v>6.2</v>
      </c>
      <c r="CD23" s="1">
        <v>4.7</v>
      </c>
      <c r="CE23" s="1">
        <v>5.2</v>
      </c>
      <c r="CF23" s="1">
        <v>3.6</v>
      </c>
      <c r="CG23" s="1">
        <v>4.2</v>
      </c>
      <c r="CH23" s="1">
        <v>4.3</v>
      </c>
      <c r="CI23" s="1">
        <v>4.4</v>
      </c>
      <c r="CJ23" s="1">
        <v>3.9</v>
      </c>
      <c r="CK23" s="1">
        <v>3.6</v>
      </c>
      <c r="CL23" s="1">
        <v>3.7</v>
      </c>
      <c r="CM23" s="1">
        <v>2.7</v>
      </c>
      <c r="CN23" s="1">
        <v>2.6</v>
      </c>
      <c r="CO23" s="1">
        <v>3.1</v>
      </c>
      <c r="CP23" s="1">
        <v>2.6</v>
      </c>
      <c r="CQ23" s="1">
        <v>2.6</v>
      </c>
      <c r="CS23" s="1"/>
      <c r="CT23" s="9" t="s">
        <v>196</v>
      </c>
      <c r="CU23" s="1">
        <v>4.4</v>
      </c>
      <c r="CV23" s="1">
        <v>3.7</v>
      </c>
      <c r="CW23" s="1">
        <v>3.6</v>
      </c>
      <c r="CX23" s="1">
        <v>3.6</v>
      </c>
      <c r="CY23" s="1">
        <v>4.7</v>
      </c>
      <c r="CZ23" s="1">
        <v>5.1</v>
      </c>
      <c r="DA23" s="1">
        <v>4.8</v>
      </c>
      <c r="DB23" s="1">
        <v>3.3</v>
      </c>
      <c r="DC23" s="1">
        <v>3.3</v>
      </c>
      <c r="DD23" s="1">
        <v>2.3</v>
      </c>
      <c r="DE23" s="1">
        <v>2.2</v>
      </c>
      <c r="DF23" s="1">
        <v>2.7</v>
      </c>
      <c r="DG23" s="1">
        <v>3.2</v>
      </c>
      <c r="DH23" s="1">
        <v>2.8</v>
      </c>
      <c r="DI23" s="1">
        <v>2.4</v>
      </c>
      <c r="DJ23" s="1">
        <v>2.4</v>
      </c>
      <c r="DK23" s="1">
        <v>1.7</v>
      </c>
      <c r="DL23" s="1">
        <v>1.9</v>
      </c>
      <c r="DM23" s="1">
        <v>2.2</v>
      </c>
      <c r="DN23" s="1">
        <v>2.2</v>
      </c>
      <c r="DO23" s="1">
        <v>2</v>
      </c>
      <c r="DQ23" s="1"/>
      <c r="DR23" s="9" t="s">
        <v>196</v>
      </c>
      <c r="DS23" s="1">
        <v>3.8</v>
      </c>
      <c r="DT23" s="1">
        <v>2.7</v>
      </c>
      <c r="DU23" s="1">
        <v>3.1</v>
      </c>
      <c r="DV23" s="1">
        <v>3</v>
      </c>
      <c r="DW23" s="1">
        <v>3.8</v>
      </c>
      <c r="DX23" s="1">
        <v>4.1</v>
      </c>
      <c r="DY23" s="1">
        <v>4.1</v>
      </c>
      <c r="DZ23" s="1">
        <v>2.8</v>
      </c>
      <c r="EA23" s="1">
        <v>2.6</v>
      </c>
      <c r="EB23" s="1">
        <v>1.7</v>
      </c>
      <c r="EC23" s="1">
        <v>1.9</v>
      </c>
      <c r="ED23" s="1">
        <v>2.5</v>
      </c>
      <c r="EE23" s="1">
        <v>2.9</v>
      </c>
      <c r="EF23" s="1">
        <v>2.5</v>
      </c>
      <c r="EG23" s="1">
        <v>2.4</v>
      </c>
      <c r="EH23" s="1">
        <v>2.4</v>
      </c>
      <c r="EI23" s="1">
        <v>2</v>
      </c>
      <c r="EJ23" s="1">
        <v>1.9</v>
      </c>
      <c r="EK23" s="1">
        <v>2.4</v>
      </c>
      <c r="EL23" s="1">
        <v>2.2</v>
      </c>
      <c r="EM23" s="1">
        <v>2.3</v>
      </c>
      <c r="EO23" s="1"/>
      <c r="EP23" s="9" t="s">
        <v>196</v>
      </c>
      <c r="EQ23" s="1">
        <v>4</v>
      </c>
      <c r="ER23" s="1">
        <v>3.9</v>
      </c>
      <c r="ES23" s="1">
        <v>3.5</v>
      </c>
      <c r="ET23" s="1">
        <v>3.6</v>
      </c>
      <c r="EU23" s="1">
        <v>6.4</v>
      </c>
      <c r="EV23" s="1">
        <v>6.7</v>
      </c>
      <c r="EW23" s="1">
        <v>7</v>
      </c>
      <c r="EX23" s="1">
        <v>4.9</v>
      </c>
      <c r="EY23" s="1">
        <v>5</v>
      </c>
      <c r="EZ23" s="1">
        <v>3.2</v>
      </c>
      <c r="FA23" s="1">
        <v>3.3</v>
      </c>
      <c r="FB23" s="1">
        <v>4.3</v>
      </c>
      <c r="FC23" s="1">
        <v>5.4</v>
      </c>
      <c r="FD23" s="1">
        <v>3.9</v>
      </c>
      <c r="FE23" s="1">
        <v>3.5</v>
      </c>
      <c r="FF23" s="1">
        <v>4.1</v>
      </c>
      <c r="FG23" s="1">
        <v>2.8</v>
      </c>
      <c r="FH23" s="1">
        <v>2.6</v>
      </c>
      <c r="FI23" s="1">
        <v>3.8</v>
      </c>
      <c r="FJ23" s="1">
        <v>3.7</v>
      </c>
      <c r="FK23" s="1">
        <v>3.6</v>
      </c>
      <c r="FM23" s="1"/>
      <c r="FN23" s="9" t="s">
        <v>196</v>
      </c>
      <c r="FO23" s="1">
        <v>5.2</v>
      </c>
      <c r="FP23" s="1">
        <v>3.3</v>
      </c>
      <c r="FQ23" s="1">
        <v>4</v>
      </c>
      <c r="FR23" s="1">
        <v>3.5</v>
      </c>
      <c r="FS23" s="1">
        <v>4.6</v>
      </c>
      <c r="FT23" s="1">
        <v>4.9</v>
      </c>
      <c r="FU23" s="1">
        <v>5.1</v>
      </c>
      <c r="FV23" s="1">
        <v>4</v>
      </c>
      <c r="FW23" s="1">
        <v>4.5</v>
      </c>
      <c r="FX23" s="1">
        <v>2.8</v>
      </c>
      <c r="FY23" s="1">
        <v>2.4</v>
      </c>
      <c r="FZ23" s="1">
        <v>2.9</v>
      </c>
      <c r="GA23" s="1">
        <v>3.7</v>
      </c>
      <c r="GB23" s="1">
        <v>3.2</v>
      </c>
      <c r="GC23" s="1">
        <v>2.8</v>
      </c>
      <c r="GD23" s="1">
        <v>2.2</v>
      </c>
      <c r="GE23" s="1">
        <v>1.9</v>
      </c>
      <c r="GF23" s="1">
        <v>1.8</v>
      </c>
      <c r="GG23" s="1">
        <v>2.4</v>
      </c>
      <c r="GH23" s="1">
        <v>2.2</v>
      </c>
      <c r="GI23" s="1">
        <v>2.2</v>
      </c>
      <c r="GK23" s="1"/>
      <c r="GL23" s="9" t="s">
        <v>196</v>
      </c>
      <c r="GM23" s="1">
        <v>4.3</v>
      </c>
      <c r="GN23" s="1">
        <v>3.7</v>
      </c>
      <c r="GO23" s="1">
        <v>3.6</v>
      </c>
      <c r="GP23" s="1">
        <v>3.6</v>
      </c>
      <c r="GQ23" s="1">
        <v>4.3</v>
      </c>
      <c r="GR23" s="1">
        <v>5</v>
      </c>
      <c r="GS23" s="1">
        <v>5.7</v>
      </c>
      <c r="GT23" s="1">
        <v>4.2</v>
      </c>
      <c r="GU23" s="1">
        <v>4.1</v>
      </c>
      <c r="GV23" s="1">
        <v>2.5</v>
      </c>
      <c r="GW23" s="1">
        <v>2.4</v>
      </c>
      <c r="GX23" s="1">
        <v>3.5</v>
      </c>
      <c r="GY23" s="1">
        <v>4.4</v>
      </c>
      <c r="GZ23" s="1">
        <v>3.5</v>
      </c>
      <c r="HA23" s="1">
        <v>3.5</v>
      </c>
      <c r="HB23" s="1">
        <v>2.6</v>
      </c>
      <c r="HC23" s="1">
        <v>1.6</v>
      </c>
      <c r="HD23" s="1">
        <v>2.1</v>
      </c>
      <c r="HE23" s="1">
        <v>2.4</v>
      </c>
      <c r="HF23" s="1">
        <v>2.3</v>
      </c>
      <c r="HG23" s="1">
        <v>1.9</v>
      </c>
      <c r="HI23" s="1"/>
      <c r="HJ23" s="9" t="s">
        <v>196</v>
      </c>
      <c r="HK23" s="1">
        <v>2.9</v>
      </c>
      <c r="HL23" s="1">
        <v>2.2</v>
      </c>
      <c r="HM23" s="1">
        <v>2.3</v>
      </c>
      <c r="HN23" s="1">
        <v>2.4</v>
      </c>
      <c r="HO23" s="1">
        <v>3.2</v>
      </c>
      <c r="HP23" s="1">
        <v>3.7</v>
      </c>
      <c r="HQ23" s="1">
        <v>3.9</v>
      </c>
      <c r="HR23" s="1">
        <v>3.1</v>
      </c>
      <c r="HS23" s="1">
        <v>2.4</v>
      </c>
      <c r="HT23" s="1">
        <v>1.4</v>
      </c>
      <c r="HU23" s="1">
        <v>1.6</v>
      </c>
      <c r="HV23" s="1">
        <v>2.4</v>
      </c>
      <c r="HW23" s="1">
        <v>2.8</v>
      </c>
      <c r="HX23" s="1">
        <v>2.9</v>
      </c>
      <c r="HY23" s="1">
        <v>2.6</v>
      </c>
      <c r="HZ23" s="1">
        <v>2.3</v>
      </c>
      <c r="IA23" s="1">
        <v>1.7</v>
      </c>
      <c r="IB23" s="1">
        <v>1.9</v>
      </c>
      <c r="IC23" s="1">
        <v>2.5</v>
      </c>
      <c r="ID23" s="1">
        <v>2.5</v>
      </c>
      <c r="IE23" s="1">
        <v>2.2</v>
      </c>
    </row>
    <row r="24" ht="15" spans="1:239">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
      <c r="AX24" s="1"/>
      <c r="AY24" s="1"/>
      <c r="AZ24" s="1"/>
      <c r="BA24" s="1"/>
      <c r="BB24" s="1"/>
      <c r="BC24" s="1"/>
      <c r="BD24" s="1"/>
      <c r="BE24" s="1"/>
      <c r="BF24" s="1"/>
      <c r="BG24" s="1"/>
      <c r="BH24" s="1"/>
      <c r="BI24" s="1"/>
      <c r="BJ24" s="1"/>
      <c r="BK24" s="1"/>
      <c r="BL24" s="1"/>
      <c r="BM24" s="1"/>
      <c r="BN24" s="1"/>
      <c r="BO24" s="1"/>
      <c r="BP24" s="1"/>
      <c r="BQ24" s="1"/>
      <c r="BR24" s="1"/>
      <c r="BS24" s="1"/>
      <c r="BU24" s="1"/>
      <c r="BV24" s="1"/>
      <c r="BW24" s="1"/>
      <c r="BX24" s="1"/>
      <c r="BY24" s="1"/>
      <c r="BZ24" s="1"/>
      <c r="CA24" s="1"/>
      <c r="CB24" s="1"/>
      <c r="CC24" s="1"/>
      <c r="CD24" s="1"/>
      <c r="CE24" s="1"/>
      <c r="CF24" s="1"/>
      <c r="CG24" s="1"/>
      <c r="CH24" s="1"/>
      <c r="CI24" s="1"/>
      <c r="CJ24" s="1"/>
      <c r="CK24" s="1"/>
      <c r="CL24" s="1"/>
      <c r="CM24" s="1"/>
      <c r="CN24" s="1"/>
      <c r="CO24" s="1"/>
      <c r="CP24" s="1"/>
      <c r="CQ24" s="1"/>
      <c r="CS24" s="1"/>
      <c r="CT24" s="1"/>
      <c r="CU24" s="1"/>
      <c r="CV24" s="1"/>
      <c r="CW24" s="1"/>
      <c r="CX24" s="1"/>
      <c r="CY24" s="1"/>
      <c r="CZ24" s="1"/>
      <c r="DA24" s="1"/>
      <c r="DB24" s="1"/>
      <c r="DC24" s="1"/>
      <c r="DD24" s="1"/>
      <c r="DE24" s="1"/>
      <c r="DF24" s="1"/>
      <c r="DG24" s="1"/>
      <c r="DH24" s="1"/>
      <c r="DI24" s="1"/>
      <c r="DJ24" s="1"/>
      <c r="DK24" s="1"/>
      <c r="DL24" s="1"/>
      <c r="DM24" s="1"/>
      <c r="DN24" s="1"/>
      <c r="DO24" s="1"/>
      <c r="DQ24" s="1"/>
      <c r="DR24" s="1"/>
      <c r="DS24" s="1"/>
      <c r="DT24" s="1"/>
      <c r="DU24" s="1"/>
      <c r="DV24" s="1"/>
      <c r="DW24" s="1"/>
      <c r="DX24" s="1"/>
      <c r="DY24" s="1"/>
      <c r="DZ24" s="1"/>
      <c r="EA24" s="1"/>
      <c r="EB24" s="1"/>
      <c r="EC24" s="1"/>
      <c r="ED24" s="1"/>
      <c r="EE24" s="1"/>
      <c r="EF24" s="1"/>
      <c r="EG24" s="1"/>
      <c r="EH24" s="1"/>
      <c r="EI24" s="1"/>
      <c r="EJ24" s="1"/>
      <c r="EK24" s="1"/>
      <c r="EL24" s="1"/>
      <c r="EM24" s="1"/>
      <c r="EO24" s="1"/>
      <c r="EP24" s="1"/>
      <c r="EQ24" s="1"/>
      <c r="ER24" s="1"/>
      <c r="ES24" s="1"/>
      <c r="ET24" s="1"/>
      <c r="EU24" s="1"/>
      <c r="EV24" s="1"/>
      <c r="EW24" s="1"/>
      <c r="EX24" s="1"/>
      <c r="EY24" s="1"/>
      <c r="EZ24" s="1"/>
      <c r="FA24" s="1"/>
      <c r="FB24" s="1"/>
      <c r="FC24" s="1"/>
      <c r="FD24" s="1"/>
      <c r="FE24" s="1"/>
      <c r="FF24" s="1"/>
      <c r="FG24" s="1"/>
      <c r="FH24" s="1"/>
      <c r="FI24" s="1"/>
      <c r="FJ24" s="1"/>
      <c r="FK24" s="1"/>
      <c r="FM24" s="1"/>
      <c r="FN24" s="1"/>
      <c r="FO24" s="1"/>
      <c r="FP24" s="1"/>
      <c r="FQ24" s="1"/>
      <c r="FR24" s="1"/>
      <c r="FS24" s="1"/>
      <c r="FT24" s="1"/>
      <c r="FU24" s="1"/>
      <c r="FV24" s="1"/>
      <c r="FW24" s="1"/>
      <c r="FX24" s="1"/>
      <c r="FY24" s="1"/>
      <c r="FZ24" s="1"/>
      <c r="GA24" s="1"/>
      <c r="GB24" s="1"/>
      <c r="GC24" s="1"/>
      <c r="GD24" s="1"/>
      <c r="GE24" s="1"/>
      <c r="GF24" s="1"/>
      <c r="GG24" s="1"/>
      <c r="GH24" s="1"/>
      <c r="GI24" s="1"/>
      <c r="GK24" s="1"/>
      <c r="GL24" s="1"/>
      <c r="GM24" s="1"/>
      <c r="GN24" s="1"/>
      <c r="GO24" s="1"/>
      <c r="GP24" s="1"/>
      <c r="GQ24" s="1"/>
      <c r="GR24" s="1"/>
      <c r="GS24" s="1"/>
      <c r="GT24" s="1"/>
      <c r="GU24" s="1"/>
      <c r="GV24" s="1"/>
      <c r="GW24" s="1"/>
      <c r="GX24" s="1"/>
      <c r="GY24" s="1"/>
      <c r="GZ24" s="1"/>
      <c r="HA24" s="1"/>
      <c r="HB24" s="1"/>
      <c r="HC24" s="1"/>
      <c r="HD24" s="1"/>
      <c r="HE24" s="1"/>
      <c r="HF24" s="1"/>
      <c r="HG24" s="1"/>
      <c r="HI24" s="1"/>
      <c r="HJ24" s="1"/>
      <c r="HK24" s="1"/>
      <c r="HL24" s="1"/>
      <c r="HM24" s="1"/>
      <c r="HN24" s="1"/>
      <c r="HO24" s="1"/>
      <c r="HP24" s="1"/>
      <c r="HQ24" s="1"/>
      <c r="HR24" s="1"/>
      <c r="HS24" s="1"/>
      <c r="HT24" s="1"/>
      <c r="HU24" s="1"/>
      <c r="HV24" s="1"/>
      <c r="HW24" s="1"/>
      <c r="HX24" s="1"/>
      <c r="HY24" s="1"/>
      <c r="HZ24" s="1"/>
      <c r="IA24" s="1"/>
      <c r="IB24" s="1"/>
      <c r="IC24" s="1"/>
      <c r="ID24" s="1"/>
      <c r="IE24" s="1"/>
    </row>
    <row r="25" ht="15" spans="1:239">
      <c r="A25" s="1"/>
      <c r="B25" s="8" t="s">
        <v>198</v>
      </c>
      <c r="C25" s="1"/>
      <c r="D25" s="1"/>
      <c r="E25" s="1"/>
      <c r="F25" s="1"/>
      <c r="G25" s="1"/>
      <c r="H25" s="1"/>
      <c r="I25" s="1"/>
      <c r="J25" s="1"/>
      <c r="K25" s="1"/>
      <c r="L25" s="1"/>
      <c r="M25" s="1"/>
      <c r="N25" s="1"/>
      <c r="O25" s="1"/>
      <c r="P25" s="1"/>
      <c r="Q25" s="1"/>
      <c r="R25" s="1"/>
      <c r="S25" s="1"/>
      <c r="T25" s="1"/>
      <c r="U25" s="1"/>
      <c r="V25" s="1"/>
      <c r="W25" s="1"/>
      <c r="Y25" s="1"/>
      <c r="Z25" s="8" t="s">
        <v>198</v>
      </c>
      <c r="AA25" s="1"/>
      <c r="AB25" s="1"/>
      <c r="AC25" s="1"/>
      <c r="AD25" s="1"/>
      <c r="AE25" s="1"/>
      <c r="AF25" s="1"/>
      <c r="AG25" s="1"/>
      <c r="AH25" s="1"/>
      <c r="AI25" s="1"/>
      <c r="AJ25" s="1"/>
      <c r="AK25" s="1"/>
      <c r="AL25" s="1"/>
      <c r="AM25" s="1"/>
      <c r="AN25" s="1"/>
      <c r="AO25" s="1"/>
      <c r="AP25" s="1"/>
      <c r="AQ25" s="1"/>
      <c r="AR25" s="1"/>
      <c r="AS25" s="1"/>
      <c r="AT25" s="1"/>
      <c r="AU25" s="1"/>
      <c r="AW25" s="1"/>
      <c r="AX25" s="8" t="s">
        <v>198</v>
      </c>
      <c r="AY25" s="1"/>
      <c r="AZ25" s="1"/>
      <c r="BA25" s="1"/>
      <c r="BB25" s="1"/>
      <c r="BC25" s="1"/>
      <c r="BD25" s="1"/>
      <c r="BE25" s="1"/>
      <c r="BF25" s="1"/>
      <c r="BG25" s="1"/>
      <c r="BH25" s="1"/>
      <c r="BI25" s="1"/>
      <c r="BJ25" s="1"/>
      <c r="BK25" s="1"/>
      <c r="BL25" s="1"/>
      <c r="BM25" s="1"/>
      <c r="BN25" s="1"/>
      <c r="BO25" s="1"/>
      <c r="BP25" s="1"/>
      <c r="BQ25" s="1"/>
      <c r="BR25" s="1"/>
      <c r="BS25" s="1"/>
      <c r="BU25" s="1"/>
      <c r="BV25" s="8" t="s">
        <v>198</v>
      </c>
      <c r="BW25" s="1"/>
      <c r="BX25" s="1"/>
      <c r="BY25" s="1"/>
      <c r="BZ25" s="1"/>
      <c r="CA25" s="1"/>
      <c r="CB25" s="1"/>
      <c r="CC25" s="1"/>
      <c r="CD25" s="1"/>
      <c r="CE25" s="1"/>
      <c r="CF25" s="1"/>
      <c r="CG25" s="1"/>
      <c r="CH25" s="1"/>
      <c r="CI25" s="1"/>
      <c r="CJ25" s="1"/>
      <c r="CK25" s="1"/>
      <c r="CL25" s="1"/>
      <c r="CM25" s="1"/>
      <c r="CN25" s="1"/>
      <c r="CO25" s="1"/>
      <c r="CP25" s="1"/>
      <c r="CQ25" s="1"/>
      <c r="CS25" s="1"/>
      <c r="CT25" s="8" t="s">
        <v>198</v>
      </c>
      <c r="CU25" s="1"/>
      <c r="CV25" s="1"/>
      <c r="CW25" s="1"/>
      <c r="CX25" s="1"/>
      <c r="CY25" s="1"/>
      <c r="CZ25" s="1"/>
      <c r="DA25" s="1"/>
      <c r="DB25" s="1"/>
      <c r="DC25" s="1"/>
      <c r="DD25" s="1"/>
      <c r="DE25" s="1"/>
      <c r="DF25" s="1"/>
      <c r="DG25" s="1"/>
      <c r="DH25" s="1"/>
      <c r="DI25" s="1"/>
      <c r="DJ25" s="1"/>
      <c r="DK25" s="1"/>
      <c r="DL25" s="1"/>
      <c r="DM25" s="1"/>
      <c r="DN25" s="1"/>
      <c r="DO25" s="1"/>
      <c r="DQ25" s="1"/>
      <c r="DR25" s="8" t="s">
        <v>198</v>
      </c>
      <c r="DS25" s="1"/>
      <c r="DT25" s="1"/>
      <c r="DU25" s="1"/>
      <c r="DV25" s="1"/>
      <c r="DW25" s="1"/>
      <c r="DX25" s="1"/>
      <c r="DY25" s="1"/>
      <c r="DZ25" s="1"/>
      <c r="EA25" s="1"/>
      <c r="EB25" s="1"/>
      <c r="EC25" s="1"/>
      <c r="ED25" s="1"/>
      <c r="EE25" s="1"/>
      <c r="EF25" s="1"/>
      <c r="EG25" s="1"/>
      <c r="EH25" s="1"/>
      <c r="EI25" s="1"/>
      <c r="EJ25" s="1"/>
      <c r="EK25" s="1"/>
      <c r="EL25" s="1"/>
      <c r="EM25" s="1"/>
      <c r="EO25" s="1"/>
      <c r="EP25" s="8" t="s">
        <v>198</v>
      </c>
      <c r="EQ25" s="1"/>
      <c r="ER25" s="1"/>
      <c r="ES25" s="1"/>
      <c r="ET25" s="1"/>
      <c r="EU25" s="1"/>
      <c r="EV25" s="1"/>
      <c r="EW25" s="1"/>
      <c r="EX25" s="1"/>
      <c r="EY25" s="1"/>
      <c r="EZ25" s="1"/>
      <c r="FA25" s="1"/>
      <c r="FB25" s="1"/>
      <c r="FC25" s="1"/>
      <c r="FD25" s="1"/>
      <c r="FE25" s="1"/>
      <c r="FF25" s="1"/>
      <c r="FG25" s="1"/>
      <c r="FH25" s="1"/>
      <c r="FI25" s="1"/>
      <c r="FJ25" s="1"/>
      <c r="FK25" s="1"/>
      <c r="FM25" s="1"/>
      <c r="FN25" s="8" t="s">
        <v>198</v>
      </c>
      <c r="FO25" s="1"/>
      <c r="FP25" s="1"/>
      <c r="FQ25" s="1"/>
      <c r="FR25" s="1"/>
      <c r="FS25" s="1"/>
      <c r="FT25" s="1"/>
      <c r="FU25" s="1"/>
      <c r="FV25" s="1"/>
      <c r="FW25" s="1"/>
      <c r="FX25" s="1"/>
      <c r="FY25" s="1"/>
      <c r="FZ25" s="1"/>
      <c r="GA25" s="1"/>
      <c r="GB25" s="1"/>
      <c r="GC25" s="1"/>
      <c r="GD25" s="1"/>
      <c r="GE25" s="1"/>
      <c r="GF25" s="1"/>
      <c r="GG25" s="1"/>
      <c r="GH25" s="1"/>
      <c r="GI25" s="1"/>
      <c r="GK25" s="1"/>
      <c r="GL25" s="8" t="s">
        <v>198</v>
      </c>
      <c r="GM25" s="1"/>
      <c r="GN25" s="1"/>
      <c r="GO25" s="1"/>
      <c r="GP25" s="1"/>
      <c r="GQ25" s="1"/>
      <c r="GR25" s="1"/>
      <c r="GS25" s="1"/>
      <c r="GT25" s="1"/>
      <c r="GU25" s="1"/>
      <c r="GV25" s="1"/>
      <c r="GW25" s="1"/>
      <c r="GX25" s="1"/>
      <c r="GY25" s="1"/>
      <c r="GZ25" s="1"/>
      <c r="HA25" s="1"/>
      <c r="HB25" s="1"/>
      <c r="HC25" s="1"/>
      <c r="HD25" s="1"/>
      <c r="HE25" s="1"/>
      <c r="HF25" s="1"/>
      <c r="HG25" s="1"/>
      <c r="HI25" s="1"/>
      <c r="HJ25" s="8" t="s">
        <v>198</v>
      </c>
      <c r="HK25" s="1"/>
      <c r="HL25" s="1"/>
      <c r="HM25" s="1"/>
      <c r="HN25" s="1"/>
      <c r="HO25" s="1"/>
      <c r="HP25" s="1"/>
      <c r="HQ25" s="1"/>
      <c r="HR25" s="1"/>
      <c r="HS25" s="1"/>
      <c r="HT25" s="1"/>
      <c r="HU25" s="1"/>
      <c r="HV25" s="1"/>
      <c r="HW25" s="1"/>
      <c r="HX25" s="1"/>
      <c r="HY25" s="1"/>
      <c r="HZ25" s="1"/>
      <c r="IA25" s="1"/>
      <c r="IB25" s="1"/>
      <c r="IC25" s="1"/>
      <c r="ID25" s="1"/>
      <c r="IE25" s="1"/>
    </row>
    <row r="26" ht="15" spans="1:239">
      <c r="A26" s="1"/>
      <c r="B26" s="9" t="s">
        <v>193</v>
      </c>
      <c r="C26" s="1">
        <v>83</v>
      </c>
      <c r="D26" s="1">
        <v>85</v>
      </c>
      <c r="E26" s="1">
        <v>88</v>
      </c>
      <c r="F26" s="1">
        <v>92</v>
      </c>
      <c r="G26" s="1">
        <v>97</v>
      </c>
      <c r="H26" s="1">
        <v>99</v>
      </c>
      <c r="I26" s="1">
        <v>101</v>
      </c>
      <c r="J26" s="1">
        <v>105</v>
      </c>
      <c r="K26" s="1">
        <v>111</v>
      </c>
      <c r="L26" s="1">
        <v>119</v>
      </c>
      <c r="M26" s="1">
        <v>128</v>
      </c>
      <c r="N26" s="1">
        <v>137</v>
      </c>
      <c r="O26" s="1">
        <v>145</v>
      </c>
      <c r="P26" s="1">
        <v>155</v>
      </c>
      <c r="Q26" s="1">
        <v>163</v>
      </c>
      <c r="R26" s="1">
        <v>171</v>
      </c>
      <c r="S26" s="1">
        <v>179</v>
      </c>
      <c r="T26" s="1">
        <v>184</v>
      </c>
      <c r="U26" s="1">
        <v>186</v>
      </c>
      <c r="V26" s="1">
        <v>187</v>
      </c>
      <c r="W26" s="1">
        <v>191</v>
      </c>
      <c r="Y26" s="1"/>
      <c r="Z26" s="9" t="s">
        <v>193</v>
      </c>
      <c r="AA26" s="1">
        <v>23</v>
      </c>
      <c r="AB26" s="1">
        <v>25</v>
      </c>
      <c r="AC26" s="1">
        <v>25</v>
      </c>
      <c r="AD26" s="1">
        <v>26</v>
      </c>
      <c r="AE26" s="1">
        <v>26</v>
      </c>
      <c r="AF26" s="1">
        <v>27</v>
      </c>
      <c r="AG26" s="1">
        <v>27</v>
      </c>
      <c r="AH26" s="1">
        <v>28</v>
      </c>
      <c r="AI26" s="1">
        <v>30</v>
      </c>
      <c r="AJ26" s="1">
        <v>28</v>
      </c>
      <c r="AK26" s="1">
        <v>32</v>
      </c>
      <c r="AL26" s="1">
        <v>33</v>
      </c>
      <c r="AM26" s="1">
        <v>36</v>
      </c>
      <c r="AN26" s="1">
        <v>38</v>
      </c>
      <c r="AO26" s="1">
        <v>39</v>
      </c>
      <c r="AP26" s="1">
        <v>42</v>
      </c>
      <c r="AQ26" s="1">
        <v>46</v>
      </c>
      <c r="AR26" s="1">
        <v>49</v>
      </c>
      <c r="AS26" s="1">
        <v>52</v>
      </c>
      <c r="AT26" s="1">
        <v>54</v>
      </c>
      <c r="AU26" s="1">
        <v>57</v>
      </c>
      <c r="AW26" s="1"/>
      <c r="AX26" s="9" t="s">
        <v>193</v>
      </c>
      <c r="AY26" s="1">
        <v>137</v>
      </c>
      <c r="AZ26" s="1">
        <v>137</v>
      </c>
      <c r="BA26" s="1">
        <v>143</v>
      </c>
      <c r="BB26" s="1">
        <v>147</v>
      </c>
      <c r="BC26" s="1">
        <v>153</v>
      </c>
      <c r="BD26" s="1">
        <v>155</v>
      </c>
      <c r="BE26" s="1">
        <v>156</v>
      </c>
      <c r="BF26" s="1">
        <v>160</v>
      </c>
      <c r="BG26" s="1">
        <v>166</v>
      </c>
      <c r="BH26" s="1">
        <v>171</v>
      </c>
      <c r="BI26" s="1">
        <v>180</v>
      </c>
      <c r="BJ26" s="1">
        <v>187</v>
      </c>
      <c r="BK26" s="1">
        <v>189</v>
      </c>
      <c r="BL26" s="1">
        <v>193</v>
      </c>
      <c r="BM26" s="1">
        <v>201</v>
      </c>
      <c r="BN26" s="1">
        <v>212</v>
      </c>
      <c r="BO26" s="1">
        <v>221</v>
      </c>
      <c r="BP26" s="1">
        <v>234</v>
      </c>
      <c r="BQ26" s="1">
        <v>250</v>
      </c>
      <c r="BR26" s="1">
        <v>259</v>
      </c>
      <c r="BS26" s="1">
        <v>287</v>
      </c>
      <c r="BU26" s="1"/>
      <c r="BV26" s="9" t="s">
        <v>193</v>
      </c>
      <c r="BW26" s="1">
        <v>144</v>
      </c>
      <c r="BX26" s="1">
        <v>142</v>
      </c>
      <c r="BY26" s="1">
        <v>144</v>
      </c>
      <c r="BZ26" s="1">
        <v>146</v>
      </c>
      <c r="CA26" s="1">
        <v>146</v>
      </c>
      <c r="CB26" s="1">
        <v>151</v>
      </c>
      <c r="CC26" s="1">
        <v>152</v>
      </c>
      <c r="CD26" s="1">
        <v>157</v>
      </c>
      <c r="CE26" s="1">
        <v>163</v>
      </c>
      <c r="CF26" s="1">
        <v>179</v>
      </c>
      <c r="CG26" s="1">
        <v>189</v>
      </c>
      <c r="CH26" s="1">
        <v>198</v>
      </c>
      <c r="CI26" s="1">
        <v>203</v>
      </c>
      <c r="CJ26" s="1">
        <v>208</v>
      </c>
      <c r="CK26" s="1">
        <v>212</v>
      </c>
      <c r="CL26" s="1">
        <v>222</v>
      </c>
      <c r="CM26" s="1">
        <v>231</v>
      </c>
      <c r="CN26" s="1">
        <v>240</v>
      </c>
      <c r="CO26" s="1">
        <v>253</v>
      </c>
      <c r="CP26" s="1">
        <v>259</v>
      </c>
      <c r="CQ26" s="1">
        <v>260</v>
      </c>
      <c r="CS26" s="1"/>
      <c r="CT26" s="9" t="s">
        <v>193</v>
      </c>
      <c r="CU26" s="1">
        <v>859</v>
      </c>
      <c r="CV26" s="1">
        <v>879</v>
      </c>
      <c r="CW26" s="1">
        <v>913</v>
      </c>
      <c r="CX26" s="1">
        <v>957</v>
      </c>
      <c r="CY26" s="11">
        <v>1004</v>
      </c>
      <c r="CZ26" s="11">
        <v>1042</v>
      </c>
      <c r="DA26" s="11">
        <v>1063</v>
      </c>
      <c r="DB26" s="11">
        <v>1097</v>
      </c>
      <c r="DC26" s="11">
        <v>1131</v>
      </c>
      <c r="DD26" s="11">
        <v>1172</v>
      </c>
      <c r="DE26" s="11">
        <v>1226</v>
      </c>
      <c r="DF26" s="11">
        <v>1286</v>
      </c>
      <c r="DG26" s="11">
        <v>1318</v>
      </c>
      <c r="DH26" s="11">
        <v>1396</v>
      </c>
      <c r="DI26" s="11">
        <v>1496</v>
      </c>
      <c r="DJ26" s="11">
        <v>1587</v>
      </c>
      <c r="DK26" s="11">
        <v>1723</v>
      </c>
      <c r="DL26" s="11">
        <v>1839</v>
      </c>
      <c r="DM26" s="11">
        <v>1958</v>
      </c>
      <c r="DN26" s="11">
        <v>2022</v>
      </c>
      <c r="DO26" s="11">
        <v>2072</v>
      </c>
      <c r="DQ26" s="1"/>
      <c r="DR26" s="9" t="s">
        <v>193</v>
      </c>
      <c r="DS26" s="11">
        <v>1643</v>
      </c>
      <c r="DT26" s="11">
        <v>1742</v>
      </c>
      <c r="DU26" s="11">
        <v>1787</v>
      </c>
      <c r="DV26" s="11">
        <v>1869</v>
      </c>
      <c r="DW26" s="11">
        <v>1972</v>
      </c>
      <c r="DX26" s="11">
        <v>2062</v>
      </c>
      <c r="DY26" s="11">
        <v>2104</v>
      </c>
      <c r="DZ26" s="11">
        <v>2192</v>
      </c>
      <c r="EA26" s="11">
        <v>2280</v>
      </c>
      <c r="EB26" s="11">
        <v>2359</v>
      </c>
      <c r="EC26" s="11">
        <v>2447</v>
      </c>
      <c r="ED26" s="11">
        <v>2539</v>
      </c>
      <c r="EE26" s="11">
        <v>2601</v>
      </c>
      <c r="EF26" s="11">
        <v>2746</v>
      </c>
      <c r="EG26" s="11">
        <v>2911</v>
      </c>
      <c r="EH26" s="11">
        <v>3114</v>
      </c>
      <c r="EI26" s="11">
        <v>3386</v>
      </c>
      <c r="EJ26" s="11">
        <v>3657</v>
      </c>
      <c r="EK26" s="11">
        <v>3974</v>
      </c>
      <c r="EL26" s="11">
        <v>4075</v>
      </c>
      <c r="EM26" s="11">
        <v>3958</v>
      </c>
      <c r="EO26" s="1"/>
      <c r="EP26" s="9" t="s">
        <v>193</v>
      </c>
      <c r="EQ26" s="1">
        <v>202</v>
      </c>
      <c r="ER26" s="1">
        <v>213</v>
      </c>
      <c r="ES26" s="1">
        <v>220</v>
      </c>
      <c r="ET26" s="1">
        <v>231</v>
      </c>
      <c r="EU26" s="1">
        <v>244</v>
      </c>
      <c r="EV26" s="1">
        <v>226</v>
      </c>
      <c r="EW26" s="1">
        <v>220</v>
      </c>
      <c r="EX26" s="1">
        <v>275</v>
      </c>
      <c r="EY26" s="1">
        <v>287</v>
      </c>
      <c r="EZ26" s="1">
        <v>299</v>
      </c>
      <c r="FA26" s="1">
        <v>310</v>
      </c>
      <c r="FB26" s="1">
        <v>293</v>
      </c>
      <c r="FC26" s="1">
        <v>312</v>
      </c>
      <c r="FD26" s="1">
        <v>322</v>
      </c>
      <c r="FE26" s="1">
        <v>333</v>
      </c>
      <c r="FF26" s="1">
        <v>344</v>
      </c>
      <c r="FG26" s="1">
        <v>356</v>
      </c>
      <c r="FH26" s="1">
        <v>369</v>
      </c>
      <c r="FI26" s="1">
        <v>382</v>
      </c>
      <c r="FJ26" s="1">
        <v>390</v>
      </c>
      <c r="FK26" s="1">
        <v>405</v>
      </c>
      <c r="FM26" s="1"/>
      <c r="FN26" s="9" t="s">
        <v>193</v>
      </c>
      <c r="FO26" s="1">
        <v>230</v>
      </c>
      <c r="FP26" s="1">
        <v>244</v>
      </c>
      <c r="FQ26" s="1">
        <v>246</v>
      </c>
      <c r="FR26" s="1">
        <v>252</v>
      </c>
      <c r="FS26" s="1">
        <v>260</v>
      </c>
      <c r="FT26" s="1">
        <v>267</v>
      </c>
      <c r="FU26" s="1">
        <v>258</v>
      </c>
      <c r="FV26" s="1">
        <v>266</v>
      </c>
      <c r="FW26" s="1">
        <v>283</v>
      </c>
      <c r="FX26" s="1">
        <v>298</v>
      </c>
      <c r="FY26" s="1">
        <v>316</v>
      </c>
      <c r="FZ26" s="1">
        <v>327</v>
      </c>
      <c r="GA26" s="1">
        <v>329</v>
      </c>
      <c r="GB26" s="1">
        <v>336</v>
      </c>
      <c r="GC26" s="1">
        <v>352</v>
      </c>
      <c r="GD26" s="1">
        <v>390</v>
      </c>
      <c r="GE26" s="1">
        <v>404</v>
      </c>
      <c r="GF26" s="1">
        <v>415</v>
      </c>
      <c r="GG26" s="1">
        <v>423</v>
      </c>
      <c r="GH26" s="1">
        <v>424</v>
      </c>
      <c r="GI26" s="1">
        <v>432</v>
      </c>
      <c r="GK26" s="1"/>
      <c r="GL26" s="9" t="s">
        <v>193</v>
      </c>
      <c r="GM26" s="1">
        <v>590</v>
      </c>
      <c r="GN26" s="1">
        <v>620</v>
      </c>
      <c r="GO26" s="1">
        <v>646</v>
      </c>
      <c r="GP26" s="1">
        <v>644</v>
      </c>
      <c r="GQ26" s="1">
        <v>677</v>
      </c>
      <c r="GR26" s="1">
        <v>714</v>
      </c>
      <c r="GS26" s="1">
        <v>713</v>
      </c>
      <c r="GT26" s="1">
        <v>797</v>
      </c>
      <c r="GU26" s="1">
        <v>912</v>
      </c>
      <c r="GV26" s="1">
        <v>963</v>
      </c>
      <c r="GW26" s="1">
        <v>993</v>
      </c>
      <c r="GX26" s="11">
        <v>1040</v>
      </c>
      <c r="GY26" s="11">
        <v>1073</v>
      </c>
      <c r="GZ26" s="11">
        <v>1145</v>
      </c>
      <c r="HA26" s="11">
        <v>1237</v>
      </c>
      <c r="HB26" s="11">
        <v>1311</v>
      </c>
      <c r="HC26" s="11">
        <v>1372</v>
      </c>
      <c r="HD26" s="11">
        <v>1416</v>
      </c>
      <c r="HE26" s="11">
        <v>1459</v>
      </c>
      <c r="HF26" s="11">
        <v>1478</v>
      </c>
      <c r="HG26" s="11">
        <v>1519</v>
      </c>
      <c r="HI26" s="1"/>
      <c r="HJ26" s="9" t="s">
        <v>193</v>
      </c>
      <c r="HK26" s="1">
        <v>603</v>
      </c>
      <c r="HL26" s="1">
        <v>645</v>
      </c>
      <c r="HM26" s="1">
        <v>660</v>
      </c>
      <c r="HN26" s="1">
        <v>687</v>
      </c>
      <c r="HO26" s="1">
        <v>711</v>
      </c>
      <c r="HP26" s="1">
        <v>715</v>
      </c>
      <c r="HQ26" s="1">
        <v>732</v>
      </c>
      <c r="HR26" s="1">
        <v>795</v>
      </c>
      <c r="HS26" s="1">
        <v>880</v>
      </c>
      <c r="HT26" s="1">
        <v>913</v>
      </c>
      <c r="HU26" s="1">
        <v>938</v>
      </c>
      <c r="HV26" s="1">
        <v>964</v>
      </c>
      <c r="HW26" s="1">
        <v>962</v>
      </c>
      <c r="HX26" s="11">
        <v>1033</v>
      </c>
      <c r="HY26" s="11">
        <v>1090</v>
      </c>
      <c r="HZ26" s="11">
        <v>1162</v>
      </c>
      <c r="IA26" s="11">
        <v>1247</v>
      </c>
      <c r="IB26" s="11">
        <v>1313</v>
      </c>
      <c r="IC26" s="11">
        <v>1349</v>
      </c>
      <c r="ID26" s="11">
        <v>1440</v>
      </c>
      <c r="IE26" s="11">
        <v>1475</v>
      </c>
    </row>
    <row r="27" ht="15" spans="1:239">
      <c r="A27" s="1"/>
      <c r="B27" s="9" t="s">
        <v>194</v>
      </c>
      <c r="C27" s="1">
        <v>24</v>
      </c>
      <c r="D27" s="1">
        <v>24</v>
      </c>
      <c r="E27" s="1">
        <v>25</v>
      </c>
      <c r="F27" s="1">
        <v>26</v>
      </c>
      <c r="G27" s="1">
        <v>28</v>
      </c>
      <c r="H27" s="1">
        <v>28</v>
      </c>
      <c r="I27" s="1">
        <v>28</v>
      </c>
      <c r="J27" s="1">
        <v>30</v>
      </c>
      <c r="K27" s="1">
        <v>31</v>
      </c>
      <c r="L27" s="1">
        <v>33</v>
      </c>
      <c r="M27" s="1">
        <v>36</v>
      </c>
      <c r="N27" s="1">
        <v>38</v>
      </c>
      <c r="O27" s="1">
        <v>40</v>
      </c>
      <c r="P27" s="1">
        <v>43</v>
      </c>
      <c r="Q27" s="1">
        <v>45</v>
      </c>
      <c r="R27" s="1">
        <v>47</v>
      </c>
      <c r="S27" s="1">
        <v>50</v>
      </c>
      <c r="T27" s="1">
        <v>51</v>
      </c>
      <c r="U27" s="1">
        <v>52</v>
      </c>
      <c r="V27" s="1">
        <v>52</v>
      </c>
      <c r="W27" s="1">
        <v>53</v>
      </c>
      <c r="Y27" s="1"/>
      <c r="Z27" s="9" t="s">
        <v>194</v>
      </c>
      <c r="AA27" s="1">
        <v>7</v>
      </c>
      <c r="AB27" s="1">
        <v>7</v>
      </c>
      <c r="AC27" s="1">
        <v>7</v>
      </c>
      <c r="AD27" s="1">
        <v>7</v>
      </c>
      <c r="AE27" s="1">
        <v>8</v>
      </c>
      <c r="AF27" s="1">
        <v>8</v>
      </c>
      <c r="AG27" s="1">
        <v>8</v>
      </c>
      <c r="AH27" s="1">
        <v>8</v>
      </c>
      <c r="AI27" s="1">
        <v>9</v>
      </c>
      <c r="AJ27" s="1">
        <v>8</v>
      </c>
      <c r="AK27" s="1">
        <v>9</v>
      </c>
      <c r="AL27" s="1">
        <v>9</v>
      </c>
      <c r="AM27" s="1">
        <v>10</v>
      </c>
      <c r="AN27" s="1">
        <v>11</v>
      </c>
      <c r="AO27" s="1">
        <v>11</v>
      </c>
      <c r="AP27" s="1">
        <v>12</v>
      </c>
      <c r="AQ27" s="1">
        <v>13</v>
      </c>
      <c r="AR27" s="1">
        <v>14</v>
      </c>
      <c r="AS27" s="1">
        <v>15</v>
      </c>
      <c r="AT27" s="1">
        <v>15</v>
      </c>
      <c r="AU27" s="1">
        <v>16</v>
      </c>
      <c r="AW27" s="1"/>
      <c r="AX27" s="9" t="s">
        <v>194</v>
      </c>
      <c r="AY27" s="1">
        <v>39</v>
      </c>
      <c r="AZ27" s="1">
        <v>39</v>
      </c>
      <c r="BA27" s="1">
        <v>41</v>
      </c>
      <c r="BB27" s="1">
        <v>42</v>
      </c>
      <c r="BC27" s="1">
        <v>43</v>
      </c>
      <c r="BD27" s="1">
        <v>44</v>
      </c>
      <c r="BE27" s="1">
        <v>44</v>
      </c>
      <c r="BF27" s="1">
        <v>45</v>
      </c>
      <c r="BG27" s="1">
        <v>47</v>
      </c>
      <c r="BH27" s="1">
        <v>48</v>
      </c>
      <c r="BI27" s="1">
        <v>50</v>
      </c>
      <c r="BJ27" s="1">
        <v>52</v>
      </c>
      <c r="BK27" s="1">
        <v>53</v>
      </c>
      <c r="BL27" s="1">
        <v>54</v>
      </c>
      <c r="BM27" s="1">
        <v>56</v>
      </c>
      <c r="BN27" s="1">
        <v>59</v>
      </c>
      <c r="BO27" s="1">
        <v>61</v>
      </c>
      <c r="BP27" s="1">
        <v>65</v>
      </c>
      <c r="BQ27" s="1">
        <v>69</v>
      </c>
      <c r="BR27" s="1">
        <v>72</v>
      </c>
      <c r="BS27" s="1">
        <v>80</v>
      </c>
      <c r="BU27" s="1"/>
      <c r="BV27" s="9" t="s">
        <v>194</v>
      </c>
      <c r="BW27" s="1">
        <v>42</v>
      </c>
      <c r="BX27" s="1">
        <v>41</v>
      </c>
      <c r="BY27" s="1">
        <v>41</v>
      </c>
      <c r="BZ27" s="1">
        <v>42</v>
      </c>
      <c r="CA27" s="1">
        <v>42</v>
      </c>
      <c r="CB27" s="1">
        <v>43</v>
      </c>
      <c r="CC27" s="1">
        <v>43</v>
      </c>
      <c r="CD27" s="1">
        <v>45</v>
      </c>
      <c r="CE27" s="1">
        <v>46</v>
      </c>
      <c r="CF27" s="1">
        <v>51</v>
      </c>
      <c r="CG27" s="1">
        <v>54</v>
      </c>
      <c r="CH27" s="1">
        <v>56</v>
      </c>
      <c r="CI27" s="1">
        <v>57</v>
      </c>
      <c r="CJ27" s="1">
        <v>59</v>
      </c>
      <c r="CK27" s="1">
        <v>60</v>
      </c>
      <c r="CL27" s="1">
        <v>62</v>
      </c>
      <c r="CM27" s="1">
        <v>65</v>
      </c>
      <c r="CN27" s="1">
        <v>67</v>
      </c>
      <c r="CO27" s="1">
        <v>71</v>
      </c>
      <c r="CP27" s="1">
        <v>72</v>
      </c>
      <c r="CQ27" s="1">
        <v>73</v>
      </c>
      <c r="CS27" s="1"/>
      <c r="CT27" s="9" t="s">
        <v>194</v>
      </c>
      <c r="CU27" s="1">
        <v>241</v>
      </c>
      <c r="CV27" s="1">
        <v>248</v>
      </c>
      <c r="CW27" s="1">
        <v>257</v>
      </c>
      <c r="CX27" s="1">
        <v>269</v>
      </c>
      <c r="CY27" s="1">
        <v>282</v>
      </c>
      <c r="CZ27" s="1">
        <v>292</v>
      </c>
      <c r="DA27" s="1">
        <v>298</v>
      </c>
      <c r="DB27" s="1">
        <v>307</v>
      </c>
      <c r="DC27" s="1">
        <v>316</v>
      </c>
      <c r="DD27" s="1">
        <v>328</v>
      </c>
      <c r="DE27" s="1">
        <v>342</v>
      </c>
      <c r="DF27" s="1">
        <v>358</v>
      </c>
      <c r="DG27" s="1">
        <v>366</v>
      </c>
      <c r="DH27" s="1">
        <v>388</v>
      </c>
      <c r="DI27" s="1">
        <v>417</v>
      </c>
      <c r="DJ27" s="1">
        <v>442</v>
      </c>
      <c r="DK27" s="1">
        <v>480</v>
      </c>
      <c r="DL27" s="1">
        <v>512</v>
      </c>
      <c r="DM27" s="1">
        <v>545</v>
      </c>
      <c r="DN27" s="1">
        <v>563</v>
      </c>
      <c r="DO27" s="1">
        <v>576</v>
      </c>
      <c r="DQ27" s="1"/>
      <c r="DR27" s="9" t="s">
        <v>194</v>
      </c>
      <c r="DS27" s="1">
        <v>466</v>
      </c>
      <c r="DT27" s="1">
        <v>491</v>
      </c>
      <c r="DU27" s="1">
        <v>502</v>
      </c>
      <c r="DV27" s="1">
        <v>522</v>
      </c>
      <c r="DW27" s="1">
        <v>550</v>
      </c>
      <c r="DX27" s="1">
        <v>574</v>
      </c>
      <c r="DY27" s="1">
        <v>586</v>
      </c>
      <c r="DZ27" s="1">
        <v>610</v>
      </c>
      <c r="EA27" s="1">
        <v>634</v>
      </c>
      <c r="EB27" s="1">
        <v>657</v>
      </c>
      <c r="EC27" s="1">
        <v>682</v>
      </c>
      <c r="ED27" s="1">
        <v>707</v>
      </c>
      <c r="EE27" s="1">
        <v>725</v>
      </c>
      <c r="EF27" s="1">
        <v>766</v>
      </c>
      <c r="EG27" s="1">
        <v>814</v>
      </c>
      <c r="EH27" s="1">
        <v>870</v>
      </c>
      <c r="EI27" s="1">
        <v>945</v>
      </c>
      <c r="EJ27" s="11">
        <v>1020</v>
      </c>
      <c r="EK27" s="11">
        <v>1107</v>
      </c>
      <c r="EL27" s="11">
        <v>1134</v>
      </c>
      <c r="EM27" s="11">
        <v>1100</v>
      </c>
      <c r="EO27" s="1"/>
      <c r="EP27" s="9" t="s">
        <v>194</v>
      </c>
      <c r="EQ27" s="1">
        <v>59</v>
      </c>
      <c r="ER27" s="1">
        <v>62</v>
      </c>
      <c r="ES27" s="1">
        <v>64</v>
      </c>
      <c r="ET27" s="1">
        <v>67</v>
      </c>
      <c r="EU27" s="1">
        <v>71</v>
      </c>
      <c r="EV27" s="1">
        <v>65</v>
      </c>
      <c r="EW27" s="1">
        <v>63</v>
      </c>
      <c r="EX27" s="1">
        <v>79</v>
      </c>
      <c r="EY27" s="1">
        <v>82</v>
      </c>
      <c r="EZ27" s="1">
        <v>86</v>
      </c>
      <c r="FA27" s="1">
        <v>89</v>
      </c>
      <c r="FB27" s="1">
        <v>83</v>
      </c>
      <c r="FC27" s="1">
        <v>88</v>
      </c>
      <c r="FD27" s="1">
        <v>91</v>
      </c>
      <c r="FE27" s="1">
        <v>94</v>
      </c>
      <c r="FF27" s="1">
        <v>97</v>
      </c>
      <c r="FG27" s="1">
        <v>101</v>
      </c>
      <c r="FH27" s="1">
        <v>104</v>
      </c>
      <c r="FI27" s="1">
        <v>108</v>
      </c>
      <c r="FJ27" s="1">
        <v>110</v>
      </c>
      <c r="FK27" s="1">
        <v>115</v>
      </c>
      <c r="FM27" s="1"/>
      <c r="FN27" s="9" t="s">
        <v>194</v>
      </c>
      <c r="FO27" s="1">
        <v>115</v>
      </c>
      <c r="FP27" s="1">
        <v>122</v>
      </c>
      <c r="FQ27" s="1">
        <v>123</v>
      </c>
      <c r="FR27" s="1">
        <v>126</v>
      </c>
      <c r="FS27" s="1">
        <v>129</v>
      </c>
      <c r="FT27" s="1">
        <v>133</v>
      </c>
      <c r="FU27" s="1">
        <v>128</v>
      </c>
      <c r="FV27" s="1">
        <v>132</v>
      </c>
      <c r="FW27" s="1">
        <v>140</v>
      </c>
      <c r="FX27" s="1">
        <v>147</v>
      </c>
      <c r="FY27" s="1">
        <v>155</v>
      </c>
      <c r="FZ27" s="1">
        <v>161</v>
      </c>
      <c r="GA27" s="1">
        <v>161</v>
      </c>
      <c r="GB27" s="1">
        <v>164</v>
      </c>
      <c r="GC27" s="1">
        <v>171</v>
      </c>
      <c r="GD27" s="1">
        <v>190</v>
      </c>
      <c r="GE27" s="1">
        <v>197</v>
      </c>
      <c r="GF27" s="1">
        <v>202</v>
      </c>
      <c r="GG27" s="1">
        <v>206</v>
      </c>
      <c r="GH27" s="1">
        <v>207</v>
      </c>
      <c r="GI27" s="1">
        <v>211</v>
      </c>
      <c r="GK27" s="1"/>
      <c r="GL27" s="9" t="s">
        <v>194</v>
      </c>
      <c r="GM27" s="1">
        <v>291</v>
      </c>
      <c r="GN27" s="1">
        <v>304</v>
      </c>
      <c r="GO27" s="1">
        <v>315</v>
      </c>
      <c r="GP27" s="1">
        <v>313</v>
      </c>
      <c r="GQ27" s="1">
        <v>329</v>
      </c>
      <c r="GR27" s="1">
        <v>345</v>
      </c>
      <c r="GS27" s="1">
        <v>344</v>
      </c>
      <c r="GT27" s="1">
        <v>383</v>
      </c>
      <c r="GU27" s="1">
        <v>439</v>
      </c>
      <c r="GV27" s="1">
        <v>465</v>
      </c>
      <c r="GW27" s="1">
        <v>479</v>
      </c>
      <c r="GX27" s="1">
        <v>501</v>
      </c>
      <c r="GY27" s="1">
        <v>516</v>
      </c>
      <c r="GZ27" s="1">
        <v>550</v>
      </c>
      <c r="HA27" s="1">
        <v>594</v>
      </c>
      <c r="HB27" s="1">
        <v>629</v>
      </c>
      <c r="HC27" s="1">
        <v>660</v>
      </c>
      <c r="HD27" s="1">
        <v>682</v>
      </c>
      <c r="HE27" s="1">
        <v>704</v>
      </c>
      <c r="HF27" s="1">
        <v>714</v>
      </c>
      <c r="HG27" s="1">
        <v>735</v>
      </c>
      <c r="HI27" s="1"/>
      <c r="HJ27" s="9" t="s">
        <v>194</v>
      </c>
      <c r="HK27" s="1">
        <v>236</v>
      </c>
      <c r="HL27" s="1">
        <v>251</v>
      </c>
      <c r="HM27" s="1">
        <v>257</v>
      </c>
      <c r="HN27" s="1">
        <v>267</v>
      </c>
      <c r="HO27" s="1">
        <v>275</v>
      </c>
      <c r="HP27" s="1">
        <v>276</v>
      </c>
      <c r="HQ27" s="1">
        <v>281</v>
      </c>
      <c r="HR27" s="1">
        <v>306</v>
      </c>
      <c r="HS27" s="1">
        <v>340</v>
      </c>
      <c r="HT27" s="1">
        <v>353</v>
      </c>
      <c r="HU27" s="1">
        <v>362</v>
      </c>
      <c r="HV27" s="1">
        <v>372</v>
      </c>
      <c r="HW27" s="1">
        <v>371</v>
      </c>
      <c r="HX27" s="1">
        <v>399</v>
      </c>
      <c r="HY27" s="1">
        <v>421</v>
      </c>
      <c r="HZ27" s="1">
        <v>449</v>
      </c>
      <c r="IA27" s="1">
        <v>481</v>
      </c>
      <c r="IB27" s="1">
        <v>506</v>
      </c>
      <c r="IC27" s="1">
        <v>521</v>
      </c>
      <c r="ID27" s="1">
        <v>554</v>
      </c>
      <c r="IE27" s="1">
        <v>568</v>
      </c>
    </row>
    <row r="28" ht="15" spans="1:239">
      <c r="A28" s="1"/>
      <c r="B28" s="9" t="s">
        <v>195</v>
      </c>
      <c r="C28" s="1">
        <v>7</v>
      </c>
      <c r="D28" s="1">
        <v>7</v>
      </c>
      <c r="E28" s="1">
        <v>7</v>
      </c>
      <c r="F28" s="1">
        <v>8</v>
      </c>
      <c r="G28" s="1">
        <v>9</v>
      </c>
      <c r="H28" s="1">
        <v>9</v>
      </c>
      <c r="I28" s="1">
        <v>9</v>
      </c>
      <c r="J28" s="1">
        <v>10</v>
      </c>
      <c r="K28" s="1">
        <v>11</v>
      </c>
      <c r="L28" s="1">
        <v>12</v>
      </c>
      <c r="M28" s="1">
        <v>14</v>
      </c>
      <c r="N28" s="1">
        <v>16</v>
      </c>
      <c r="O28" s="1">
        <v>16</v>
      </c>
      <c r="P28" s="1">
        <v>18</v>
      </c>
      <c r="Q28" s="1">
        <v>19</v>
      </c>
      <c r="R28" s="1">
        <v>20</v>
      </c>
      <c r="S28" s="1">
        <v>21</v>
      </c>
      <c r="T28" s="1">
        <v>21</v>
      </c>
      <c r="U28" s="1">
        <v>21</v>
      </c>
      <c r="V28" s="1">
        <v>21</v>
      </c>
      <c r="W28" s="1">
        <v>20</v>
      </c>
      <c r="Y28" s="1"/>
      <c r="Z28" s="9" t="s">
        <v>195</v>
      </c>
      <c r="AA28" s="1">
        <v>3</v>
      </c>
      <c r="AB28" s="1">
        <v>3</v>
      </c>
      <c r="AC28" s="1">
        <v>3</v>
      </c>
      <c r="AD28" s="1">
        <v>3</v>
      </c>
      <c r="AE28" s="1">
        <v>3</v>
      </c>
      <c r="AF28" s="1">
        <v>3</v>
      </c>
      <c r="AG28" s="1">
        <v>3</v>
      </c>
      <c r="AH28" s="1">
        <v>3</v>
      </c>
      <c r="AI28" s="1">
        <v>4</v>
      </c>
      <c r="AJ28" s="1">
        <v>3</v>
      </c>
      <c r="AK28" s="1">
        <v>4</v>
      </c>
      <c r="AL28" s="1">
        <v>4</v>
      </c>
      <c r="AM28" s="1">
        <v>5</v>
      </c>
      <c r="AN28" s="1">
        <v>5</v>
      </c>
      <c r="AO28" s="1">
        <v>5</v>
      </c>
      <c r="AP28" s="1">
        <v>5</v>
      </c>
      <c r="AQ28" s="1">
        <v>5</v>
      </c>
      <c r="AR28" s="1">
        <v>5</v>
      </c>
      <c r="AS28" s="1">
        <v>6</v>
      </c>
      <c r="AT28" s="1">
        <v>6</v>
      </c>
      <c r="AU28" s="1">
        <v>6</v>
      </c>
      <c r="AW28" s="1"/>
      <c r="AX28" s="9" t="s">
        <v>195</v>
      </c>
      <c r="AY28" s="1">
        <v>13</v>
      </c>
      <c r="AZ28" s="1">
        <v>13</v>
      </c>
      <c r="BA28" s="1">
        <v>14</v>
      </c>
      <c r="BB28" s="1">
        <v>17</v>
      </c>
      <c r="BC28" s="1">
        <v>17</v>
      </c>
      <c r="BD28" s="1">
        <v>18</v>
      </c>
      <c r="BE28" s="1">
        <v>18</v>
      </c>
      <c r="BF28" s="1">
        <v>20</v>
      </c>
      <c r="BG28" s="1">
        <v>22</v>
      </c>
      <c r="BH28" s="1">
        <v>24</v>
      </c>
      <c r="BI28" s="1">
        <v>27</v>
      </c>
      <c r="BJ28" s="1">
        <v>27</v>
      </c>
      <c r="BK28" s="1">
        <v>27</v>
      </c>
      <c r="BL28" s="1">
        <v>27</v>
      </c>
      <c r="BM28" s="1">
        <v>28</v>
      </c>
      <c r="BN28" s="1">
        <v>28</v>
      </c>
      <c r="BO28" s="1">
        <v>30</v>
      </c>
      <c r="BP28" s="1">
        <v>31</v>
      </c>
      <c r="BQ28" s="1">
        <v>33</v>
      </c>
      <c r="BR28" s="1">
        <v>33</v>
      </c>
      <c r="BS28" s="1">
        <v>35</v>
      </c>
      <c r="BU28" s="1"/>
      <c r="BV28" s="9" t="s">
        <v>195</v>
      </c>
      <c r="BW28" s="1">
        <v>14</v>
      </c>
      <c r="BX28" s="1">
        <v>15</v>
      </c>
      <c r="BY28" s="1">
        <v>15</v>
      </c>
      <c r="BZ28" s="1">
        <v>15</v>
      </c>
      <c r="CA28" s="1">
        <v>16</v>
      </c>
      <c r="CB28" s="1">
        <v>16</v>
      </c>
      <c r="CC28" s="1">
        <v>17</v>
      </c>
      <c r="CD28" s="1">
        <v>19</v>
      </c>
      <c r="CE28" s="1">
        <v>20</v>
      </c>
      <c r="CF28" s="1">
        <v>21</v>
      </c>
      <c r="CG28" s="1">
        <v>23</v>
      </c>
      <c r="CH28" s="1">
        <v>23</v>
      </c>
      <c r="CI28" s="1">
        <v>23</v>
      </c>
      <c r="CJ28" s="1">
        <v>24</v>
      </c>
      <c r="CK28" s="1">
        <v>24</v>
      </c>
      <c r="CL28" s="1">
        <v>25</v>
      </c>
      <c r="CM28" s="1">
        <v>26</v>
      </c>
      <c r="CN28" s="1">
        <v>27</v>
      </c>
      <c r="CO28" s="1">
        <v>28</v>
      </c>
      <c r="CP28" s="1">
        <v>29</v>
      </c>
      <c r="CQ28" s="1">
        <v>28</v>
      </c>
      <c r="CS28" s="1"/>
      <c r="CT28" s="9" t="s">
        <v>195</v>
      </c>
      <c r="CU28" s="1">
        <v>118</v>
      </c>
      <c r="CV28" s="1">
        <v>123</v>
      </c>
      <c r="CW28" s="1">
        <v>125</v>
      </c>
      <c r="CX28" s="1">
        <v>130</v>
      </c>
      <c r="CY28" s="1">
        <v>136</v>
      </c>
      <c r="CZ28" s="1">
        <v>138</v>
      </c>
      <c r="DA28" s="1">
        <v>139</v>
      </c>
      <c r="DB28" s="1">
        <v>152</v>
      </c>
      <c r="DC28" s="1">
        <v>161</v>
      </c>
      <c r="DD28" s="1">
        <v>171</v>
      </c>
      <c r="DE28" s="1">
        <v>184</v>
      </c>
      <c r="DF28" s="1">
        <v>189</v>
      </c>
      <c r="DG28" s="1">
        <v>191</v>
      </c>
      <c r="DH28" s="1">
        <v>188</v>
      </c>
      <c r="DI28" s="1">
        <v>199</v>
      </c>
      <c r="DJ28" s="1">
        <v>206</v>
      </c>
      <c r="DK28" s="1">
        <v>210</v>
      </c>
      <c r="DL28" s="1">
        <v>220</v>
      </c>
      <c r="DM28" s="1">
        <v>224</v>
      </c>
      <c r="DN28" s="1">
        <v>229</v>
      </c>
      <c r="DO28" s="1">
        <v>225</v>
      </c>
      <c r="DQ28" s="1"/>
      <c r="DR28" s="9" t="s">
        <v>195</v>
      </c>
      <c r="DS28" s="1">
        <v>203</v>
      </c>
      <c r="DT28" s="1">
        <v>208</v>
      </c>
      <c r="DU28" s="1">
        <v>213</v>
      </c>
      <c r="DV28" s="1">
        <v>221</v>
      </c>
      <c r="DW28" s="1">
        <v>231</v>
      </c>
      <c r="DX28" s="1">
        <v>235</v>
      </c>
      <c r="DY28" s="1">
        <v>235</v>
      </c>
      <c r="DZ28" s="1">
        <v>258</v>
      </c>
      <c r="EA28" s="1">
        <v>277</v>
      </c>
      <c r="EB28" s="1">
        <v>294</v>
      </c>
      <c r="EC28" s="1">
        <v>314</v>
      </c>
      <c r="ED28" s="1">
        <v>318</v>
      </c>
      <c r="EE28" s="1">
        <v>318</v>
      </c>
      <c r="EF28" s="1">
        <v>328</v>
      </c>
      <c r="EG28" s="1">
        <v>342</v>
      </c>
      <c r="EH28" s="1">
        <v>355</v>
      </c>
      <c r="EI28" s="1">
        <v>373</v>
      </c>
      <c r="EJ28" s="1">
        <v>392</v>
      </c>
      <c r="EK28" s="1">
        <v>410</v>
      </c>
      <c r="EL28" s="1">
        <v>414</v>
      </c>
      <c r="EM28" s="1">
        <v>400</v>
      </c>
      <c r="EO28" s="1"/>
      <c r="EP28" s="9" t="s">
        <v>195</v>
      </c>
      <c r="EQ28" s="1">
        <v>29</v>
      </c>
      <c r="ER28" s="1">
        <v>30</v>
      </c>
      <c r="ES28" s="1">
        <v>32</v>
      </c>
      <c r="ET28" s="1">
        <v>33</v>
      </c>
      <c r="EU28" s="1">
        <v>34</v>
      </c>
      <c r="EV28" s="1">
        <v>32</v>
      </c>
      <c r="EW28" s="1">
        <v>34</v>
      </c>
      <c r="EX28" s="1">
        <v>44</v>
      </c>
      <c r="EY28" s="1">
        <v>46</v>
      </c>
      <c r="EZ28" s="1">
        <v>50</v>
      </c>
      <c r="FA28" s="1">
        <v>53</v>
      </c>
      <c r="FB28" s="1">
        <v>52</v>
      </c>
      <c r="FC28" s="1">
        <v>54</v>
      </c>
      <c r="FD28" s="1">
        <v>56</v>
      </c>
      <c r="FE28" s="1">
        <v>57</v>
      </c>
      <c r="FF28" s="1">
        <v>58</v>
      </c>
      <c r="FG28" s="1">
        <v>58</v>
      </c>
      <c r="FH28" s="1">
        <v>59</v>
      </c>
      <c r="FI28" s="1">
        <v>59</v>
      </c>
      <c r="FJ28" s="1">
        <v>59</v>
      </c>
      <c r="FK28" s="1">
        <v>59</v>
      </c>
      <c r="FM28" s="1"/>
      <c r="FN28" s="9" t="s">
        <v>195</v>
      </c>
      <c r="FO28" s="1">
        <v>50</v>
      </c>
      <c r="FP28" s="1">
        <v>58</v>
      </c>
      <c r="FQ28" s="1">
        <v>61</v>
      </c>
      <c r="FR28" s="1">
        <v>62</v>
      </c>
      <c r="FS28" s="1">
        <v>64</v>
      </c>
      <c r="FT28" s="1">
        <v>65</v>
      </c>
      <c r="FU28" s="1">
        <v>75</v>
      </c>
      <c r="FV28" s="1">
        <v>82</v>
      </c>
      <c r="FW28" s="1">
        <v>90</v>
      </c>
      <c r="FX28" s="1">
        <v>98</v>
      </c>
      <c r="FY28" s="1">
        <v>109</v>
      </c>
      <c r="FZ28" s="1">
        <v>113</v>
      </c>
      <c r="GA28" s="1">
        <v>115</v>
      </c>
      <c r="GB28" s="1">
        <v>118</v>
      </c>
      <c r="GC28" s="1">
        <v>118</v>
      </c>
      <c r="GD28" s="1">
        <v>125</v>
      </c>
      <c r="GE28" s="1">
        <v>126</v>
      </c>
      <c r="GF28" s="1">
        <v>126</v>
      </c>
      <c r="GG28" s="1">
        <v>126</v>
      </c>
      <c r="GH28" s="1">
        <v>124</v>
      </c>
      <c r="GI28" s="1">
        <v>124</v>
      </c>
      <c r="GK28" s="1"/>
      <c r="GL28" s="9" t="s">
        <v>195</v>
      </c>
      <c r="GM28" s="1">
        <v>140</v>
      </c>
      <c r="GN28" s="1">
        <v>158</v>
      </c>
      <c r="GO28" s="1">
        <v>170</v>
      </c>
      <c r="GP28" s="1">
        <v>186</v>
      </c>
      <c r="GQ28" s="1">
        <v>208</v>
      </c>
      <c r="GR28" s="1">
        <v>226</v>
      </c>
      <c r="GS28" s="1">
        <v>271</v>
      </c>
      <c r="GT28" s="1">
        <v>303</v>
      </c>
      <c r="GU28" s="1">
        <v>348</v>
      </c>
      <c r="GV28" s="1">
        <v>372</v>
      </c>
      <c r="GW28" s="1">
        <v>389</v>
      </c>
      <c r="GX28" s="1">
        <v>398</v>
      </c>
      <c r="GY28" s="1">
        <v>410</v>
      </c>
      <c r="GZ28" s="1">
        <v>435</v>
      </c>
      <c r="HA28" s="1">
        <v>452</v>
      </c>
      <c r="HB28" s="1">
        <v>461</v>
      </c>
      <c r="HC28" s="1">
        <v>456</v>
      </c>
      <c r="HD28" s="1">
        <v>454</v>
      </c>
      <c r="HE28" s="1">
        <v>454</v>
      </c>
      <c r="HF28" s="1">
        <v>447</v>
      </c>
      <c r="HG28" s="1">
        <v>441</v>
      </c>
      <c r="HI28" s="1"/>
      <c r="HJ28" s="9" t="s">
        <v>195</v>
      </c>
      <c r="HK28" s="1">
        <v>94</v>
      </c>
      <c r="HL28" s="1">
        <v>104</v>
      </c>
      <c r="HM28" s="1">
        <v>110</v>
      </c>
      <c r="HN28" s="1">
        <v>121</v>
      </c>
      <c r="HO28" s="1">
        <v>134</v>
      </c>
      <c r="HP28" s="1">
        <v>145</v>
      </c>
      <c r="HQ28" s="1">
        <v>201</v>
      </c>
      <c r="HR28" s="1">
        <v>225</v>
      </c>
      <c r="HS28" s="1">
        <v>252</v>
      </c>
      <c r="HT28" s="1">
        <v>269</v>
      </c>
      <c r="HU28" s="1">
        <v>288</v>
      </c>
      <c r="HV28" s="1">
        <v>291</v>
      </c>
      <c r="HW28" s="1">
        <v>290</v>
      </c>
      <c r="HX28" s="1">
        <v>303</v>
      </c>
      <c r="HY28" s="1">
        <v>308</v>
      </c>
      <c r="HZ28" s="1">
        <v>315</v>
      </c>
      <c r="IA28" s="1">
        <v>319</v>
      </c>
      <c r="IB28" s="1">
        <v>327</v>
      </c>
      <c r="IC28" s="1">
        <v>334</v>
      </c>
      <c r="ID28" s="1">
        <v>336</v>
      </c>
      <c r="IE28" s="1">
        <v>334</v>
      </c>
    </row>
    <row r="29" ht="15" spans="1:239">
      <c r="A29" s="7"/>
      <c r="B29" s="9" t="s">
        <v>196</v>
      </c>
      <c r="C29" s="1">
        <v>3</v>
      </c>
      <c r="D29" s="1">
        <v>3</v>
      </c>
      <c r="E29" s="1">
        <v>4</v>
      </c>
      <c r="F29" s="1">
        <v>3</v>
      </c>
      <c r="G29" s="1">
        <v>3</v>
      </c>
      <c r="H29" s="1">
        <v>3</v>
      </c>
      <c r="I29" s="1">
        <v>3</v>
      </c>
      <c r="J29" s="1">
        <v>3</v>
      </c>
      <c r="K29" s="1">
        <v>4</v>
      </c>
      <c r="L29" s="1">
        <v>4</v>
      </c>
      <c r="M29" s="1">
        <v>4</v>
      </c>
      <c r="N29" s="1">
        <v>5</v>
      </c>
      <c r="O29" s="1">
        <v>5</v>
      </c>
      <c r="P29" s="1">
        <v>5</v>
      </c>
      <c r="Q29" s="1">
        <v>5</v>
      </c>
      <c r="R29" s="1">
        <v>5</v>
      </c>
      <c r="S29" s="1">
        <v>5</v>
      </c>
      <c r="T29" s="1">
        <v>5</v>
      </c>
      <c r="U29" s="1">
        <v>5</v>
      </c>
      <c r="V29" s="1">
        <v>5</v>
      </c>
      <c r="W29" s="1">
        <v>5</v>
      </c>
      <c r="Y29" s="7"/>
      <c r="Z29" s="9" t="s">
        <v>196</v>
      </c>
      <c r="AA29" s="1">
        <v>2</v>
      </c>
      <c r="AB29" s="1">
        <v>3</v>
      </c>
      <c r="AC29" s="1">
        <v>3</v>
      </c>
      <c r="AD29" s="1">
        <v>3</v>
      </c>
      <c r="AE29" s="1">
        <v>3</v>
      </c>
      <c r="AF29" s="1">
        <v>3</v>
      </c>
      <c r="AG29" s="1">
        <v>3</v>
      </c>
      <c r="AH29" s="1">
        <v>3</v>
      </c>
      <c r="AI29" s="1">
        <v>3</v>
      </c>
      <c r="AJ29" s="1">
        <v>3</v>
      </c>
      <c r="AK29" s="1">
        <v>3</v>
      </c>
      <c r="AL29" s="1">
        <v>3</v>
      </c>
      <c r="AM29" s="1">
        <v>3</v>
      </c>
      <c r="AN29" s="1">
        <v>3</v>
      </c>
      <c r="AO29" s="1">
        <v>3</v>
      </c>
      <c r="AP29" s="1">
        <v>3</v>
      </c>
      <c r="AQ29" s="1">
        <v>3</v>
      </c>
      <c r="AR29" s="1">
        <v>2</v>
      </c>
      <c r="AS29" s="1">
        <v>3</v>
      </c>
      <c r="AT29" s="1">
        <v>3</v>
      </c>
      <c r="AU29" s="1">
        <v>3</v>
      </c>
      <c r="AW29" s="7"/>
      <c r="AX29" s="9" t="s">
        <v>196</v>
      </c>
      <c r="AY29" s="1">
        <v>8</v>
      </c>
      <c r="AZ29" s="1">
        <v>7</v>
      </c>
      <c r="BA29" s="1">
        <v>7</v>
      </c>
      <c r="BB29" s="1">
        <v>8</v>
      </c>
      <c r="BC29" s="1">
        <v>7</v>
      </c>
      <c r="BD29" s="1">
        <v>8</v>
      </c>
      <c r="BE29" s="1">
        <v>8</v>
      </c>
      <c r="BF29" s="1">
        <v>8</v>
      </c>
      <c r="BG29" s="1">
        <v>8</v>
      </c>
      <c r="BH29" s="1">
        <v>8</v>
      </c>
      <c r="BI29" s="1">
        <v>9</v>
      </c>
      <c r="BJ29" s="1">
        <v>9</v>
      </c>
      <c r="BK29" s="1">
        <v>9</v>
      </c>
      <c r="BL29" s="1">
        <v>9</v>
      </c>
      <c r="BM29" s="1">
        <v>9</v>
      </c>
      <c r="BN29" s="1">
        <v>9</v>
      </c>
      <c r="BO29" s="1">
        <v>9</v>
      </c>
      <c r="BP29" s="1">
        <v>10</v>
      </c>
      <c r="BQ29" s="1">
        <v>10</v>
      </c>
      <c r="BR29" s="1">
        <v>10</v>
      </c>
      <c r="BS29" s="1">
        <v>10</v>
      </c>
      <c r="BU29" s="7"/>
      <c r="BV29" s="9" t="s">
        <v>196</v>
      </c>
      <c r="BW29" s="1">
        <v>13</v>
      </c>
      <c r="BX29" s="1">
        <v>13</v>
      </c>
      <c r="BY29" s="1">
        <v>13</v>
      </c>
      <c r="BZ29" s="1">
        <v>13</v>
      </c>
      <c r="CA29" s="1">
        <v>13</v>
      </c>
      <c r="CB29" s="1">
        <v>13</v>
      </c>
      <c r="CC29" s="1">
        <v>13</v>
      </c>
      <c r="CD29" s="1">
        <v>12</v>
      </c>
      <c r="CE29" s="1">
        <v>12</v>
      </c>
      <c r="CF29" s="1">
        <v>12</v>
      </c>
      <c r="CG29" s="1">
        <v>12</v>
      </c>
      <c r="CH29" s="1">
        <v>12</v>
      </c>
      <c r="CI29" s="1">
        <v>12</v>
      </c>
      <c r="CJ29" s="1">
        <v>12</v>
      </c>
      <c r="CK29" s="1">
        <v>12</v>
      </c>
      <c r="CL29" s="1">
        <v>13</v>
      </c>
      <c r="CM29" s="1">
        <v>12</v>
      </c>
      <c r="CN29" s="1">
        <v>12</v>
      </c>
      <c r="CO29" s="1">
        <v>13</v>
      </c>
      <c r="CP29" s="1">
        <v>13</v>
      </c>
      <c r="CQ29" s="1">
        <v>13</v>
      </c>
      <c r="CS29" s="7"/>
      <c r="CT29" s="9" t="s">
        <v>196</v>
      </c>
      <c r="CU29" s="1">
        <v>65</v>
      </c>
      <c r="CV29" s="1">
        <v>68</v>
      </c>
      <c r="CW29" s="1">
        <v>68</v>
      </c>
      <c r="CX29" s="1">
        <v>70</v>
      </c>
      <c r="CY29" s="1">
        <v>70</v>
      </c>
      <c r="CZ29" s="1">
        <v>71</v>
      </c>
      <c r="DA29" s="1">
        <v>71</v>
      </c>
      <c r="DB29" s="1">
        <v>71</v>
      </c>
      <c r="DC29" s="1">
        <v>71</v>
      </c>
      <c r="DD29" s="1">
        <v>71</v>
      </c>
      <c r="DE29" s="1">
        <v>70</v>
      </c>
      <c r="DF29" s="1">
        <v>76</v>
      </c>
      <c r="DG29" s="1">
        <v>80</v>
      </c>
      <c r="DH29" s="1">
        <v>70</v>
      </c>
      <c r="DI29" s="1">
        <v>81</v>
      </c>
      <c r="DJ29" s="1">
        <v>83</v>
      </c>
      <c r="DK29" s="1">
        <v>83</v>
      </c>
      <c r="DL29" s="1">
        <v>86</v>
      </c>
      <c r="DM29" s="1">
        <v>86</v>
      </c>
      <c r="DN29" s="1">
        <v>88</v>
      </c>
      <c r="DO29" s="1">
        <v>89</v>
      </c>
      <c r="DQ29" s="7"/>
      <c r="DR29" s="9" t="s">
        <v>196</v>
      </c>
      <c r="DS29" s="1">
        <v>99</v>
      </c>
      <c r="DT29" s="1">
        <v>102</v>
      </c>
      <c r="DU29" s="1">
        <v>105</v>
      </c>
      <c r="DV29" s="1">
        <v>107</v>
      </c>
      <c r="DW29" s="1">
        <v>107</v>
      </c>
      <c r="DX29" s="1">
        <v>112</v>
      </c>
      <c r="DY29" s="1">
        <v>118</v>
      </c>
      <c r="DZ29" s="1">
        <v>119</v>
      </c>
      <c r="EA29" s="1">
        <v>117</v>
      </c>
      <c r="EB29" s="1">
        <v>113</v>
      </c>
      <c r="EC29" s="1">
        <v>111</v>
      </c>
      <c r="ED29" s="1">
        <v>114</v>
      </c>
      <c r="EE29" s="1">
        <v>116</v>
      </c>
      <c r="EF29" s="1">
        <v>118</v>
      </c>
      <c r="EG29" s="1">
        <v>119</v>
      </c>
      <c r="EH29" s="1">
        <v>122</v>
      </c>
      <c r="EI29" s="1">
        <v>126</v>
      </c>
      <c r="EJ29" s="1">
        <v>129</v>
      </c>
      <c r="EK29" s="1">
        <v>132</v>
      </c>
      <c r="EL29" s="1">
        <v>134</v>
      </c>
      <c r="EM29" s="1">
        <v>138</v>
      </c>
      <c r="EO29" s="7"/>
      <c r="EP29" s="9" t="s">
        <v>196</v>
      </c>
      <c r="EQ29" s="1">
        <v>15</v>
      </c>
      <c r="ER29" s="1">
        <v>17</v>
      </c>
      <c r="ES29" s="1">
        <v>18</v>
      </c>
      <c r="ET29" s="1">
        <v>18</v>
      </c>
      <c r="EU29" s="1">
        <v>19</v>
      </c>
      <c r="EV29" s="1">
        <v>19</v>
      </c>
      <c r="EW29" s="1">
        <v>20</v>
      </c>
      <c r="EX29" s="1">
        <v>20</v>
      </c>
      <c r="EY29" s="1">
        <v>21</v>
      </c>
      <c r="EZ29" s="1">
        <v>21</v>
      </c>
      <c r="FA29" s="1">
        <v>24</v>
      </c>
      <c r="FB29" s="1">
        <v>25</v>
      </c>
      <c r="FC29" s="1">
        <v>26</v>
      </c>
      <c r="FD29" s="1">
        <v>27</v>
      </c>
      <c r="FE29" s="1">
        <v>28</v>
      </c>
      <c r="FF29" s="1">
        <v>29</v>
      </c>
      <c r="FG29" s="1">
        <v>30</v>
      </c>
      <c r="FH29" s="1">
        <v>31</v>
      </c>
      <c r="FI29" s="1">
        <v>31</v>
      </c>
      <c r="FJ29" s="1">
        <v>32</v>
      </c>
      <c r="FK29" s="1">
        <v>33</v>
      </c>
      <c r="FM29" s="7"/>
      <c r="FN29" s="9" t="s">
        <v>196</v>
      </c>
      <c r="FO29" s="1">
        <v>20</v>
      </c>
      <c r="FP29" s="1">
        <v>23</v>
      </c>
      <c r="FQ29" s="1">
        <v>23</v>
      </c>
      <c r="FR29" s="1">
        <v>24</v>
      </c>
      <c r="FS29" s="1">
        <v>24</v>
      </c>
      <c r="FT29" s="1">
        <v>26</v>
      </c>
      <c r="FU29" s="1">
        <v>26</v>
      </c>
      <c r="FV29" s="1">
        <v>28</v>
      </c>
      <c r="FW29" s="1">
        <v>30</v>
      </c>
      <c r="FX29" s="1">
        <v>31</v>
      </c>
      <c r="FY29" s="1">
        <v>33</v>
      </c>
      <c r="FZ29" s="1">
        <v>35</v>
      </c>
      <c r="GA29" s="1">
        <v>37</v>
      </c>
      <c r="GB29" s="1">
        <v>39</v>
      </c>
      <c r="GC29" s="1">
        <v>41</v>
      </c>
      <c r="GD29" s="1">
        <v>42</v>
      </c>
      <c r="GE29" s="1">
        <v>42</v>
      </c>
      <c r="GF29" s="1">
        <v>42</v>
      </c>
      <c r="GG29" s="1">
        <v>43</v>
      </c>
      <c r="GH29" s="1">
        <v>43</v>
      </c>
      <c r="GI29" s="1">
        <v>43</v>
      </c>
      <c r="GK29" s="7"/>
      <c r="GL29" s="9" t="s">
        <v>196</v>
      </c>
      <c r="GM29" s="1">
        <v>52</v>
      </c>
      <c r="GN29" s="1">
        <v>56</v>
      </c>
      <c r="GO29" s="1">
        <v>57</v>
      </c>
      <c r="GP29" s="1">
        <v>68</v>
      </c>
      <c r="GQ29" s="1">
        <v>69</v>
      </c>
      <c r="GR29" s="1">
        <v>74</v>
      </c>
      <c r="GS29" s="1">
        <v>81</v>
      </c>
      <c r="GT29" s="1">
        <v>87</v>
      </c>
      <c r="GU29" s="1">
        <v>91</v>
      </c>
      <c r="GV29" s="1">
        <v>90</v>
      </c>
      <c r="GW29" s="1">
        <v>90</v>
      </c>
      <c r="GX29" s="1">
        <v>95</v>
      </c>
      <c r="GY29" s="1">
        <v>101</v>
      </c>
      <c r="GZ29" s="1">
        <v>107</v>
      </c>
      <c r="HA29" s="1">
        <v>112</v>
      </c>
      <c r="HB29" s="1">
        <v>112</v>
      </c>
      <c r="HC29" s="1">
        <v>107</v>
      </c>
      <c r="HD29" s="1">
        <v>108</v>
      </c>
      <c r="HE29" s="1">
        <v>111</v>
      </c>
      <c r="HF29" s="1">
        <v>111</v>
      </c>
      <c r="HG29" s="1">
        <v>111</v>
      </c>
      <c r="HI29" s="7"/>
      <c r="HJ29" s="9" t="s">
        <v>196</v>
      </c>
      <c r="HK29" s="1">
        <v>25</v>
      </c>
      <c r="HL29" s="1">
        <v>27</v>
      </c>
      <c r="HM29" s="1">
        <v>28</v>
      </c>
      <c r="HN29" s="1">
        <v>29</v>
      </c>
      <c r="HO29" s="1">
        <v>31</v>
      </c>
      <c r="HP29" s="1">
        <v>32</v>
      </c>
      <c r="HQ29" s="1">
        <v>33</v>
      </c>
      <c r="HR29" s="1">
        <v>35</v>
      </c>
      <c r="HS29" s="1">
        <v>36</v>
      </c>
      <c r="HT29" s="1">
        <v>38</v>
      </c>
      <c r="HU29" s="1">
        <v>40</v>
      </c>
      <c r="HV29" s="1">
        <v>40</v>
      </c>
      <c r="HW29" s="1">
        <v>41</v>
      </c>
      <c r="HX29" s="1">
        <v>42</v>
      </c>
      <c r="HY29" s="1">
        <v>44</v>
      </c>
      <c r="HZ29" s="1">
        <v>45</v>
      </c>
      <c r="IA29" s="1">
        <v>45</v>
      </c>
      <c r="IB29" s="1">
        <v>45</v>
      </c>
      <c r="IC29" s="1">
        <v>48</v>
      </c>
      <c r="ID29" s="1">
        <v>49</v>
      </c>
      <c r="IE29" s="1">
        <v>49</v>
      </c>
    </row>
    <row r="30" ht="15" spans="1:239">
      <c r="A30" s="1"/>
      <c r="B30" s="1"/>
      <c r="C30" s="1"/>
      <c r="D30" s="1"/>
      <c r="E30" s="1"/>
      <c r="F30" s="1"/>
      <c r="G30" s="1"/>
      <c r="H30" s="1"/>
      <c r="I30" s="1"/>
      <c r="J30" s="1"/>
      <c r="K30" s="1"/>
      <c r="L30" s="1"/>
      <c r="M30" s="1"/>
      <c r="N30" s="1"/>
      <c r="O30" s="1"/>
      <c r="P30" s="1"/>
      <c r="Q30" s="1"/>
      <c r="R30" s="1"/>
      <c r="S30" s="1"/>
      <c r="T30" s="1"/>
      <c r="U30" s="1"/>
      <c r="V30" s="1"/>
      <c r="W30" s="1"/>
      <c r="Y30" s="1"/>
      <c r="Z30" s="1"/>
      <c r="AA30" s="1"/>
      <c r="AB30" s="1"/>
      <c r="AC30" s="1"/>
      <c r="AD30" s="1"/>
      <c r="AE30" s="1"/>
      <c r="AF30" s="1"/>
      <c r="AG30" s="1"/>
      <c r="AH30" s="1"/>
      <c r="AI30" s="1"/>
      <c r="AJ30" s="1"/>
      <c r="AK30" s="1"/>
      <c r="AL30" s="1"/>
      <c r="AM30" s="1"/>
      <c r="AN30" s="1"/>
      <c r="AO30" s="1"/>
      <c r="AP30" s="1"/>
      <c r="AQ30" s="1"/>
      <c r="AR30" s="1"/>
      <c r="AS30" s="1"/>
      <c r="AT30" s="1"/>
      <c r="AU30" s="1"/>
      <c r="AW30" s="1"/>
      <c r="AX30" s="1"/>
      <c r="AY30" s="1"/>
      <c r="AZ30" s="1"/>
      <c r="BA30" s="1"/>
      <c r="BB30" s="1"/>
      <c r="BC30" s="1"/>
      <c r="BD30" s="1"/>
      <c r="BE30" s="1"/>
      <c r="BF30" s="1"/>
      <c r="BG30" s="1"/>
      <c r="BH30" s="1"/>
      <c r="BI30" s="1"/>
      <c r="BJ30" s="1"/>
      <c r="BK30" s="1"/>
      <c r="BL30" s="1"/>
      <c r="BM30" s="1"/>
      <c r="BN30" s="1"/>
      <c r="BO30" s="1"/>
      <c r="BP30" s="1"/>
      <c r="BQ30" s="1"/>
      <c r="BR30" s="1"/>
      <c r="BS30" s="1"/>
      <c r="BU30" s="1"/>
      <c r="BV30" s="1"/>
      <c r="BW30" s="1"/>
      <c r="BX30" s="1"/>
      <c r="BY30" s="1"/>
      <c r="BZ30" s="1"/>
      <c r="CA30" s="1"/>
      <c r="CB30" s="1"/>
      <c r="CC30" s="1"/>
      <c r="CD30" s="1"/>
      <c r="CE30" s="1"/>
      <c r="CF30" s="1"/>
      <c r="CG30" s="1"/>
      <c r="CH30" s="1"/>
      <c r="CI30" s="1"/>
      <c r="CJ30" s="1"/>
      <c r="CK30" s="1"/>
      <c r="CL30" s="1"/>
      <c r="CM30" s="1"/>
      <c r="CN30" s="1"/>
      <c r="CO30" s="1"/>
      <c r="CP30" s="1"/>
      <c r="CQ30" s="1"/>
      <c r="CS30" s="1"/>
      <c r="CT30" s="1"/>
      <c r="CU30" s="1"/>
      <c r="CV30" s="1"/>
      <c r="CW30" s="1"/>
      <c r="CX30" s="1"/>
      <c r="CY30" s="1"/>
      <c r="CZ30" s="1"/>
      <c r="DA30" s="1"/>
      <c r="DB30" s="1"/>
      <c r="DC30" s="1"/>
      <c r="DD30" s="1"/>
      <c r="DE30" s="1"/>
      <c r="DF30" s="1"/>
      <c r="DG30" s="1"/>
      <c r="DH30" s="1"/>
      <c r="DI30" s="1"/>
      <c r="DJ30" s="1"/>
      <c r="DK30" s="1"/>
      <c r="DL30" s="1"/>
      <c r="DM30" s="1"/>
      <c r="DN30" s="1"/>
      <c r="DO30" s="1"/>
      <c r="DQ30" s="1"/>
      <c r="DR30" s="1"/>
      <c r="DS30" s="1"/>
      <c r="DT30" s="1"/>
      <c r="DU30" s="1"/>
      <c r="DV30" s="1"/>
      <c r="DW30" s="1"/>
      <c r="DX30" s="1"/>
      <c r="DY30" s="1"/>
      <c r="DZ30" s="1"/>
      <c r="EA30" s="1"/>
      <c r="EB30" s="1"/>
      <c r="EC30" s="1"/>
      <c r="ED30" s="1"/>
      <c r="EE30" s="1"/>
      <c r="EF30" s="1"/>
      <c r="EG30" s="1"/>
      <c r="EH30" s="1"/>
      <c r="EI30" s="1"/>
      <c r="EJ30" s="1"/>
      <c r="EK30" s="1"/>
      <c r="EL30" s="1"/>
      <c r="EM30" s="1"/>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K30" s="1"/>
      <c r="GL30" s="1"/>
      <c r="GM30" s="1"/>
      <c r="GN30" s="1"/>
      <c r="GO30" s="1"/>
      <c r="GP30" s="1"/>
      <c r="GQ30" s="1"/>
      <c r="GR30" s="1"/>
      <c r="GS30" s="1"/>
      <c r="GT30" s="1"/>
      <c r="GU30" s="1"/>
      <c r="GV30" s="1"/>
      <c r="GW30" s="1"/>
      <c r="GX30" s="1"/>
      <c r="GY30" s="1"/>
      <c r="GZ30" s="1"/>
      <c r="HA30" s="1"/>
      <c r="HB30" s="1"/>
      <c r="HC30" s="1"/>
      <c r="HD30" s="1"/>
      <c r="HE30" s="1"/>
      <c r="HF30" s="1"/>
      <c r="HG30" s="1"/>
      <c r="HI30" s="1"/>
      <c r="HJ30" s="1"/>
      <c r="HK30" s="1"/>
      <c r="HL30" s="1"/>
      <c r="HM30" s="1"/>
      <c r="HN30" s="1"/>
      <c r="HO30" s="1"/>
      <c r="HP30" s="1"/>
      <c r="HQ30" s="1"/>
      <c r="HR30" s="1"/>
      <c r="HS30" s="1"/>
      <c r="HT30" s="1"/>
      <c r="HU30" s="1"/>
      <c r="HV30" s="1"/>
      <c r="HW30" s="1"/>
      <c r="HX30" s="1"/>
      <c r="HY30" s="1"/>
      <c r="HZ30" s="1"/>
      <c r="IA30" s="1"/>
      <c r="IB30" s="1"/>
      <c r="IC30" s="1"/>
      <c r="ID30" s="1"/>
      <c r="IE30" s="1"/>
    </row>
    <row r="31" ht="15" spans="1:239">
      <c r="A31" s="1"/>
      <c r="B31" s="8" t="s">
        <v>197</v>
      </c>
      <c r="C31" s="1"/>
      <c r="D31" s="1"/>
      <c r="E31" s="1"/>
      <c r="F31" s="1"/>
      <c r="G31" s="1"/>
      <c r="H31" s="1"/>
      <c r="I31" s="1"/>
      <c r="J31" s="1"/>
      <c r="K31" s="1"/>
      <c r="L31" s="1"/>
      <c r="M31" s="1"/>
      <c r="N31" s="1"/>
      <c r="O31" s="1"/>
      <c r="P31" s="1"/>
      <c r="Q31" s="1"/>
      <c r="R31" s="1"/>
      <c r="S31" s="1"/>
      <c r="T31" s="1"/>
      <c r="U31" s="1"/>
      <c r="V31" s="1"/>
      <c r="W31" s="1"/>
      <c r="Y31" s="1"/>
      <c r="Z31" s="8" t="s">
        <v>197</v>
      </c>
      <c r="AA31" s="1"/>
      <c r="AB31" s="1"/>
      <c r="AC31" s="1"/>
      <c r="AD31" s="1"/>
      <c r="AE31" s="1"/>
      <c r="AF31" s="1"/>
      <c r="AG31" s="1"/>
      <c r="AH31" s="1"/>
      <c r="AI31" s="1"/>
      <c r="AJ31" s="1"/>
      <c r="AK31" s="1"/>
      <c r="AL31" s="1"/>
      <c r="AM31" s="1"/>
      <c r="AN31" s="1"/>
      <c r="AO31" s="1"/>
      <c r="AP31" s="1"/>
      <c r="AQ31" s="1"/>
      <c r="AR31" s="1"/>
      <c r="AS31" s="1"/>
      <c r="AT31" s="1"/>
      <c r="AU31" s="1"/>
      <c r="AW31" s="1"/>
      <c r="AX31" s="8" t="s">
        <v>197</v>
      </c>
      <c r="AY31" s="1"/>
      <c r="AZ31" s="1"/>
      <c r="BA31" s="1"/>
      <c r="BB31" s="1"/>
      <c r="BC31" s="1"/>
      <c r="BD31" s="1"/>
      <c r="BE31" s="1"/>
      <c r="BF31" s="1"/>
      <c r="BG31" s="1"/>
      <c r="BH31" s="1"/>
      <c r="BI31" s="1"/>
      <c r="BJ31" s="1"/>
      <c r="BK31" s="1"/>
      <c r="BL31" s="1"/>
      <c r="BM31" s="1"/>
      <c r="BN31" s="1"/>
      <c r="BO31" s="1"/>
      <c r="BP31" s="1"/>
      <c r="BQ31" s="1"/>
      <c r="BR31" s="1"/>
      <c r="BS31" s="1"/>
      <c r="BU31" s="1"/>
      <c r="BV31" s="8" t="s">
        <v>197</v>
      </c>
      <c r="BW31" s="1"/>
      <c r="BX31" s="1"/>
      <c r="BY31" s="1"/>
      <c r="BZ31" s="1"/>
      <c r="CA31" s="1"/>
      <c r="CB31" s="1"/>
      <c r="CC31" s="1"/>
      <c r="CD31" s="1"/>
      <c r="CE31" s="1"/>
      <c r="CF31" s="1"/>
      <c r="CG31" s="1"/>
      <c r="CH31" s="1"/>
      <c r="CI31" s="1"/>
      <c r="CJ31" s="1"/>
      <c r="CK31" s="1"/>
      <c r="CL31" s="1"/>
      <c r="CM31" s="1"/>
      <c r="CN31" s="1"/>
      <c r="CO31" s="1"/>
      <c r="CP31" s="1"/>
      <c r="CQ31" s="1"/>
      <c r="CS31" s="1"/>
      <c r="CT31" s="8" t="s">
        <v>197</v>
      </c>
      <c r="CU31" s="1"/>
      <c r="CV31" s="1"/>
      <c r="CW31" s="1"/>
      <c r="CX31" s="1"/>
      <c r="CY31" s="1"/>
      <c r="CZ31" s="1"/>
      <c r="DA31" s="1"/>
      <c r="DB31" s="1"/>
      <c r="DC31" s="1"/>
      <c r="DD31" s="1"/>
      <c r="DE31" s="1"/>
      <c r="DF31" s="1"/>
      <c r="DG31" s="1"/>
      <c r="DH31" s="1"/>
      <c r="DI31" s="1"/>
      <c r="DJ31" s="1"/>
      <c r="DK31" s="1"/>
      <c r="DL31" s="1"/>
      <c r="DM31" s="1"/>
      <c r="DN31" s="1"/>
      <c r="DO31" s="1"/>
      <c r="DQ31" s="1"/>
      <c r="DR31" s="8" t="s">
        <v>197</v>
      </c>
      <c r="DS31" s="1"/>
      <c r="DT31" s="1"/>
      <c r="DU31" s="1"/>
      <c r="DV31" s="1"/>
      <c r="DW31" s="1"/>
      <c r="DX31" s="1"/>
      <c r="DY31" s="1"/>
      <c r="DZ31" s="1"/>
      <c r="EA31" s="1"/>
      <c r="EB31" s="1"/>
      <c r="EC31" s="1"/>
      <c r="ED31" s="1"/>
      <c r="EE31" s="1"/>
      <c r="EF31" s="1"/>
      <c r="EG31" s="1"/>
      <c r="EH31" s="1"/>
      <c r="EI31" s="1"/>
      <c r="EJ31" s="1"/>
      <c r="EK31" s="1"/>
      <c r="EL31" s="1"/>
      <c r="EM31" s="1"/>
      <c r="EO31" s="1"/>
      <c r="EP31" s="8" t="s">
        <v>197</v>
      </c>
      <c r="EQ31" s="1"/>
      <c r="ER31" s="1"/>
      <c r="ES31" s="1"/>
      <c r="ET31" s="1"/>
      <c r="EU31" s="1"/>
      <c r="EV31" s="1"/>
      <c r="EW31" s="1"/>
      <c r="EX31" s="1"/>
      <c r="EY31" s="1"/>
      <c r="EZ31" s="1"/>
      <c r="FA31" s="1"/>
      <c r="FB31" s="1"/>
      <c r="FC31" s="1"/>
      <c r="FD31" s="1"/>
      <c r="FE31" s="1"/>
      <c r="FF31" s="1"/>
      <c r="FG31" s="1"/>
      <c r="FH31" s="1"/>
      <c r="FI31" s="1"/>
      <c r="FJ31" s="1"/>
      <c r="FK31" s="1"/>
      <c r="FM31" s="1"/>
      <c r="FN31" s="8" t="s">
        <v>197</v>
      </c>
      <c r="FO31" s="1"/>
      <c r="FP31" s="1"/>
      <c r="FQ31" s="1"/>
      <c r="FR31" s="1"/>
      <c r="FS31" s="1"/>
      <c r="FT31" s="1"/>
      <c r="FU31" s="1"/>
      <c r="FV31" s="1"/>
      <c r="FW31" s="1"/>
      <c r="FX31" s="1"/>
      <c r="FY31" s="1"/>
      <c r="FZ31" s="1"/>
      <c r="GA31" s="1"/>
      <c r="GB31" s="1"/>
      <c r="GC31" s="1"/>
      <c r="GD31" s="1"/>
      <c r="GE31" s="1"/>
      <c r="GF31" s="1"/>
      <c r="GG31" s="1"/>
      <c r="GH31" s="1"/>
      <c r="GI31" s="1"/>
      <c r="GK31" s="1"/>
      <c r="GL31" s="8" t="s">
        <v>197</v>
      </c>
      <c r="GM31" s="1"/>
      <c r="GN31" s="1"/>
      <c r="GO31" s="1"/>
      <c r="GP31" s="1"/>
      <c r="GQ31" s="1"/>
      <c r="GR31" s="1"/>
      <c r="GS31" s="1"/>
      <c r="GT31" s="1"/>
      <c r="GU31" s="1"/>
      <c r="GV31" s="1"/>
      <c r="GW31" s="1"/>
      <c r="GX31" s="1"/>
      <c r="GY31" s="1"/>
      <c r="GZ31" s="1"/>
      <c r="HA31" s="1"/>
      <c r="HB31" s="1"/>
      <c r="HC31" s="1"/>
      <c r="HD31" s="1"/>
      <c r="HE31" s="1"/>
      <c r="HF31" s="1"/>
      <c r="HG31" s="1"/>
      <c r="HI31" s="1"/>
      <c r="HJ31" s="8" t="s">
        <v>197</v>
      </c>
      <c r="HK31" s="1"/>
      <c r="HL31" s="1"/>
      <c r="HM31" s="1"/>
      <c r="HN31" s="1"/>
      <c r="HO31" s="1"/>
      <c r="HP31" s="1"/>
      <c r="HQ31" s="1"/>
      <c r="HR31" s="1"/>
      <c r="HS31" s="1"/>
      <c r="HT31" s="1"/>
      <c r="HU31" s="1"/>
      <c r="HV31" s="1"/>
      <c r="HW31" s="1"/>
      <c r="HX31" s="1"/>
      <c r="HY31" s="1"/>
      <c r="HZ31" s="1"/>
      <c r="IA31" s="1"/>
      <c r="IB31" s="1"/>
      <c r="IC31" s="1"/>
      <c r="ID31" s="1"/>
      <c r="IE31" s="1"/>
    </row>
    <row r="32" ht="15" spans="1:239">
      <c r="A32" s="1"/>
      <c r="B32" s="9" t="s">
        <v>193</v>
      </c>
      <c r="C32" s="1">
        <v>71.2</v>
      </c>
      <c r="D32" s="1">
        <v>71.1</v>
      </c>
      <c r="E32" s="1">
        <v>71.1</v>
      </c>
      <c r="F32" s="1">
        <v>71.1</v>
      </c>
      <c r="G32" s="1">
        <v>71.2</v>
      </c>
      <c r="H32" s="1">
        <v>71.3</v>
      </c>
      <c r="I32" s="1">
        <v>71.3</v>
      </c>
      <c r="J32" s="1">
        <v>71</v>
      </c>
      <c r="K32" s="1">
        <v>70.9</v>
      </c>
      <c r="L32" s="1">
        <v>70.7</v>
      </c>
      <c r="M32" s="1">
        <v>70.1</v>
      </c>
      <c r="N32" s="1">
        <v>70</v>
      </c>
      <c r="O32" s="1">
        <v>70.1</v>
      </c>
      <c r="P32" s="1">
        <v>70.2</v>
      </c>
      <c r="Q32" s="1">
        <v>70.3</v>
      </c>
      <c r="R32" s="1">
        <v>70.3</v>
      </c>
      <c r="S32" s="1">
        <v>70.4</v>
      </c>
      <c r="T32" s="1">
        <v>70.4</v>
      </c>
      <c r="U32" s="1">
        <v>70.5</v>
      </c>
      <c r="V32" s="1">
        <v>70.7</v>
      </c>
      <c r="W32" s="1">
        <v>71</v>
      </c>
      <c r="Y32" s="1"/>
      <c r="Z32" s="9" t="s">
        <v>193</v>
      </c>
      <c r="AA32" s="1">
        <v>65.6</v>
      </c>
      <c r="AB32" s="1">
        <v>65.7</v>
      </c>
      <c r="AC32" s="1">
        <v>65.5</v>
      </c>
      <c r="AD32" s="1">
        <v>66.6</v>
      </c>
      <c r="AE32" s="1">
        <v>66.8</v>
      </c>
      <c r="AF32" s="1">
        <v>66.9</v>
      </c>
      <c r="AG32" s="1">
        <v>66.5</v>
      </c>
      <c r="AH32" s="1">
        <v>66.3</v>
      </c>
      <c r="AI32" s="1">
        <v>67</v>
      </c>
      <c r="AJ32" s="1">
        <v>66.3</v>
      </c>
      <c r="AK32" s="1">
        <v>65.7</v>
      </c>
      <c r="AL32" s="1">
        <v>66.1</v>
      </c>
      <c r="AM32" s="1">
        <v>66.7</v>
      </c>
      <c r="AN32" s="1">
        <v>66.8</v>
      </c>
      <c r="AO32" s="1">
        <v>67.1</v>
      </c>
      <c r="AP32" s="1">
        <v>68</v>
      </c>
      <c r="AQ32" s="1">
        <v>68.8</v>
      </c>
      <c r="AR32" s="1">
        <v>69.4</v>
      </c>
      <c r="AS32" s="1">
        <v>68.8</v>
      </c>
      <c r="AT32" s="1">
        <v>68.9</v>
      </c>
      <c r="AU32" s="1">
        <v>69.3</v>
      </c>
      <c r="AW32" s="1"/>
      <c r="AX32" s="9" t="s">
        <v>193</v>
      </c>
      <c r="AY32" s="1">
        <v>69.4</v>
      </c>
      <c r="AZ32" s="1">
        <v>69.8</v>
      </c>
      <c r="BA32" s="1">
        <v>69.8</v>
      </c>
      <c r="BB32" s="1">
        <v>69.1</v>
      </c>
      <c r="BC32" s="1">
        <v>69.5</v>
      </c>
      <c r="BD32" s="1">
        <v>69.2</v>
      </c>
      <c r="BE32" s="1">
        <v>69.1</v>
      </c>
      <c r="BF32" s="1">
        <v>68.7</v>
      </c>
      <c r="BG32" s="1">
        <v>68.4</v>
      </c>
      <c r="BH32" s="1">
        <v>68.3</v>
      </c>
      <c r="BI32" s="1">
        <v>67.6</v>
      </c>
      <c r="BJ32" s="1">
        <v>67.7</v>
      </c>
      <c r="BK32" s="1">
        <v>67.9</v>
      </c>
      <c r="BL32" s="1">
        <v>68.2</v>
      </c>
      <c r="BM32" s="1">
        <v>68.3</v>
      </c>
      <c r="BN32" s="1">
        <v>68.7</v>
      </c>
      <c r="BO32" s="1">
        <v>68.6</v>
      </c>
      <c r="BP32" s="1">
        <v>69</v>
      </c>
      <c r="BQ32" s="1">
        <v>69.1</v>
      </c>
      <c r="BR32" s="1">
        <v>69.3</v>
      </c>
      <c r="BS32" s="1">
        <v>69.8</v>
      </c>
      <c r="BU32" s="1"/>
      <c r="BV32" s="9" t="s">
        <v>193</v>
      </c>
      <c r="BW32" s="1">
        <v>68</v>
      </c>
      <c r="BX32" s="1">
        <v>67.4</v>
      </c>
      <c r="BY32" s="1">
        <v>67.3</v>
      </c>
      <c r="BZ32" s="1">
        <v>67.7</v>
      </c>
      <c r="CA32" s="1">
        <v>67.5</v>
      </c>
      <c r="CB32" s="1">
        <v>67.7</v>
      </c>
      <c r="CC32" s="1">
        <v>67.5</v>
      </c>
      <c r="CD32" s="1">
        <v>67.5</v>
      </c>
      <c r="CE32" s="1">
        <v>67.5</v>
      </c>
      <c r="CF32" s="1">
        <v>68</v>
      </c>
      <c r="CG32" s="1">
        <v>68.2</v>
      </c>
      <c r="CH32" s="1">
        <v>68.4</v>
      </c>
      <c r="CI32" s="1">
        <v>68.6</v>
      </c>
      <c r="CJ32" s="1">
        <v>68.8</v>
      </c>
      <c r="CK32" s="1">
        <v>68.7</v>
      </c>
      <c r="CL32" s="1">
        <v>68.8</v>
      </c>
      <c r="CM32" s="1">
        <v>69.1</v>
      </c>
      <c r="CN32" s="1">
        <v>69.2</v>
      </c>
      <c r="CO32" s="1">
        <v>69.4</v>
      </c>
      <c r="CP32" s="1">
        <v>69.4</v>
      </c>
      <c r="CQ32" s="1">
        <v>69.5</v>
      </c>
      <c r="CS32" s="1"/>
      <c r="CT32" s="9" t="s">
        <v>193</v>
      </c>
      <c r="CU32" s="1">
        <v>66.9</v>
      </c>
      <c r="CV32" s="1">
        <v>66.7</v>
      </c>
      <c r="CW32" s="1">
        <v>67</v>
      </c>
      <c r="CX32" s="1">
        <v>67.1</v>
      </c>
      <c r="CY32" s="1">
        <v>67.3</v>
      </c>
      <c r="CZ32" s="1">
        <v>67.5</v>
      </c>
      <c r="DA32" s="1">
        <v>67.7</v>
      </c>
      <c r="DB32" s="1">
        <v>67.4</v>
      </c>
      <c r="DC32" s="1">
        <v>67.4</v>
      </c>
      <c r="DD32" s="1">
        <v>67.3</v>
      </c>
      <c r="DE32" s="1">
        <v>67.3</v>
      </c>
      <c r="DF32" s="1">
        <v>67.4</v>
      </c>
      <c r="DG32" s="1">
        <v>67.4</v>
      </c>
      <c r="DH32" s="1">
        <v>68.4</v>
      </c>
      <c r="DI32" s="1">
        <v>68.2</v>
      </c>
      <c r="DJ32" s="1">
        <v>68.5</v>
      </c>
      <c r="DK32" s="1">
        <v>69</v>
      </c>
      <c r="DL32" s="1">
        <v>69.2</v>
      </c>
      <c r="DM32" s="1">
        <v>69.6</v>
      </c>
      <c r="DN32" s="1">
        <v>69.7</v>
      </c>
      <c r="DO32" s="1">
        <v>70</v>
      </c>
      <c r="DQ32" s="1"/>
      <c r="DR32" s="9" t="s">
        <v>193</v>
      </c>
      <c r="DS32" s="1">
        <v>68.1</v>
      </c>
      <c r="DT32" s="1">
        <v>68.5</v>
      </c>
      <c r="DU32" s="1">
        <v>68.5</v>
      </c>
      <c r="DV32" s="1">
        <v>68.7</v>
      </c>
      <c r="DW32" s="1">
        <v>68.9</v>
      </c>
      <c r="DX32" s="1">
        <v>69.1</v>
      </c>
      <c r="DY32" s="1">
        <v>69.2</v>
      </c>
      <c r="DZ32" s="1">
        <v>69</v>
      </c>
      <c r="EA32" s="1">
        <v>68.9</v>
      </c>
      <c r="EB32" s="1">
        <v>68.9</v>
      </c>
      <c r="EC32" s="1">
        <v>68.9</v>
      </c>
      <c r="ED32" s="1">
        <v>69</v>
      </c>
      <c r="EE32" s="1">
        <v>69.2</v>
      </c>
      <c r="EF32" s="1">
        <v>69.4</v>
      </c>
      <c r="EG32" s="1">
        <v>69.6</v>
      </c>
      <c r="EH32" s="1">
        <v>69.8</v>
      </c>
      <c r="EI32" s="1">
        <v>70.1</v>
      </c>
      <c r="EJ32" s="1">
        <v>70.4</v>
      </c>
      <c r="EK32" s="1">
        <v>70.7</v>
      </c>
      <c r="EL32" s="1">
        <v>70.8</v>
      </c>
      <c r="EM32" s="1">
        <v>70.7</v>
      </c>
      <c r="EO32" s="1"/>
      <c r="EP32" s="9" t="s">
        <v>193</v>
      </c>
      <c r="EQ32" s="1">
        <v>66.3</v>
      </c>
      <c r="ER32" s="1">
        <v>66.2</v>
      </c>
      <c r="ES32" s="1">
        <v>66.1</v>
      </c>
      <c r="ET32" s="1">
        <v>66.3</v>
      </c>
      <c r="EU32" s="1">
        <v>66.5</v>
      </c>
      <c r="EV32" s="1">
        <v>66</v>
      </c>
      <c r="EW32" s="1">
        <v>65.2</v>
      </c>
      <c r="EX32" s="1">
        <v>65.8</v>
      </c>
      <c r="EY32" s="1">
        <v>65.8</v>
      </c>
      <c r="EZ32" s="1">
        <v>65.6</v>
      </c>
      <c r="FA32" s="1">
        <v>65.2</v>
      </c>
      <c r="FB32" s="1">
        <v>64.7</v>
      </c>
      <c r="FC32" s="1">
        <v>64.9</v>
      </c>
      <c r="FD32" s="1">
        <v>64.8</v>
      </c>
      <c r="FE32" s="1">
        <v>64.9</v>
      </c>
      <c r="FF32" s="1">
        <v>65.1</v>
      </c>
      <c r="FG32" s="1">
        <v>65.4</v>
      </c>
      <c r="FH32" s="1">
        <v>65.6</v>
      </c>
      <c r="FI32" s="1">
        <v>65.8</v>
      </c>
      <c r="FJ32" s="1">
        <v>65.9</v>
      </c>
      <c r="FK32" s="1">
        <v>66.2</v>
      </c>
      <c r="FM32" s="1"/>
      <c r="FN32" s="9" t="s">
        <v>193</v>
      </c>
      <c r="FO32" s="1">
        <v>55.4</v>
      </c>
      <c r="FP32" s="1">
        <v>54.5</v>
      </c>
      <c r="FQ32" s="1">
        <v>54.3</v>
      </c>
      <c r="FR32" s="1">
        <v>54.4</v>
      </c>
      <c r="FS32" s="1">
        <v>54.3</v>
      </c>
      <c r="FT32" s="1">
        <v>54.4</v>
      </c>
      <c r="FU32" s="1">
        <v>52.9</v>
      </c>
      <c r="FV32" s="1">
        <v>52.4</v>
      </c>
      <c r="FW32" s="1">
        <v>52.2</v>
      </c>
      <c r="FX32" s="1">
        <v>51.9</v>
      </c>
      <c r="FY32" s="1">
        <v>51.5</v>
      </c>
      <c r="FZ32" s="1">
        <v>51.5</v>
      </c>
      <c r="GA32" s="1">
        <v>51.3</v>
      </c>
      <c r="GB32" s="1">
        <v>51.2</v>
      </c>
      <c r="GC32" s="1">
        <v>51.6</v>
      </c>
      <c r="GD32" s="1">
        <v>52.2</v>
      </c>
      <c r="GE32" s="1">
        <v>52.6</v>
      </c>
      <c r="GF32" s="1">
        <v>52.8</v>
      </c>
      <c r="GG32" s="1">
        <v>53</v>
      </c>
      <c r="GH32" s="1">
        <v>53.1</v>
      </c>
      <c r="GI32" s="1">
        <v>53.3</v>
      </c>
      <c r="GK32" s="1"/>
      <c r="GL32" s="9" t="s">
        <v>193</v>
      </c>
      <c r="GM32" s="1">
        <v>55</v>
      </c>
      <c r="GN32" s="1">
        <v>54.5</v>
      </c>
      <c r="GO32" s="1">
        <v>54.4</v>
      </c>
      <c r="GP32" s="1">
        <v>53.2</v>
      </c>
      <c r="GQ32" s="1">
        <v>52.8</v>
      </c>
      <c r="GR32" s="1">
        <v>52.6</v>
      </c>
      <c r="GS32" s="1">
        <v>50.6</v>
      </c>
      <c r="GT32" s="1">
        <v>50.8</v>
      </c>
      <c r="GU32" s="1">
        <v>50.9</v>
      </c>
      <c r="GV32" s="1">
        <v>51</v>
      </c>
      <c r="GW32" s="1">
        <v>50.9</v>
      </c>
      <c r="GX32" s="1">
        <v>51.1</v>
      </c>
      <c r="GY32" s="1">
        <v>51.1</v>
      </c>
      <c r="GZ32" s="1">
        <v>51.2</v>
      </c>
      <c r="HA32" s="1">
        <v>51.6</v>
      </c>
      <c r="HB32" s="1">
        <v>52.1</v>
      </c>
      <c r="HC32" s="1">
        <v>52.9</v>
      </c>
      <c r="HD32" s="1">
        <v>53.3</v>
      </c>
      <c r="HE32" s="1">
        <v>53.5</v>
      </c>
      <c r="HF32" s="1">
        <v>53.7</v>
      </c>
      <c r="HG32" s="1">
        <v>54.1</v>
      </c>
      <c r="HI32" s="1"/>
      <c r="HJ32" s="9" t="s">
        <v>193</v>
      </c>
      <c r="HK32" s="1">
        <v>63</v>
      </c>
      <c r="HL32" s="1">
        <v>62.8</v>
      </c>
      <c r="HM32" s="1">
        <v>62.6</v>
      </c>
      <c r="HN32" s="1">
        <v>62.2</v>
      </c>
      <c r="HO32" s="1">
        <v>61.8</v>
      </c>
      <c r="HP32" s="1">
        <v>61.2</v>
      </c>
      <c r="HQ32" s="1">
        <v>58.7</v>
      </c>
      <c r="HR32" s="1">
        <v>58.4</v>
      </c>
      <c r="HS32" s="1">
        <v>58.4</v>
      </c>
      <c r="HT32" s="1">
        <v>58</v>
      </c>
      <c r="HU32" s="1">
        <v>57.6</v>
      </c>
      <c r="HV32" s="1">
        <v>57.8</v>
      </c>
      <c r="HW32" s="1">
        <v>57.8</v>
      </c>
      <c r="HX32" s="1">
        <v>58.1</v>
      </c>
      <c r="HY32" s="1">
        <v>58.5</v>
      </c>
      <c r="HZ32" s="1">
        <v>59</v>
      </c>
      <c r="IA32" s="1">
        <v>59.6</v>
      </c>
      <c r="IB32" s="1">
        <v>59.9</v>
      </c>
      <c r="IC32" s="1">
        <v>59.9</v>
      </c>
      <c r="ID32" s="1">
        <v>60.5</v>
      </c>
      <c r="IE32" s="1">
        <v>60.8</v>
      </c>
    </row>
    <row r="33" ht="15" spans="1:239">
      <c r="A33" s="1"/>
      <c r="B33" s="9" t="s">
        <v>194</v>
      </c>
      <c r="C33" s="1">
        <v>20.4</v>
      </c>
      <c r="D33" s="1">
        <v>20.3</v>
      </c>
      <c r="E33" s="1">
        <v>20.2</v>
      </c>
      <c r="F33" s="1">
        <v>20.2</v>
      </c>
      <c r="G33" s="1">
        <v>20.1</v>
      </c>
      <c r="H33" s="1">
        <v>20.1</v>
      </c>
      <c r="I33" s="1">
        <v>20.1</v>
      </c>
      <c r="J33" s="1">
        <v>20</v>
      </c>
      <c r="K33" s="1">
        <v>19.9</v>
      </c>
      <c r="L33" s="1">
        <v>19.8</v>
      </c>
      <c r="M33" s="1">
        <v>19.6</v>
      </c>
      <c r="N33" s="1">
        <v>19.5</v>
      </c>
      <c r="O33" s="1">
        <v>19.5</v>
      </c>
      <c r="P33" s="1">
        <v>19.5</v>
      </c>
      <c r="Q33" s="1">
        <v>19.5</v>
      </c>
      <c r="R33" s="1">
        <v>19.4</v>
      </c>
      <c r="S33" s="1">
        <v>19.4</v>
      </c>
      <c r="T33" s="1">
        <v>19.4</v>
      </c>
      <c r="U33" s="1">
        <v>19.5</v>
      </c>
      <c r="V33" s="1">
        <v>19.6</v>
      </c>
      <c r="W33" s="1">
        <v>19.7</v>
      </c>
      <c r="Y33" s="1"/>
      <c r="Z33" s="9" t="s">
        <v>194</v>
      </c>
      <c r="AA33" s="1">
        <v>19.2</v>
      </c>
      <c r="AB33" s="1">
        <v>19.1</v>
      </c>
      <c r="AC33" s="1">
        <v>19</v>
      </c>
      <c r="AD33" s="1">
        <v>19.3</v>
      </c>
      <c r="AE33" s="1">
        <v>19.3</v>
      </c>
      <c r="AF33" s="1">
        <v>19.3</v>
      </c>
      <c r="AG33" s="1">
        <v>19.1</v>
      </c>
      <c r="AH33" s="1">
        <v>19.1</v>
      </c>
      <c r="AI33" s="1">
        <v>19</v>
      </c>
      <c r="AJ33" s="1">
        <v>18.9</v>
      </c>
      <c r="AK33" s="1">
        <v>18.7</v>
      </c>
      <c r="AL33" s="1">
        <v>18.8</v>
      </c>
      <c r="AM33" s="1">
        <v>19</v>
      </c>
      <c r="AN33" s="1">
        <v>19</v>
      </c>
      <c r="AO33" s="1">
        <v>19.1</v>
      </c>
      <c r="AP33" s="1">
        <v>19.4</v>
      </c>
      <c r="AQ33" s="1">
        <v>19.6</v>
      </c>
      <c r="AR33" s="1">
        <v>19.7</v>
      </c>
      <c r="AS33" s="1">
        <v>19.4</v>
      </c>
      <c r="AT33" s="1">
        <v>19.5</v>
      </c>
      <c r="AU33" s="1">
        <v>19.6</v>
      </c>
      <c r="AW33" s="1"/>
      <c r="AX33" s="9" t="s">
        <v>194</v>
      </c>
      <c r="AY33" s="1">
        <v>19.9</v>
      </c>
      <c r="AZ33" s="1">
        <v>19.9</v>
      </c>
      <c r="BA33" s="1">
        <v>19.9</v>
      </c>
      <c r="BB33" s="1">
        <v>19.6</v>
      </c>
      <c r="BC33" s="1">
        <v>19.6</v>
      </c>
      <c r="BD33" s="1">
        <v>19.5</v>
      </c>
      <c r="BE33" s="1">
        <v>19.4</v>
      </c>
      <c r="BF33" s="1">
        <v>19.3</v>
      </c>
      <c r="BG33" s="1">
        <v>19.2</v>
      </c>
      <c r="BH33" s="1">
        <v>19.1</v>
      </c>
      <c r="BI33" s="1">
        <v>18.9</v>
      </c>
      <c r="BJ33" s="1">
        <v>18.9</v>
      </c>
      <c r="BK33" s="1">
        <v>19</v>
      </c>
      <c r="BL33" s="1">
        <v>19</v>
      </c>
      <c r="BM33" s="1">
        <v>19.1</v>
      </c>
      <c r="BN33" s="1">
        <v>19.1</v>
      </c>
      <c r="BO33" s="1">
        <v>19.1</v>
      </c>
      <c r="BP33" s="1">
        <v>19.1</v>
      </c>
      <c r="BQ33" s="1">
        <v>19.2</v>
      </c>
      <c r="BR33" s="1">
        <v>19.2</v>
      </c>
      <c r="BS33" s="1">
        <v>19.5</v>
      </c>
      <c r="BU33" s="1"/>
      <c r="BV33" s="9" t="s">
        <v>194</v>
      </c>
      <c r="BW33" s="1">
        <v>19.7</v>
      </c>
      <c r="BX33" s="1">
        <v>19.5</v>
      </c>
      <c r="BY33" s="1">
        <v>19.4</v>
      </c>
      <c r="BZ33" s="1">
        <v>19.4</v>
      </c>
      <c r="CA33" s="1">
        <v>19.3</v>
      </c>
      <c r="CB33" s="1">
        <v>19.3</v>
      </c>
      <c r="CC33" s="1">
        <v>19.3</v>
      </c>
      <c r="CD33" s="1">
        <v>19.2</v>
      </c>
      <c r="CE33" s="1">
        <v>19.2</v>
      </c>
      <c r="CF33" s="1">
        <v>19.3</v>
      </c>
      <c r="CG33" s="1">
        <v>19.3</v>
      </c>
      <c r="CH33" s="1">
        <v>19.3</v>
      </c>
      <c r="CI33" s="1">
        <v>19.4</v>
      </c>
      <c r="CJ33" s="1">
        <v>19.4</v>
      </c>
      <c r="CK33" s="1">
        <v>19.5</v>
      </c>
      <c r="CL33" s="1">
        <v>19.4</v>
      </c>
      <c r="CM33" s="1">
        <v>19.4</v>
      </c>
      <c r="CN33" s="1">
        <v>19.4</v>
      </c>
      <c r="CO33" s="1">
        <v>19.4</v>
      </c>
      <c r="CP33" s="1">
        <v>19.4</v>
      </c>
      <c r="CQ33" s="1">
        <v>19.4</v>
      </c>
      <c r="CS33" s="1"/>
      <c r="CT33" s="9" t="s">
        <v>194</v>
      </c>
      <c r="CU33" s="1">
        <v>18.8</v>
      </c>
      <c r="CV33" s="1">
        <v>18.8</v>
      </c>
      <c r="CW33" s="1">
        <v>18.8</v>
      </c>
      <c r="CX33" s="1">
        <v>18.9</v>
      </c>
      <c r="CY33" s="1">
        <v>18.9</v>
      </c>
      <c r="CZ33" s="1">
        <v>18.9</v>
      </c>
      <c r="DA33" s="1">
        <v>19</v>
      </c>
      <c r="DB33" s="1">
        <v>18.9</v>
      </c>
      <c r="DC33" s="1">
        <v>18.8</v>
      </c>
      <c r="DD33" s="1">
        <v>18.8</v>
      </c>
      <c r="DE33" s="1">
        <v>18.8</v>
      </c>
      <c r="DF33" s="1">
        <v>18.8</v>
      </c>
      <c r="DG33" s="1">
        <v>18.7</v>
      </c>
      <c r="DH33" s="1">
        <v>19</v>
      </c>
      <c r="DI33" s="1">
        <v>19</v>
      </c>
      <c r="DJ33" s="1">
        <v>19.1</v>
      </c>
      <c r="DK33" s="1">
        <v>19.2</v>
      </c>
      <c r="DL33" s="1">
        <v>19.3</v>
      </c>
      <c r="DM33" s="1">
        <v>19.4</v>
      </c>
      <c r="DN33" s="1">
        <v>19.4</v>
      </c>
      <c r="DO33" s="1">
        <v>19.4</v>
      </c>
      <c r="DQ33" s="1"/>
      <c r="DR33" s="9" t="s">
        <v>194</v>
      </c>
      <c r="DS33" s="1">
        <v>19.3</v>
      </c>
      <c r="DT33" s="1">
        <v>19.3</v>
      </c>
      <c r="DU33" s="1">
        <v>19.2</v>
      </c>
      <c r="DV33" s="1">
        <v>19.2</v>
      </c>
      <c r="DW33" s="1">
        <v>19.2</v>
      </c>
      <c r="DX33" s="1">
        <v>19.3</v>
      </c>
      <c r="DY33" s="1">
        <v>19.3</v>
      </c>
      <c r="DZ33" s="1">
        <v>19.2</v>
      </c>
      <c r="EA33" s="1">
        <v>19.2</v>
      </c>
      <c r="EB33" s="1">
        <v>19.2</v>
      </c>
      <c r="EC33" s="1">
        <v>19.2</v>
      </c>
      <c r="ED33" s="1">
        <v>19.2</v>
      </c>
      <c r="EE33" s="1">
        <v>19.3</v>
      </c>
      <c r="EF33" s="1">
        <v>19.4</v>
      </c>
      <c r="EG33" s="1">
        <v>19.4</v>
      </c>
      <c r="EH33" s="1">
        <v>19.5</v>
      </c>
      <c r="EI33" s="1">
        <v>19.6</v>
      </c>
      <c r="EJ33" s="1">
        <v>19.6</v>
      </c>
      <c r="EK33" s="1">
        <v>19.7</v>
      </c>
      <c r="EL33" s="1">
        <v>19.7</v>
      </c>
      <c r="EM33" s="1">
        <v>19.7</v>
      </c>
      <c r="EO33" s="1"/>
      <c r="EP33" s="9" t="s">
        <v>194</v>
      </c>
      <c r="EQ33" s="1">
        <v>19.2</v>
      </c>
      <c r="ER33" s="1">
        <v>19.2</v>
      </c>
      <c r="ES33" s="1">
        <v>19.1</v>
      </c>
      <c r="ET33" s="1">
        <v>19.2</v>
      </c>
      <c r="EU33" s="1">
        <v>19.2</v>
      </c>
      <c r="EV33" s="1">
        <v>18.9</v>
      </c>
      <c r="EW33" s="1">
        <v>18.7</v>
      </c>
      <c r="EX33" s="1">
        <v>18.9</v>
      </c>
      <c r="EY33" s="1">
        <v>18.8</v>
      </c>
      <c r="EZ33" s="1">
        <v>18.8</v>
      </c>
      <c r="FA33" s="1">
        <v>18.6</v>
      </c>
      <c r="FB33" s="1">
        <v>18.3</v>
      </c>
      <c r="FC33" s="1">
        <v>18.4</v>
      </c>
      <c r="FD33" s="1">
        <v>18.4</v>
      </c>
      <c r="FE33" s="1">
        <v>18.4</v>
      </c>
      <c r="FF33" s="1">
        <v>18.4</v>
      </c>
      <c r="FG33" s="1">
        <v>18.5</v>
      </c>
      <c r="FH33" s="1">
        <v>18.5</v>
      </c>
      <c r="FI33" s="1">
        <v>18.6</v>
      </c>
      <c r="FJ33" s="1">
        <v>18.6</v>
      </c>
      <c r="FK33" s="1">
        <v>18.7</v>
      </c>
      <c r="FM33" s="1"/>
      <c r="FN33" s="9" t="s">
        <v>194</v>
      </c>
      <c r="FO33" s="1">
        <v>27.7</v>
      </c>
      <c r="FP33" s="1">
        <v>27.3</v>
      </c>
      <c r="FQ33" s="1">
        <v>27.2</v>
      </c>
      <c r="FR33" s="1">
        <v>27.2</v>
      </c>
      <c r="FS33" s="1">
        <v>27.1</v>
      </c>
      <c r="FT33" s="1">
        <v>27.1</v>
      </c>
      <c r="FU33" s="1">
        <v>26.3</v>
      </c>
      <c r="FV33" s="1">
        <v>26</v>
      </c>
      <c r="FW33" s="1">
        <v>25.8</v>
      </c>
      <c r="FX33" s="1">
        <v>25.6</v>
      </c>
      <c r="FY33" s="1">
        <v>25.3</v>
      </c>
      <c r="FZ33" s="1">
        <v>25.3</v>
      </c>
      <c r="GA33" s="1">
        <v>25</v>
      </c>
      <c r="GB33" s="1">
        <v>24.9</v>
      </c>
      <c r="GC33" s="1">
        <v>25.1</v>
      </c>
      <c r="GD33" s="1">
        <v>25.4</v>
      </c>
      <c r="GE33" s="1">
        <v>25.6</v>
      </c>
      <c r="GF33" s="1">
        <v>25.8</v>
      </c>
      <c r="GG33" s="1">
        <v>25.9</v>
      </c>
      <c r="GH33" s="1">
        <v>26</v>
      </c>
      <c r="GI33" s="1">
        <v>26.1</v>
      </c>
      <c r="GK33" s="1"/>
      <c r="GL33" s="9" t="s">
        <v>194</v>
      </c>
      <c r="GM33" s="1">
        <v>27.1</v>
      </c>
      <c r="GN33" s="1">
        <v>26.7</v>
      </c>
      <c r="GO33" s="1">
        <v>26.6</v>
      </c>
      <c r="GP33" s="1">
        <v>25.8</v>
      </c>
      <c r="GQ33" s="1">
        <v>25.6</v>
      </c>
      <c r="GR33" s="1">
        <v>25.4</v>
      </c>
      <c r="GS33" s="1">
        <v>24.4</v>
      </c>
      <c r="GT33" s="1">
        <v>24.4</v>
      </c>
      <c r="GU33" s="1">
        <v>24.5</v>
      </c>
      <c r="GV33" s="1">
        <v>24.6</v>
      </c>
      <c r="GW33" s="1">
        <v>24.6</v>
      </c>
      <c r="GX33" s="1">
        <v>24.6</v>
      </c>
      <c r="GY33" s="1">
        <v>24.6</v>
      </c>
      <c r="GZ33" s="1">
        <v>24.6</v>
      </c>
      <c r="HA33" s="1">
        <v>24.8</v>
      </c>
      <c r="HB33" s="1">
        <v>25</v>
      </c>
      <c r="HC33" s="1">
        <v>25.4</v>
      </c>
      <c r="HD33" s="1">
        <v>25.6</v>
      </c>
      <c r="HE33" s="1">
        <v>25.8</v>
      </c>
      <c r="HF33" s="1">
        <v>26</v>
      </c>
      <c r="HG33" s="1">
        <v>26.2</v>
      </c>
      <c r="HI33" s="1"/>
      <c r="HJ33" s="9" t="s">
        <v>194</v>
      </c>
      <c r="HK33" s="1">
        <v>24.7</v>
      </c>
      <c r="HL33" s="1">
        <v>24.5</v>
      </c>
      <c r="HM33" s="1">
        <v>24.4</v>
      </c>
      <c r="HN33" s="1">
        <v>24.1</v>
      </c>
      <c r="HO33" s="1">
        <v>23.9</v>
      </c>
      <c r="HP33" s="1">
        <v>23.6</v>
      </c>
      <c r="HQ33" s="1">
        <v>22.6</v>
      </c>
      <c r="HR33" s="1">
        <v>22.5</v>
      </c>
      <c r="HS33" s="1">
        <v>22.5</v>
      </c>
      <c r="HT33" s="1">
        <v>22.4</v>
      </c>
      <c r="HU33" s="1">
        <v>22.3</v>
      </c>
      <c r="HV33" s="1">
        <v>22.3</v>
      </c>
      <c r="HW33" s="1">
        <v>22.3</v>
      </c>
      <c r="HX33" s="1">
        <v>22.4</v>
      </c>
      <c r="HY33" s="1">
        <v>22.6</v>
      </c>
      <c r="HZ33" s="1">
        <v>22.8</v>
      </c>
      <c r="IA33" s="1">
        <v>23</v>
      </c>
      <c r="IB33" s="1">
        <v>23.1</v>
      </c>
      <c r="IC33" s="1">
        <v>23.1</v>
      </c>
      <c r="ID33" s="1">
        <v>23.3</v>
      </c>
      <c r="IE33" s="1">
        <v>23.4</v>
      </c>
    </row>
    <row r="34" ht="15" spans="1:239">
      <c r="A34" s="1"/>
      <c r="B34" s="9" t="s">
        <v>195</v>
      </c>
      <c r="C34" s="1">
        <v>5.7</v>
      </c>
      <c r="D34" s="1">
        <v>5.7</v>
      </c>
      <c r="E34" s="1">
        <v>5.8</v>
      </c>
      <c r="F34" s="1">
        <v>6.1</v>
      </c>
      <c r="G34" s="1">
        <v>6.2</v>
      </c>
      <c r="H34" s="1">
        <v>6.1</v>
      </c>
      <c r="I34" s="1">
        <v>6.2</v>
      </c>
      <c r="J34" s="1">
        <v>6.6</v>
      </c>
      <c r="K34" s="1">
        <v>6.9</v>
      </c>
      <c r="L34" s="1">
        <v>7.3</v>
      </c>
      <c r="M34" s="1">
        <v>7.8</v>
      </c>
      <c r="N34" s="1">
        <v>8</v>
      </c>
      <c r="O34" s="1">
        <v>7.9</v>
      </c>
      <c r="P34" s="1">
        <v>8.1</v>
      </c>
      <c r="Q34" s="1">
        <v>8</v>
      </c>
      <c r="R34" s="1">
        <v>8.1</v>
      </c>
      <c r="S34" s="1">
        <v>8.1</v>
      </c>
      <c r="T34" s="1">
        <v>8.1</v>
      </c>
      <c r="U34" s="1">
        <v>8</v>
      </c>
      <c r="V34" s="1">
        <v>7.8</v>
      </c>
      <c r="W34" s="1">
        <v>7.5</v>
      </c>
      <c r="Y34" s="1"/>
      <c r="Z34" s="9" t="s">
        <v>195</v>
      </c>
      <c r="AA34" s="1">
        <v>8.4</v>
      </c>
      <c r="AB34" s="1">
        <v>8.2</v>
      </c>
      <c r="AC34" s="1">
        <v>8.4</v>
      </c>
      <c r="AD34" s="1">
        <v>7.3</v>
      </c>
      <c r="AE34" s="1">
        <v>7.2</v>
      </c>
      <c r="AF34" s="1">
        <v>7.1</v>
      </c>
      <c r="AG34" s="1">
        <v>7.4</v>
      </c>
      <c r="AH34" s="1">
        <v>7.9</v>
      </c>
      <c r="AI34" s="1">
        <v>7.9</v>
      </c>
      <c r="AJ34" s="1">
        <v>8.2</v>
      </c>
      <c r="AK34" s="1">
        <v>9.1</v>
      </c>
      <c r="AL34" s="1">
        <v>8.8</v>
      </c>
      <c r="AM34" s="1">
        <v>8.4</v>
      </c>
      <c r="AN34" s="1">
        <v>8.4</v>
      </c>
      <c r="AO34" s="1">
        <v>8.3</v>
      </c>
      <c r="AP34" s="1">
        <v>8</v>
      </c>
      <c r="AQ34" s="1">
        <v>7.7</v>
      </c>
      <c r="AR34" s="1">
        <v>7.5</v>
      </c>
      <c r="AS34" s="1">
        <v>7.7</v>
      </c>
      <c r="AT34" s="1">
        <v>7.6</v>
      </c>
      <c r="AU34" s="1">
        <v>7.4</v>
      </c>
      <c r="AW34" s="1"/>
      <c r="AX34" s="9" t="s">
        <v>195</v>
      </c>
      <c r="AY34" s="1">
        <v>6.8</v>
      </c>
      <c r="AZ34" s="1">
        <v>6.7</v>
      </c>
      <c r="BA34" s="1">
        <v>6.8</v>
      </c>
      <c r="BB34" s="1">
        <v>7.7</v>
      </c>
      <c r="BC34" s="1">
        <v>7.7</v>
      </c>
      <c r="BD34" s="1">
        <v>7.8</v>
      </c>
      <c r="BE34" s="1">
        <v>8.1</v>
      </c>
      <c r="BF34" s="1">
        <v>8.6</v>
      </c>
      <c r="BG34" s="1">
        <v>9.2</v>
      </c>
      <c r="BH34" s="1">
        <v>9.5</v>
      </c>
      <c r="BI34" s="1">
        <v>10</v>
      </c>
      <c r="BJ34" s="1">
        <v>10</v>
      </c>
      <c r="BK34" s="1">
        <v>9.8</v>
      </c>
      <c r="BL34" s="1">
        <v>9.5</v>
      </c>
      <c r="BM34" s="1">
        <v>9.4</v>
      </c>
      <c r="BN34" s="1">
        <v>9.2</v>
      </c>
      <c r="BO34" s="1">
        <v>9.3</v>
      </c>
      <c r="BP34" s="1">
        <v>9.1</v>
      </c>
      <c r="BQ34" s="1">
        <v>9</v>
      </c>
      <c r="BR34" s="1">
        <v>8.9</v>
      </c>
      <c r="BS34" s="1">
        <v>8.4</v>
      </c>
      <c r="BU34" s="1"/>
      <c r="BV34" s="9" t="s">
        <v>195</v>
      </c>
      <c r="BW34" s="1">
        <v>6.4</v>
      </c>
      <c r="BX34" s="1">
        <v>6.9</v>
      </c>
      <c r="BY34" s="1">
        <v>7</v>
      </c>
      <c r="BZ34" s="1">
        <v>7</v>
      </c>
      <c r="CA34" s="1">
        <v>7.3</v>
      </c>
      <c r="CB34" s="1">
        <v>7.3</v>
      </c>
      <c r="CC34" s="1">
        <v>7.6</v>
      </c>
      <c r="CD34" s="1">
        <v>8</v>
      </c>
      <c r="CE34" s="1">
        <v>8.1</v>
      </c>
      <c r="CF34" s="1">
        <v>8.1</v>
      </c>
      <c r="CG34" s="1">
        <v>8.2</v>
      </c>
      <c r="CH34" s="1">
        <v>8.1</v>
      </c>
      <c r="CI34" s="1">
        <v>7.9</v>
      </c>
      <c r="CJ34" s="1">
        <v>7.8</v>
      </c>
      <c r="CK34" s="1">
        <v>7.8</v>
      </c>
      <c r="CL34" s="1">
        <v>7.9</v>
      </c>
      <c r="CM34" s="1">
        <v>7.8</v>
      </c>
      <c r="CN34" s="1">
        <v>7.8</v>
      </c>
      <c r="CO34" s="1">
        <v>7.7</v>
      </c>
      <c r="CP34" s="1">
        <v>7.7</v>
      </c>
      <c r="CQ34" s="1">
        <v>7.6</v>
      </c>
      <c r="CS34" s="1"/>
      <c r="CT34" s="9" t="s">
        <v>195</v>
      </c>
      <c r="CU34" s="1">
        <v>9.2</v>
      </c>
      <c r="CV34" s="1">
        <v>9.3</v>
      </c>
      <c r="CW34" s="1">
        <v>9.2</v>
      </c>
      <c r="CX34" s="1">
        <v>9.1</v>
      </c>
      <c r="CY34" s="1">
        <v>9.1</v>
      </c>
      <c r="CZ34" s="1">
        <v>9</v>
      </c>
      <c r="DA34" s="1">
        <v>8.8</v>
      </c>
      <c r="DB34" s="1">
        <v>9.3</v>
      </c>
      <c r="DC34" s="1">
        <v>9.6</v>
      </c>
      <c r="DD34" s="1">
        <v>9.8</v>
      </c>
      <c r="DE34" s="1">
        <v>10.1</v>
      </c>
      <c r="DF34" s="1">
        <v>9.9</v>
      </c>
      <c r="DG34" s="1">
        <v>9.8</v>
      </c>
      <c r="DH34" s="1">
        <v>9.2</v>
      </c>
      <c r="DI34" s="1">
        <v>9.1</v>
      </c>
      <c r="DJ34" s="1">
        <v>8.9</v>
      </c>
      <c r="DK34" s="1">
        <v>8.4</v>
      </c>
      <c r="DL34" s="1">
        <v>8.3</v>
      </c>
      <c r="DM34" s="1">
        <v>8</v>
      </c>
      <c r="DN34" s="1">
        <v>7.9</v>
      </c>
      <c r="DO34" s="1">
        <v>7.6</v>
      </c>
      <c r="DQ34" s="1"/>
      <c r="DR34" s="9" t="s">
        <v>195</v>
      </c>
      <c r="DS34" s="1">
        <v>8.4</v>
      </c>
      <c r="DT34" s="1">
        <v>8.2</v>
      </c>
      <c r="DU34" s="1">
        <v>8.2</v>
      </c>
      <c r="DV34" s="1">
        <v>8.1</v>
      </c>
      <c r="DW34" s="1">
        <v>8.1</v>
      </c>
      <c r="DX34" s="1">
        <v>7.9</v>
      </c>
      <c r="DY34" s="1">
        <v>7.7</v>
      </c>
      <c r="DZ34" s="1">
        <v>8.1</v>
      </c>
      <c r="EA34" s="1">
        <v>8.4</v>
      </c>
      <c r="EB34" s="1">
        <v>8.6</v>
      </c>
      <c r="EC34" s="1">
        <v>8.8</v>
      </c>
      <c r="ED34" s="1">
        <v>8.6</v>
      </c>
      <c r="EE34" s="1">
        <v>8.5</v>
      </c>
      <c r="EF34" s="1">
        <v>8.3</v>
      </c>
      <c r="EG34" s="1">
        <v>8.2</v>
      </c>
      <c r="EH34" s="1">
        <v>8</v>
      </c>
      <c r="EI34" s="1">
        <v>7.7</v>
      </c>
      <c r="EJ34" s="1">
        <v>7.5</v>
      </c>
      <c r="EK34" s="1">
        <v>7.3</v>
      </c>
      <c r="EL34" s="1">
        <v>7.2</v>
      </c>
      <c r="EM34" s="1">
        <v>7.2</v>
      </c>
      <c r="EO34" s="1"/>
      <c r="EP34" s="9" t="s">
        <v>195</v>
      </c>
      <c r="EQ34" s="1">
        <v>9.6</v>
      </c>
      <c r="ER34" s="1">
        <v>9.4</v>
      </c>
      <c r="ES34" s="1">
        <v>9.5</v>
      </c>
      <c r="ET34" s="1">
        <v>9.3</v>
      </c>
      <c r="EU34" s="1">
        <v>9.3</v>
      </c>
      <c r="EV34" s="1">
        <v>9.4</v>
      </c>
      <c r="EW34" s="1">
        <v>10.2</v>
      </c>
      <c r="EX34" s="1">
        <v>10.4</v>
      </c>
      <c r="EY34" s="1">
        <v>10.7</v>
      </c>
      <c r="EZ34" s="1">
        <v>10.9</v>
      </c>
      <c r="FA34" s="1">
        <v>11.1</v>
      </c>
      <c r="FB34" s="1">
        <v>11.4</v>
      </c>
      <c r="FC34" s="1">
        <v>11.3</v>
      </c>
      <c r="FD34" s="1">
        <v>11.4</v>
      </c>
      <c r="FE34" s="1">
        <v>11.1</v>
      </c>
      <c r="FF34" s="1">
        <v>10.9</v>
      </c>
      <c r="FG34" s="1">
        <v>10.7</v>
      </c>
      <c r="FH34" s="1">
        <v>10.5</v>
      </c>
      <c r="FI34" s="1">
        <v>10.2</v>
      </c>
      <c r="FJ34" s="1">
        <v>10</v>
      </c>
      <c r="FK34" s="1">
        <v>9.7</v>
      </c>
      <c r="FM34" s="1"/>
      <c r="FN34" s="9" t="s">
        <v>195</v>
      </c>
      <c r="FO34" s="1">
        <v>12.1</v>
      </c>
      <c r="FP34" s="1">
        <v>13</v>
      </c>
      <c r="FQ34" s="1">
        <v>13.4</v>
      </c>
      <c r="FR34" s="1">
        <v>13.4</v>
      </c>
      <c r="FS34" s="1">
        <v>13.4</v>
      </c>
      <c r="FT34" s="1">
        <v>13.3</v>
      </c>
      <c r="FU34" s="1">
        <v>15.4</v>
      </c>
      <c r="FV34" s="1">
        <v>16.1</v>
      </c>
      <c r="FW34" s="1">
        <v>16.7</v>
      </c>
      <c r="FX34" s="1">
        <v>17.1</v>
      </c>
      <c r="FY34" s="1">
        <v>17.8</v>
      </c>
      <c r="FZ34" s="1">
        <v>17.7</v>
      </c>
      <c r="GA34" s="1">
        <v>17.9</v>
      </c>
      <c r="GB34" s="1">
        <v>18</v>
      </c>
      <c r="GC34" s="1">
        <v>17.3</v>
      </c>
      <c r="GD34" s="1">
        <v>16.7</v>
      </c>
      <c r="GE34" s="1">
        <v>16.4</v>
      </c>
      <c r="GF34" s="1">
        <v>16.1</v>
      </c>
      <c r="GG34" s="1">
        <v>15.7</v>
      </c>
      <c r="GH34" s="1">
        <v>15.5</v>
      </c>
      <c r="GI34" s="1">
        <v>15.3</v>
      </c>
      <c r="GK34" s="1"/>
      <c r="GL34" s="9" t="s">
        <v>195</v>
      </c>
      <c r="GM34" s="1">
        <v>13.1</v>
      </c>
      <c r="GN34" s="1">
        <v>13.9</v>
      </c>
      <c r="GO34" s="1">
        <v>14.3</v>
      </c>
      <c r="GP34" s="1">
        <v>15.4</v>
      </c>
      <c r="GQ34" s="1">
        <v>16.2</v>
      </c>
      <c r="GR34" s="1">
        <v>16.6</v>
      </c>
      <c r="GS34" s="1">
        <v>19.2</v>
      </c>
      <c r="GT34" s="1">
        <v>19.3</v>
      </c>
      <c r="GU34" s="1">
        <v>19.4</v>
      </c>
      <c r="GV34" s="1">
        <v>19.7</v>
      </c>
      <c r="GW34" s="1">
        <v>19.9</v>
      </c>
      <c r="GX34" s="1">
        <v>19.6</v>
      </c>
      <c r="GY34" s="1">
        <v>19.5</v>
      </c>
      <c r="GZ34" s="1">
        <v>19.5</v>
      </c>
      <c r="HA34" s="1">
        <v>18.9</v>
      </c>
      <c r="HB34" s="1">
        <v>18.3</v>
      </c>
      <c r="HC34" s="1">
        <v>17.6</v>
      </c>
      <c r="HD34" s="1">
        <v>17.1</v>
      </c>
      <c r="HE34" s="1">
        <v>16.6</v>
      </c>
      <c r="HF34" s="1">
        <v>16.3</v>
      </c>
      <c r="HG34" s="1">
        <v>15.7</v>
      </c>
      <c r="HI34" s="1"/>
      <c r="HJ34" s="9" t="s">
        <v>195</v>
      </c>
      <c r="HK34" s="1">
        <v>9.8</v>
      </c>
      <c r="HL34" s="1">
        <v>10.1</v>
      </c>
      <c r="HM34" s="1">
        <v>10.4</v>
      </c>
      <c r="HN34" s="1">
        <v>11</v>
      </c>
      <c r="HO34" s="1">
        <v>11.7</v>
      </c>
      <c r="HP34" s="1">
        <v>12.4</v>
      </c>
      <c r="HQ34" s="1">
        <v>16.1</v>
      </c>
      <c r="HR34" s="1">
        <v>16.5</v>
      </c>
      <c r="HS34" s="1">
        <v>16.7</v>
      </c>
      <c r="HT34" s="1">
        <v>17.1</v>
      </c>
      <c r="HU34" s="1">
        <v>17.7</v>
      </c>
      <c r="HV34" s="1">
        <v>17.5</v>
      </c>
      <c r="HW34" s="1">
        <v>17.4</v>
      </c>
      <c r="HX34" s="1">
        <v>17</v>
      </c>
      <c r="HY34" s="1">
        <v>16.5</v>
      </c>
      <c r="HZ34" s="1">
        <v>16</v>
      </c>
      <c r="IA34" s="1">
        <v>15.2</v>
      </c>
      <c r="IB34" s="1">
        <v>14.9</v>
      </c>
      <c r="IC34" s="1">
        <v>14.8</v>
      </c>
      <c r="ID34" s="1">
        <v>14.1</v>
      </c>
      <c r="IE34" s="1">
        <v>13.8</v>
      </c>
    </row>
    <row r="35" ht="15" spans="1:239">
      <c r="A35" s="1"/>
      <c r="B35" s="9" t="s">
        <v>196</v>
      </c>
      <c r="C35" s="1">
        <v>2.7</v>
      </c>
      <c r="D35" s="1">
        <v>2.9</v>
      </c>
      <c r="E35" s="1">
        <v>2.9</v>
      </c>
      <c r="F35" s="1">
        <v>2.6</v>
      </c>
      <c r="G35" s="1">
        <v>2.5</v>
      </c>
      <c r="H35" s="1">
        <v>2.5</v>
      </c>
      <c r="I35" s="1">
        <v>2.4</v>
      </c>
      <c r="J35" s="1">
        <v>2.4</v>
      </c>
      <c r="K35" s="1">
        <v>2.3</v>
      </c>
      <c r="L35" s="1">
        <v>2.2</v>
      </c>
      <c r="M35" s="1">
        <v>2.5</v>
      </c>
      <c r="N35" s="1">
        <v>2.5</v>
      </c>
      <c r="O35" s="1">
        <v>2.4</v>
      </c>
      <c r="P35" s="1">
        <v>2.3</v>
      </c>
      <c r="Q35" s="1">
        <v>2.2</v>
      </c>
      <c r="R35" s="1">
        <v>2.2</v>
      </c>
      <c r="S35" s="1">
        <v>2.1</v>
      </c>
      <c r="T35" s="1">
        <v>2.1</v>
      </c>
      <c r="U35" s="1">
        <v>2</v>
      </c>
      <c r="V35" s="1">
        <v>1.9</v>
      </c>
      <c r="W35" s="1">
        <v>1.9</v>
      </c>
      <c r="Y35" s="1"/>
      <c r="Z35" s="9" t="s">
        <v>196</v>
      </c>
      <c r="AA35" s="1">
        <v>6.9</v>
      </c>
      <c r="AB35" s="1">
        <v>6.9</v>
      </c>
      <c r="AC35" s="1">
        <v>7.1</v>
      </c>
      <c r="AD35" s="1">
        <v>6.9</v>
      </c>
      <c r="AE35" s="1">
        <v>6.7</v>
      </c>
      <c r="AF35" s="1">
        <v>6.7</v>
      </c>
      <c r="AG35" s="1">
        <v>6.9</v>
      </c>
      <c r="AH35" s="1">
        <v>6.7</v>
      </c>
      <c r="AI35" s="1">
        <v>6.1</v>
      </c>
      <c r="AJ35" s="1">
        <v>6.6</v>
      </c>
      <c r="AK35" s="1">
        <v>6.5</v>
      </c>
      <c r="AL35" s="1">
        <v>6.3</v>
      </c>
      <c r="AM35" s="1">
        <v>5.9</v>
      </c>
      <c r="AN35" s="1">
        <v>5.7</v>
      </c>
      <c r="AO35" s="1">
        <v>5.5</v>
      </c>
      <c r="AP35" s="1">
        <v>4.7</v>
      </c>
      <c r="AQ35" s="1">
        <v>3.9</v>
      </c>
      <c r="AR35" s="1">
        <v>3.5</v>
      </c>
      <c r="AS35" s="1">
        <v>4.1</v>
      </c>
      <c r="AT35" s="1">
        <v>4</v>
      </c>
      <c r="AU35" s="1">
        <v>3.7</v>
      </c>
      <c r="AW35" s="1"/>
      <c r="AX35" s="9" t="s">
        <v>196</v>
      </c>
      <c r="AY35" s="1">
        <v>3.9</v>
      </c>
      <c r="AZ35" s="1">
        <v>3.6</v>
      </c>
      <c r="BA35" s="1">
        <v>3.6</v>
      </c>
      <c r="BB35" s="1">
        <v>3.6</v>
      </c>
      <c r="BC35" s="1">
        <v>3.2</v>
      </c>
      <c r="BD35" s="1">
        <v>3.5</v>
      </c>
      <c r="BE35" s="1">
        <v>3.4</v>
      </c>
      <c r="BF35" s="1">
        <v>3.4</v>
      </c>
      <c r="BG35" s="1">
        <v>3.3</v>
      </c>
      <c r="BH35" s="1">
        <v>3.1</v>
      </c>
      <c r="BI35" s="1">
        <v>3.5</v>
      </c>
      <c r="BJ35" s="1">
        <v>3.4</v>
      </c>
      <c r="BK35" s="1">
        <v>3.4</v>
      </c>
      <c r="BL35" s="1">
        <v>3.3</v>
      </c>
      <c r="BM35" s="1">
        <v>3.2</v>
      </c>
      <c r="BN35" s="1">
        <v>3</v>
      </c>
      <c r="BO35" s="1">
        <v>2.9</v>
      </c>
      <c r="BP35" s="1">
        <v>2.8</v>
      </c>
      <c r="BQ35" s="1">
        <v>2.7</v>
      </c>
      <c r="BR35" s="1">
        <v>2.6</v>
      </c>
      <c r="BS35" s="1">
        <v>2.3</v>
      </c>
      <c r="BU35" s="1"/>
      <c r="BV35" s="9" t="s">
        <v>196</v>
      </c>
      <c r="BW35" s="1">
        <v>5.9</v>
      </c>
      <c r="BX35" s="1">
        <v>6.2</v>
      </c>
      <c r="BY35" s="1">
        <v>6.3</v>
      </c>
      <c r="BZ35" s="1">
        <v>5.9</v>
      </c>
      <c r="CA35" s="1">
        <v>5.9</v>
      </c>
      <c r="CB35" s="1">
        <v>5.7</v>
      </c>
      <c r="CC35" s="1">
        <v>5.6</v>
      </c>
      <c r="CD35" s="1">
        <v>5.4</v>
      </c>
      <c r="CE35" s="1">
        <v>5.1</v>
      </c>
      <c r="CF35" s="1">
        <v>4.7</v>
      </c>
      <c r="CG35" s="1">
        <v>4.4</v>
      </c>
      <c r="CH35" s="1">
        <v>4.2</v>
      </c>
      <c r="CI35" s="1">
        <v>4.1</v>
      </c>
      <c r="CJ35" s="1">
        <v>3.9</v>
      </c>
      <c r="CK35" s="1">
        <v>4</v>
      </c>
      <c r="CL35" s="1">
        <v>4</v>
      </c>
      <c r="CM35" s="1">
        <v>3.7</v>
      </c>
      <c r="CN35" s="1">
        <v>3.6</v>
      </c>
      <c r="CO35" s="1">
        <v>3.5</v>
      </c>
      <c r="CP35" s="1">
        <v>3.5</v>
      </c>
      <c r="CQ35" s="1">
        <v>3.5</v>
      </c>
      <c r="CS35" s="1"/>
      <c r="CT35" s="9" t="s">
        <v>196</v>
      </c>
      <c r="CU35" s="1">
        <v>5.1</v>
      </c>
      <c r="CV35" s="1">
        <v>5.2</v>
      </c>
      <c r="CW35" s="1">
        <v>5</v>
      </c>
      <c r="CX35" s="1">
        <v>4.9</v>
      </c>
      <c r="CY35" s="1">
        <v>4.7</v>
      </c>
      <c r="CZ35" s="1">
        <v>4.6</v>
      </c>
      <c r="DA35" s="1">
        <v>4.5</v>
      </c>
      <c r="DB35" s="1">
        <v>4.4</v>
      </c>
      <c r="DC35" s="1">
        <v>4.2</v>
      </c>
      <c r="DD35" s="1">
        <v>4.1</v>
      </c>
      <c r="DE35" s="1">
        <v>3.8</v>
      </c>
      <c r="DF35" s="1">
        <v>4</v>
      </c>
      <c r="DG35" s="1">
        <v>4.1</v>
      </c>
      <c r="DH35" s="1">
        <v>3.4</v>
      </c>
      <c r="DI35" s="1">
        <v>3.7</v>
      </c>
      <c r="DJ35" s="1">
        <v>3.6</v>
      </c>
      <c r="DK35" s="1">
        <v>3.3</v>
      </c>
      <c r="DL35" s="1">
        <v>3.2</v>
      </c>
      <c r="DM35" s="1">
        <v>3.1</v>
      </c>
      <c r="DN35" s="1">
        <v>3</v>
      </c>
      <c r="DO35" s="1">
        <v>3</v>
      </c>
      <c r="DQ35" s="1"/>
      <c r="DR35" s="9" t="s">
        <v>196</v>
      </c>
      <c r="DS35" s="1">
        <v>4.1</v>
      </c>
      <c r="DT35" s="1">
        <v>4</v>
      </c>
      <c r="DU35" s="1">
        <v>4</v>
      </c>
      <c r="DV35" s="1">
        <v>3.9</v>
      </c>
      <c r="DW35" s="1">
        <v>3.7</v>
      </c>
      <c r="DX35" s="1">
        <v>3.7</v>
      </c>
      <c r="DY35" s="1">
        <v>3.9</v>
      </c>
      <c r="DZ35" s="1">
        <v>3.7</v>
      </c>
      <c r="EA35" s="1">
        <v>3.6</v>
      </c>
      <c r="EB35" s="1">
        <v>3.3</v>
      </c>
      <c r="EC35" s="1">
        <v>3.1</v>
      </c>
      <c r="ED35" s="1">
        <v>3.1</v>
      </c>
      <c r="EE35" s="1">
        <v>3.1</v>
      </c>
      <c r="EF35" s="1">
        <v>3</v>
      </c>
      <c r="EG35" s="1">
        <v>2.8</v>
      </c>
      <c r="EH35" s="1">
        <v>2.7</v>
      </c>
      <c r="EI35" s="1">
        <v>2.6</v>
      </c>
      <c r="EJ35" s="1">
        <v>2.5</v>
      </c>
      <c r="EK35" s="1">
        <v>2.3</v>
      </c>
      <c r="EL35" s="1">
        <v>2.3</v>
      </c>
      <c r="EM35" s="1">
        <v>2.5</v>
      </c>
      <c r="EO35" s="1"/>
      <c r="EP35" s="9" t="s">
        <v>196</v>
      </c>
      <c r="EQ35" s="1">
        <v>5</v>
      </c>
      <c r="ER35" s="1">
        <v>5.2</v>
      </c>
      <c r="ES35" s="1">
        <v>5.3</v>
      </c>
      <c r="ET35" s="1">
        <v>5.2</v>
      </c>
      <c r="EU35" s="1">
        <v>5.1</v>
      </c>
      <c r="EV35" s="1">
        <v>5.6</v>
      </c>
      <c r="EW35" s="1">
        <v>5.8</v>
      </c>
      <c r="EX35" s="1">
        <v>4.8</v>
      </c>
      <c r="EY35" s="1">
        <v>4.8</v>
      </c>
      <c r="EZ35" s="1">
        <v>4.7</v>
      </c>
      <c r="FA35" s="1">
        <v>5</v>
      </c>
      <c r="FB35" s="1">
        <v>5.5</v>
      </c>
      <c r="FC35" s="1">
        <v>5.4</v>
      </c>
      <c r="FD35" s="1">
        <v>5.5</v>
      </c>
      <c r="FE35" s="1">
        <v>5.5</v>
      </c>
      <c r="FF35" s="1">
        <v>5.6</v>
      </c>
      <c r="FG35" s="1">
        <v>5.5</v>
      </c>
      <c r="FH35" s="1">
        <v>5.4</v>
      </c>
      <c r="FI35" s="1">
        <v>5.4</v>
      </c>
      <c r="FJ35" s="1">
        <v>5.4</v>
      </c>
      <c r="FK35" s="1">
        <v>5.4</v>
      </c>
      <c r="FM35" s="1"/>
      <c r="FN35" s="9" t="s">
        <v>196</v>
      </c>
      <c r="FO35" s="1">
        <v>4.8</v>
      </c>
      <c r="FP35" s="1">
        <v>5.2</v>
      </c>
      <c r="FQ35" s="1">
        <v>5.2</v>
      </c>
      <c r="FR35" s="1">
        <v>5.1</v>
      </c>
      <c r="FS35" s="1">
        <v>5.1</v>
      </c>
      <c r="FT35" s="1">
        <v>5.2</v>
      </c>
      <c r="FU35" s="1">
        <v>5.4</v>
      </c>
      <c r="FV35" s="1">
        <v>5.5</v>
      </c>
      <c r="FW35" s="1">
        <v>5.4</v>
      </c>
      <c r="FX35" s="1">
        <v>5.4</v>
      </c>
      <c r="FY35" s="1">
        <v>5.4</v>
      </c>
      <c r="FZ35" s="1">
        <v>5.6</v>
      </c>
      <c r="GA35" s="1">
        <v>5.8</v>
      </c>
      <c r="GB35" s="1">
        <v>5.9</v>
      </c>
      <c r="GC35" s="1">
        <v>6</v>
      </c>
      <c r="GD35" s="1">
        <v>5.6</v>
      </c>
      <c r="GE35" s="1">
        <v>5.4</v>
      </c>
      <c r="GF35" s="1">
        <v>5.4</v>
      </c>
      <c r="GG35" s="1">
        <v>5.4</v>
      </c>
      <c r="GH35" s="1">
        <v>5.4</v>
      </c>
      <c r="GI35" s="1">
        <v>5.4</v>
      </c>
      <c r="GK35" s="1"/>
      <c r="GL35" s="9" t="s">
        <v>196</v>
      </c>
      <c r="GM35" s="1">
        <v>4.8</v>
      </c>
      <c r="GN35" s="1">
        <v>4.9</v>
      </c>
      <c r="GO35" s="1">
        <v>4.8</v>
      </c>
      <c r="GP35" s="1">
        <v>5.6</v>
      </c>
      <c r="GQ35" s="1">
        <v>5.4</v>
      </c>
      <c r="GR35" s="1">
        <v>5.4</v>
      </c>
      <c r="GS35" s="1">
        <v>5.7</v>
      </c>
      <c r="GT35" s="1">
        <v>5.5</v>
      </c>
      <c r="GU35" s="1">
        <v>5.1</v>
      </c>
      <c r="GV35" s="1">
        <v>4.7</v>
      </c>
      <c r="GW35" s="1">
        <v>4.6</v>
      </c>
      <c r="GX35" s="1">
        <v>4.7</v>
      </c>
      <c r="GY35" s="1">
        <v>4.8</v>
      </c>
      <c r="GZ35" s="1">
        <v>4.8</v>
      </c>
      <c r="HA35" s="1">
        <v>4.7</v>
      </c>
      <c r="HB35" s="1">
        <v>4.5</v>
      </c>
      <c r="HC35" s="1">
        <v>4.1</v>
      </c>
      <c r="HD35" s="1">
        <v>4</v>
      </c>
      <c r="HE35" s="1">
        <v>4.1</v>
      </c>
      <c r="HF35" s="1">
        <v>4.1</v>
      </c>
      <c r="HG35" s="1">
        <v>4</v>
      </c>
      <c r="HI35" s="1"/>
      <c r="HJ35" s="9" t="s">
        <v>196</v>
      </c>
      <c r="HK35" s="1">
        <v>2.6</v>
      </c>
      <c r="HL35" s="1">
        <v>2.6</v>
      </c>
      <c r="HM35" s="1">
        <v>2.6</v>
      </c>
      <c r="HN35" s="1">
        <v>2.7</v>
      </c>
      <c r="HO35" s="1">
        <v>2.7</v>
      </c>
      <c r="HP35" s="1">
        <v>2.7</v>
      </c>
      <c r="HQ35" s="1">
        <v>2.7</v>
      </c>
      <c r="HR35" s="1">
        <v>2.6</v>
      </c>
      <c r="HS35" s="1">
        <v>2.4</v>
      </c>
      <c r="HT35" s="1">
        <v>2.4</v>
      </c>
      <c r="HU35" s="1">
        <v>2.4</v>
      </c>
      <c r="HV35" s="1">
        <v>2.4</v>
      </c>
      <c r="HW35" s="1">
        <v>2.5</v>
      </c>
      <c r="HX35" s="1">
        <v>2.4</v>
      </c>
      <c r="HY35" s="1">
        <v>2.4</v>
      </c>
      <c r="HZ35" s="1">
        <v>2.3</v>
      </c>
      <c r="IA35" s="1">
        <v>2.2</v>
      </c>
      <c r="IB35" s="1">
        <v>2.1</v>
      </c>
      <c r="IC35" s="1">
        <v>2.1</v>
      </c>
      <c r="ID35" s="1">
        <v>2.1</v>
      </c>
      <c r="IE35" s="1">
        <v>2</v>
      </c>
    </row>
    <row r="36" ht="15" spans="1:239">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
      <c r="AX36" s="1"/>
      <c r="AY36" s="1"/>
      <c r="AZ36" s="1"/>
      <c r="BA36" s="1"/>
      <c r="BB36" s="1"/>
      <c r="BC36" s="1"/>
      <c r="BD36" s="1"/>
      <c r="BE36" s="1"/>
      <c r="BF36" s="1"/>
      <c r="BG36" s="1"/>
      <c r="BH36" s="1"/>
      <c r="BI36" s="1"/>
      <c r="BJ36" s="1"/>
      <c r="BK36" s="1"/>
      <c r="BL36" s="1"/>
      <c r="BM36" s="1"/>
      <c r="BN36" s="1"/>
      <c r="BO36" s="1"/>
      <c r="BP36" s="1"/>
      <c r="BQ36" s="1"/>
      <c r="BR36" s="1"/>
      <c r="BS36" s="1"/>
      <c r="BU36" s="1"/>
      <c r="BV36" s="1"/>
      <c r="BW36" s="1"/>
      <c r="BX36" s="1"/>
      <c r="BY36" s="1"/>
      <c r="BZ36" s="1"/>
      <c r="CA36" s="1"/>
      <c r="CB36" s="1"/>
      <c r="CC36" s="1"/>
      <c r="CD36" s="1"/>
      <c r="CE36" s="1"/>
      <c r="CF36" s="1"/>
      <c r="CG36" s="1"/>
      <c r="CH36" s="1"/>
      <c r="CI36" s="1"/>
      <c r="CJ36" s="1"/>
      <c r="CK36" s="1"/>
      <c r="CL36" s="1"/>
      <c r="CM36" s="1"/>
      <c r="CN36" s="1"/>
      <c r="CO36" s="1"/>
      <c r="CP36" s="1"/>
      <c r="CQ36" s="1"/>
      <c r="CS36" s="1"/>
      <c r="CT36" s="1"/>
      <c r="CU36" s="1"/>
      <c r="CV36" s="1"/>
      <c r="CW36" s="1"/>
      <c r="CX36" s="1"/>
      <c r="CY36" s="1"/>
      <c r="CZ36" s="1"/>
      <c r="DA36" s="1"/>
      <c r="DB36" s="1"/>
      <c r="DC36" s="1"/>
      <c r="DD36" s="1"/>
      <c r="DE36" s="1"/>
      <c r="DF36" s="1"/>
      <c r="DG36" s="1"/>
      <c r="DH36" s="1"/>
      <c r="DI36" s="1"/>
      <c r="DJ36" s="1"/>
      <c r="DK36" s="1"/>
      <c r="DL36" s="1"/>
      <c r="DM36" s="1"/>
      <c r="DN36" s="1"/>
      <c r="DO36" s="1"/>
      <c r="DQ36" s="1"/>
      <c r="DR36" s="1"/>
      <c r="DS36" s="1"/>
      <c r="DT36" s="1"/>
      <c r="DU36" s="1"/>
      <c r="DV36" s="1"/>
      <c r="DW36" s="1"/>
      <c r="DX36" s="1"/>
      <c r="DY36" s="1"/>
      <c r="DZ36" s="1"/>
      <c r="EA36" s="1"/>
      <c r="EB36" s="1"/>
      <c r="EC36" s="1"/>
      <c r="ED36" s="1"/>
      <c r="EE36" s="1"/>
      <c r="EF36" s="1"/>
      <c r="EG36" s="1"/>
      <c r="EH36" s="1"/>
      <c r="EI36" s="1"/>
      <c r="EJ36" s="1"/>
      <c r="EK36" s="1"/>
      <c r="EL36" s="1"/>
      <c r="EM36" s="1"/>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c r="HI36" s="1"/>
      <c r="HJ36" s="1"/>
      <c r="HK36" s="1"/>
      <c r="HL36" s="1"/>
      <c r="HM36" s="1"/>
      <c r="HN36" s="1"/>
      <c r="HO36" s="1"/>
      <c r="HP36" s="1"/>
      <c r="HQ36" s="1"/>
      <c r="HR36" s="1"/>
      <c r="HS36" s="1"/>
      <c r="HT36" s="1"/>
      <c r="HU36" s="1"/>
      <c r="HV36" s="1"/>
      <c r="HW36" s="1"/>
      <c r="HX36" s="1"/>
      <c r="HY36" s="1"/>
      <c r="HZ36" s="1"/>
      <c r="IA36" s="1"/>
      <c r="IB36" s="1"/>
      <c r="IC36" s="1"/>
      <c r="ID36" s="1"/>
      <c r="IE36" s="1"/>
    </row>
    <row r="37" ht="15" spans="1:239">
      <c r="A37" s="1"/>
      <c r="B37" s="8" t="s">
        <v>199</v>
      </c>
      <c r="C37" s="244"/>
      <c r="D37" s="244"/>
      <c r="E37" s="244"/>
      <c r="F37" s="244"/>
      <c r="G37" s="244"/>
      <c r="H37" s="244"/>
      <c r="I37" s="244"/>
      <c r="J37" s="244"/>
      <c r="K37" s="244"/>
      <c r="L37" s="244"/>
      <c r="M37" s="244"/>
      <c r="N37" s="244"/>
      <c r="O37" s="244"/>
      <c r="P37" s="244"/>
      <c r="Q37" s="244"/>
      <c r="R37" s="244"/>
      <c r="S37" s="244"/>
      <c r="T37" s="244"/>
      <c r="U37" s="244"/>
      <c r="V37" s="244"/>
      <c r="W37" s="244"/>
      <c r="Y37" s="1"/>
      <c r="Z37" s="8" t="s">
        <v>199</v>
      </c>
      <c r="AA37" s="244"/>
      <c r="AB37" s="244"/>
      <c r="AC37" s="244"/>
      <c r="AD37" s="244"/>
      <c r="AE37" s="244"/>
      <c r="AF37" s="244"/>
      <c r="AG37" s="244"/>
      <c r="AH37" s="244"/>
      <c r="AI37" s="244"/>
      <c r="AJ37" s="244"/>
      <c r="AK37" s="244"/>
      <c r="AL37" s="244"/>
      <c r="AM37" s="244"/>
      <c r="AN37" s="244"/>
      <c r="AO37" s="244"/>
      <c r="AP37" s="244"/>
      <c r="AQ37" s="244"/>
      <c r="AR37" s="244"/>
      <c r="AS37" s="244"/>
      <c r="AT37" s="244"/>
      <c r="AU37" s="244"/>
      <c r="AW37" s="1"/>
      <c r="AX37" s="8" t="s">
        <v>199</v>
      </c>
      <c r="AY37" s="244"/>
      <c r="AZ37" s="244"/>
      <c r="BA37" s="244"/>
      <c r="BB37" s="244"/>
      <c r="BC37" s="244"/>
      <c r="BD37" s="244"/>
      <c r="BE37" s="244"/>
      <c r="BF37" s="244"/>
      <c r="BG37" s="244"/>
      <c r="BH37" s="244"/>
      <c r="BI37" s="244"/>
      <c r="BJ37" s="244"/>
      <c r="BK37" s="244"/>
      <c r="BL37" s="244"/>
      <c r="BM37" s="244"/>
      <c r="BN37" s="244"/>
      <c r="BO37" s="244"/>
      <c r="BP37" s="244"/>
      <c r="BQ37" s="244"/>
      <c r="BR37" s="244"/>
      <c r="BS37" s="244"/>
      <c r="BU37" s="1"/>
      <c r="BV37" s="8" t="s">
        <v>199</v>
      </c>
      <c r="BW37" s="244"/>
      <c r="BX37" s="244"/>
      <c r="BY37" s="244"/>
      <c r="BZ37" s="244"/>
      <c r="CA37" s="244"/>
      <c r="CB37" s="244"/>
      <c r="CC37" s="244"/>
      <c r="CD37" s="244"/>
      <c r="CE37" s="244"/>
      <c r="CF37" s="244"/>
      <c r="CG37" s="244"/>
      <c r="CH37" s="244"/>
      <c r="CI37" s="244"/>
      <c r="CJ37" s="244"/>
      <c r="CK37" s="244"/>
      <c r="CL37" s="244"/>
      <c r="CM37" s="244"/>
      <c r="CN37" s="244"/>
      <c r="CO37" s="244"/>
      <c r="CP37" s="244"/>
      <c r="CQ37" s="244"/>
      <c r="CS37" s="1"/>
      <c r="CT37" s="8" t="s">
        <v>199</v>
      </c>
      <c r="CU37" s="244"/>
      <c r="CV37" s="244"/>
      <c r="CW37" s="244"/>
      <c r="CX37" s="244"/>
      <c r="CY37" s="244"/>
      <c r="CZ37" s="244"/>
      <c r="DA37" s="244"/>
      <c r="DB37" s="244"/>
      <c r="DC37" s="244"/>
      <c r="DD37" s="244"/>
      <c r="DE37" s="244"/>
      <c r="DF37" s="244"/>
      <c r="DG37" s="244"/>
      <c r="DH37" s="244"/>
      <c r="DI37" s="244"/>
      <c r="DJ37" s="244"/>
      <c r="DK37" s="244"/>
      <c r="DL37" s="244"/>
      <c r="DM37" s="244"/>
      <c r="DN37" s="244"/>
      <c r="DO37" s="244"/>
      <c r="DQ37" s="1"/>
      <c r="DR37" s="8" t="s">
        <v>199</v>
      </c>
      <c r="DS37" s="244"/>
      <c r="DT37" s="244"/>
      <c r="DU37" s="244"/>
      <c r="DV37" s="244"/>
      <c r="DW37" s="244"/>
      <c r="DX37" s="244"/>
      <c r="DY37" s="244"/>
      <c r="DZ37" s="244"/>
      <c r="EA37" s="244"/>
      <c r="EB37" s="244"/>
      <c r="EC37" s="244"/>
      <c r="ED37" s="244"/>
      <c r="EE37" s="244"/>
      <c r="EF37" s="244"/>
      <c r="EG37" s="244"/>
      <c r="EH37" s="244"/>
      <c r="EI37" s="244"/>
      <c r="EJ37" s="244"/>
      <c r="EK37" s="244"/>
      <c r="EL37" s="244"/>
      <c r="EM37" s="244"/>
      <c r="EO37" s="1"/>
      <c r="EP37" s="8" t="s">
        <v>199</v>
      </c>
      <c r="EQ37" s="244"/>
      <c r="ER37" s="244"/>
      <c r="ES37" s="244"/>
      <c r="ET37" s="244"/>
      <c r="EU37" s="244"/>
      <c r="EV37" s="244"/>
      <c r="EW37" s="244"/>
      <c r="EX37" s="244"/>
      <c r="EY37" s="244"/>
      <c r="EZ37" s="244"/>
      <c r="FA37" s="244"/>
      <c r="FB37" s="244"/>
      <c r="FC37" s="244"/>
      <c r="FD37" s="244"/>
      <c r="FE37" s="244"/>
      <c r="FF37" s="244"/>
      <c r="FG37" s="244"/>
      <c r="FH37" s="244"/>
      <c r="FI37" s="244"/>
      <c r="FJ37" s="244"/>
      <c r="FK37" s="244"/>
      <c r="FM37" s="1"/>
      <c r="FN37" s="8" t="s">
        <v>199</v>
      </c>
      <c r="FO37" s="244"/>
      <c r="FP37" s="244"/>
      <c r="FQ37" s="244"/>
      <c r="FR37" s="244"/>
      <c r="FS37" s="244"/>
      <c r="FT37" s="244"/>
      <c r="FU37" s="244"/>
      <c r="FV37" s="244"/>
      <c r="FW37" s="244"/>
      <c r="FX37" s="244"/>
      <c r="FY37" s="244"/>
      <c r="FZ37" s="244"/>
      <c r="GA37" s="244"/>
      <c r="GB37" s="244"/>
      <c r="GC37" s="244"/>
      <c r="GD37" s="244"/>
      <c r="GE37" s="244"/>
      <c r="GF37" s="244"/>
      <c r="GG37" s="244"/>
      <c r="GH37" s="244"/>
      <c r="GI37" s="244"/>
      <c r="GK37" s="1"/>
      <c r="GL37" s="8" t="s">
        <v>199</v>
      </c>
      <c r="GM37" s="244"/>
      <c r="GN37" s="244"/>
      <c r="GO37" s="244"/>
      <c r="GP37" s="244"/>
      <c r="GQ37" s="244"/>
      <c r="GR37" s="244"/>
      <c r="GS37" s="244"/>
      <c r="GT37" s="244"/>
      <c r="GU37" s="244"/>
      <c r="GV37" s="244"/>
      <c r="GW37" s="244"/>
      <c r="GX37" s="244"/>
      <c r="GY37" s="244"/>
      <c r="GZ37" s="244"/>
      <c r="HA37" s="244"/>
      <c r="HB37" s="244"/>
      <c r="HC37" s="244"/>
      <c r="HD37" s="244"/>
      <c r="HE37" s="244"/>
      <c r="HF37" s="244"/>
      <c r="HG37" s="244"/>
      <c r="HI37" s="1"/>
      <c r="HJ37" s="8" t="s">
        <v>199</v>
      </c>
      <c r="HK37" s="244"/>
      <c r="HL37" s="244"/>
      <c r="HM37" s="244"/>
      <c r="HN37" s="244"/>
      <c r="HO37" s="244"/>
      <c r="HP37" s="244"/>
      <c r="HQ37" s="244"/>
      <c r="HR37" s="244"/>
      <c r="HS37" s="244"/>
      <c r="HT37" s="244"/>
      <c r="HU37" s="244"/>
      <c r="HV37" s="244"/>
      <c r="HW37" s="244"/>
      <c r="HX37" s="244"/>
      <c r="HY37" s="244"/>
      <c r="HZ37" s="244"/>
      <c r="IA37" s="244"/>
      <c r="IB37" s="244"/>
      <c r="IC37" s="244"/>
      <c r="ID37" s="244"/>
      <c r="IE37" s="244"/>
    </row>
    <row r="38" ht="15" spans="1:239">
      <c r="A38" s="1"/>
      <c r="B38" s="9" t="s">
        <v>193</v>
      </c>
      <c r="C38" s="11">
        <v>17149</v>
      </c>
      <c r="D38" s="11">
        <v>16629</v>
      </c>
      <c r="E38" s="11">
        <v>17126</v>
      </c>
      <c r="F38" s="11">
        <v>16842</v>
      </c>
      <c r="G38" s="11">
        <v>15411</v>
      </c>
      <c r="H38" s="11">
        <v>16297</v>
      </c>
      <c r="I38" s="11">
        <v>15556</v>
      </c>
      <c r="J38" s="11">
        <v>18375</v>
      </c>
      <c r="K38" s="11">
        <v>19368</v>
      </c>
      <c r="L38" s="11">
        <v>17391</v>
      </c>
      <c r="M38" s="11">
        <v>17042</v>
      </c>
      <c r="N38" s="11">
        <v>19202</v>
      </c>
      <c r="O38" s="11">
        <v>20692</v>
      </c>
      <c r="P38" s="11">
        <v>17662</v>
      </c>
      <c r="Q38" s="11">
        <v>19620</v>
      </c>
      <c r="R38" s="11">
        <v>20231</v>
      </c>
      <c r="S38" s="11">
        <v>19565</v>
      </c>
      <c r="T38" s="11">
        <v>20363</v>
      </c>
      <c r="U38" s="11">
        <v>20101</v>
      </c>
      <c r="V38" s="11">
        <v>19655</v>
      </c>
      <c r="W38" s="11">
        <v>19407</v>
      </c>
      <c r="Y38" s="1"/>
      <c r="Z38" s="9" t="s">
        <v>193</v>
      </c>
      <c r="AA38" s="11">
        <v>20697</v>
      </c>
      <c r="AB38" s="11">
        <v>18551</v>
      </c>
      <c r="AC38" s="11">
        <v>21190</v>
      </c>
      <c r="AD38" s="11">
        <v>21284</v>
      </c>
      <c r="AE38" s="11">
        <v>21696</v>
      </c>
      <c r="AF38" s="11">
        <v>21923</v>
      </c>
      <c r="AG38" s="11">
        <v>21590</v>
      </c>
      <c r="AH38" s="11">
        <v>21526</v>
      </c>
      <c r="AI38" s="11">
        <v>20351</v>
      </c>
      <c r="AJ38" s="11">
        <v>20503</v>
      </c>
      <c r="AK38" s="11">
        <v>19267</v>
      </c>
      <c r="AL38" s="11">
        <v>21012</v>
      </c>
      <c r="AM38" s="11">
        <v>19766</v>
      </c>
      <c r="AN38" s="11">
        <v>16626</v>
      </c>
      <c r="AO38" s="11">
        <v>16180</v>
      </c>
      <c r="AP38" s="11">
        <v>15417</v>
      </c>
      <c r="AQ38" s="11">
        <v>15965</v>
      </c>
      <c r="AR38" s="11">
        <v>16804</v>
      </c>
      <c r="AS38" s="11">
        <v>15370</v>
      </c>
      <c r="AT38" s="11">
        <v>15439</v>
      </c>
      <c r="AU38" s="11">
        <v>13744</v>
      </c>
      <c r="AW38" s="1"/>
      <c r="AX38" s="9" t="s">
        <v>193</v>
      </c>
      <c r="AY38" s="11">
        <v>23972</v>
      </c>
      <c r="AZ38" s="11">
        <v>22417</v>
      </c>
      <c r="BA38" s="11">
        <v>22862</v>
      </c>
      <c r="BB38" s="11">
        <v>23180</v>
      </c>
      <c r="BC38" s="11">
        <v>22982</v>
      </c>
      <c r="BD38" s="11">
        <v>22548</v>
      </c>
      <c r="BE38" s="11">
        <v>22660</v>
      </c>
      <c r="BF38" s="11">
        <v>21286</v>
      </c>
      <c r="BG38" s="11">
        <v>21718</v>
      </c>
      <c r="BH38" s="11">
        <v>19293</v>
      </c>
      <c r="BI38" s="11">
        <v>19605</v>
      </c>
      <c r="BJ38" s="11">
        <v>21814</v>
      </c>
      <c r="BK38" s="11">
        <v>22245</v>
      </c>
      <c r="BL38" s="11">
        <v>19265</v>
      </c>
      <c r="BM38" s="11">
        <v>17232</v>
      </c>
      <c r="BN38" s="11">
        <v>21485</v>
      </c>
      <c r="BO38" s="11">
        <v>22211</v>
      </c>
      <c r="BP38" s="11">
        <v>22704</v>
      </c>
      <c r="BQ38" s="11">
        <v>22728</v>
      </c>
      <c r="BR38" s="11">
        <v>22200</v>
      </c>
      <c r="BS38" s="11">
        <v>17752</v>
      </c>
      <c r="BU38" s="1"/>
      <c r="BV38" s="9" t="s">
        <v>193</v>
      </c>
      <c r="BW38" s="11">
        <v>18252</v>
      </c>
      <c r="BX38" s="11">
        <v>18222</v>
      </c>
      <c r="BY38" s="11">
        <v>19055</v>
      </c>
      <c r="BZ38" s="11">
        <v>19414</v>
      </c>
      <c r="CA38" s="11">
        <v>19496</v>
      </c>
      <c r="CB38" s="11">
        <v>19322</v>
      </c>
      <c r="CC38" s="11">
        <v>18728</v>
      </c>
      <c r="CD38" s="11">
        <v>18541</v>
      </c>
      <c r="CE38" s="11">
        <v>18590</v>
      </c>
      <c r="CF38" s="11">
        <v>15539</v>
      </c>
      <c r="CG38" s="11">
        <v>16289</v>
      </c>
      <c r="CH38" s="11">
        <v>19628</v>
      </c>
      <c r="CI38" s="11">
        <v>19231</v>
      </c>
      <c r="CJ38" s="11">
        <v>15536</v>
      </c>
      <c r="CK38" s="11">
        <v>13723</v>
      </c>
      <c r="CL38" s="11">
        <v>16895</v>
      </c>
      <c r="CM38" s="11">
        <v>19551</v>
      </c>
      <c r="CN38" s="11">
        <v>17180</v>
      </c>
      <c r="CO38" s="11">
        <v>16702</v>
      </c>
      <c r="CP38" s="11">
        <v>16412</v>
      </c>
      <c r="CQ38" s="11">
        <v>14706</v>
      </c>
      <c r="CS38" s="1"/>
      <c r="CT38" s="9" t="s">
        <v>193</v>
      </c>
      <c r="CU38" s="11">
        <v>17333</v>
      </c>
      <c r="CV38" s="11">
        <v>17443</v>
      </c>
      <c r="CW38" s="11">
        <v>17510</v>
      </c>
      <c r="CX38" s="11">
        <v>17716</v>
      </c>
      <c r="CY38" s="11">
        <v>17144</v>
      </c>
      <c r="CZ38" s="11">
        <v>16960</v>
      </c>
      <c r="DA38" s="11">
        <v>16594</v>
      </c>
      <c r="DB38" s="11">
        <v>17282</v>
      </c>
      <c r="DC38" s="11">
        <v>16204</v>
      </c>
      <c r="DD38" s="11">
        <v>16495</v>
      </c>
      <c r="DE38" s="11">
        <v>16363</v>
      </c>
      <c r="DF38" s="11">
        <v>16924</v>
      </c>
      <c r="DG38" s="11">
        <v>16578</v>
      </c>
      <c r="DH38" s="11">
        <v>16099</v>
      </c>
      <c r="DI38" s="11">
        <v>14728</v>
      </c>
      <c r="DJ38" s="11">
        <v>14717</v>
      </c>
      <c r="DK38" s="11">
        <v>14620</v>
      </c>
      <c r="DL38" s="11">
        <v>14980</v>
      </c>
      <c r="DM38" s="11">
        <v>14699</v>
      </c>
      <c r="DN38" s="11">
        <v>15060</v>
      </c>
      <c r="DO38" s="11">
        <v>12917</v>
      </c>
      <c r="DQ38" s="1"/>
      <c r="DR38" s="9" t="s">
        <v>193</v>
      </c>
      <c r="DS38" s="11">
        <v>20280</v>
      </c>
      <c r="DT38" s="11">
        <v>19548</v>
      </c>
      <c r="DU38" s="11">
        <v>20410</v>
      </c>
      <c r="DV38" s="11">
        <v>20327</v>
      </c>
      <c r="DW38" s="11">
        <v>20447</v>
      </c>
      <c r="DX38" s="11">
        <v>20772</v>
      </c>
      <c r="DY38" s="11">
        <v>20278</v>
      </c>
      <c r="DZ38" s="11">
        <v>20275</v>
      </c>
      <c r="EA38" s="11">
        <v>19827</v>
      </c>
      <c r="EB38" s="11">
        <v>20375</v>
      </c>
      <c r="EC38" s="11">
        <v>20699</v>
      </c>
      <c r="ED38" s="11">
        <v>20435</v>
      </c>
      <c r="EE38" s="11">
        <v>19074</v>
      </c>
      <c r="EF38" s="11">
        <v>19802</v>
      </c>
      <c r="EG38" s="11">
        <v>18670</v>
      </c>
      <c r="EH38" s="11">
        <v>18352</v>
      </c>
      <c r="EI38" s="11">
        <v>18025</v>
      </c>
      <c r="EJ38" s="11">
        <v>17251</v>
      </c>
      <c r="EK38" s="11">
        <v>17005</v>
      </c>
      <c r="EL38" s="11">
        <v>17535</v>
      </c>
      <c r="EM38" s="11">
        <v>14907</v>
      </c>
      <c r="EO38" s="1"/>
      <c r="EP38" s="9" t="s">
        <v>193</v>
      </c>
      <c r="EQ38" s="11">
        <v>13710</v>
      </c>
      <c r="ER38" s="11">
        <v>12680</v>
      </c>
      <c r="ES38" s="11">
        <v>13229</v>
      </c>
      <c r="ET38" s="11">
        <v>13035</v>
      </c>
      <c r="EU38" s="11">
        <v>12833</v>
      </c>
      <c r="EV38" s="11">
        <v>13511</v>
      </c>
      <c r="EW38" s="11">
        <v>15006</v>
      </c>
      <c r="EX38" s="11">
        <v>12241</v>
      </c>
      <c r="EY38" s="11">
        <v>11268</v>
      </c>
      <c r="EZ38" s="11">
        <v>11426</v>
      </c>
      <c r="FA38" s="11">
        <v>12648</v>
      </c>
      <c r="FB38" s="11">
        <v>13416</v>
      </c>
      <c r="FC38" s="11">
        <v>16207</v>
      </c>
      <c r="FD38" s="11">
        <v>16516</v>
      </c>
      <c r="FE38" s="11">
        <v>16588</v>
      </c>
      <c r="FF38" s="11">
        <v>15943</v>
      </c>
      <c r="FG38" s="11">
        <v>16462</v>
      </c>
      <c r="FH38" s="11">
        <v>16186</v>
      </c>
      <c r="FI38" s="11">
        <v>17667</v>
      </c>
      <c r="FJ38" s="11">
        <v>17675</v>
      </c>
      <c r="FK38" s="11">
        <v>15671</v>
      </c>
      <c r="FM38" s="1"/>
      <c r="FN38" s="9" t="s">
        <v>193</v>
      </c>
      <c r="FO38" s="11">
        <v>13721</v>
      </c>
      <c r="FP38" s="11">
        <v>12746</v>
      </c>
      <c r="FQ38" s="11">
        <v>14137</v>
      </c>
      <c r="FR38" s="11">
        <v>14575</v>
      </c>
      <c r="FS38" s="11">
        <v>13908</v>
      </c>
      <c r="FT38" s="11">
        <v>13413</v>
      </c>
      <c r="FU38" s="11">
        <v>14370</v>
      </c>
      <c r="FV38" s="11">
        <v>15862</v>
      </c>
      <c r="FW38" s="11">
        <v>16732</v>
      </c>
      <c r="FX38" s="11">
        <v>17169</v>
      </c>
      <c r="FY38" s="11">
        <v>17338</v>
      </c>
      <c r="FZ38" s="11">
        <v>14568</v>
      </c>
      <c r="GA38" s="11">
        <v>17640</v>
      </c>
      <c r="GB38" s="11">
        <v>18707</v>
      </c>
      <c r="GC38" s="11">
        <v>17226</v>
      </c>
      <c r="GD38" s="11">
        <v>17190</v>
      </c>
      <c r="GE38" s="11">
        <v>17542</v>
      </c>
      <c r="GF38" s="11">
        <v>17631</v>
      </c>
      <c r="GG38" s="11">
        <v>17270</v>
      </c>
      <c r="GH38" s="11">
        <v>17484</v>
      </c>
      <c r="GI38" s="11">
        <v>15896</v>
      </c>
      <c r="GK38" s="1"/>
      <c r="GL38" s="9" t="s">
        <v>193</v>
      </c>
      <c r="GM38" s="11">
        <v>17307</v>
      </c>
      <c r="GN38" s="11">
        <v>17542</v>
      </c>
      <c r="GO38" s="11">
        <v>17562</v>
      </c>
      <c r="GP38" s="11">
        <v>16825</v>
      </c>
      <c r="GQ38" s="11">
        <v>15685</v>
      </c>
      <c r="GR38" s="11">
        <v>15940</v>
      </c>
      <c r="GS38" s="11">
        <v>15535</v>
      </c>
      <c r="GT38" s="11">
        <v>15363</v>
      </c>
      <c r="GU38" s="11">
        <v>13229</v>
      </c>
      <c r="GV38" s="11">
        <v>12394</v>
      </c>
      <c r="GW38" s="11">
        <v>12161</v>
      </c>
      <c r="GX38" s="11">
        <v>11026</v>
      </c>
      <c r="GY38" s="11">
        <v>11952</v>
      </c>
      <c r="GZ38" s="11">
        <v>12403</v>
      </c>
      <c r="HA38" s="11">
        <v>12375</v>
      </c>
      <c r="HB38" s="11">
        <v>11519</v>
      </c>
      <c r="HC38" s="11">
        <v>11924</v>
      </c>
      <c r="HD38" s="11">
        <v>12145</v>
      </c>
      <c r="HE38" s="11">
        <v>12348</v>
      </c>
      <c r="HF38" s="11">
        <v>12972</v>
      </c>
      <c r="HG38" s="11">
        <v>10768</v>
      </c>
      <c r="HI38" s="1"/>
      <c r="HJ38" s="9" t="s">
        <v>193</v>
      </c>
      <c r="HK38" s="11">
        <v>19823</v>
      </c>
      <c r="HL38" s="11">
        <v>18376</v>
      </c>
      <c r="HM38" s="11">
        <v>18400</v>
      </c>
      <c r="HN38" s="11">
        <v>17758</v>
      </c>
      <c r="HO38" s="11">
        <v>18049</v>
      </c>
      <c r="HP38" s="11">
        <v>17330</v>
      </c>
      <c r="HQ38" s="11">
        <v>15522</v>
      </c>
      <c r="HR38" s="11">
        <v>15401</v>
      </c>
      <c r="HS38" s="11">
        <v>13507</v>
      </c>
      <c r="HT38" s="11">
        <v>13337</v>
      </c>
      <c r="HU38" s="11">
        <v>13549</v>
      </c>
      <c r="HV38" s="11">
        <v>12653</v>
      </c>
      <c r="HW38" s="11">
        <v>13290</v>
      </c>
      <c r="HX38" s="11">
        <v>13042</v>
      </c>
      <c r="HY38" s="11">
        <v>13049</v>
      </c>
      <c r="HZ38" s="11">
        <v>13052</v>
      </c>
      <c r="IA38" s="11">
        <v>13904</v>
      </c>
      <c r="IB38" s="11">
        <v>13767</v>
      </c>
      <c r="IC38" s="11">
        <v>14013</v>
      </c>
      <c r="ID38" s="11">
        <v>13441</v>
      </c>
      <c r="IE38" s="11">
        <v>12285</v>
      </c>
    </row>
    <row r="39" ht="15" spans="1:239">
      <c r="A39" s="1"/>
      <c r="B39" s="9" t="s">
        <v>194</v>
      </c>
      <c r="C39" s="11">
        <v>17120</v>
      </c>
      <c r="D39" s="11">
        <v>16683</v>
      </c>
      <c r="E39" s="11">
        <v>17210</v>
      </c>
      <c r="F39" s="11">
        <v>16979</v>
      </c>
      <c r="G39" s="11">
        <v>15568</v>
      </c>
      <c r="H39" s="11">
        <v>16486</v>
      </c>
      <c r="I39" s="11">
        <v>15778</v>
      </c>
      <c r="J39" s="11">
        <v>18637</v>
      </c>
      <c r="K39" s="11">
        <v>19658</v>
      </c>
      <c r="L39" s="11">
        <v>17644</v>
      </c>
      <c r="M39" s="11">
        <v>17294</v>
      </c>
      <c r="N39" s="11">
        <v>19493</v>
      </c>
      <c r="O39" s="11">
        <v>21019</v>
      </c>
      <c r="P39" s="11">
        <v>17956</v>
      </c>
      <c r="Q39" s="11">
        <v>19954</v>
      </c>
      <c r="R39" s="11">
        <v>20598</v>
      </c>
      <c r="S39" s="11">
        <v>19920</v>
      </c>
      <c r="T39" s="11">
        <v>20738</v>
      </c>
      <c r="U39" s="11">
        <v>20471</v>
      </c>
      <c r="V39" s="11">
        <v>20017</v>
      </c>
      <c r="W39" s="11">
        <v>19764</v>
      </c>
      <c r="Y39" s="1"/>
      <c r="Z39" s="9" t="s">
        <v>194</v>
      </c>
      <c r="AA39" s="11">
        <v>20733</v>
      </c>
      <c r="AB39" s="11">
        <v>18811</v>
      </c>
      <c r="AC39" s="11">
        <v>21274</v>
      </c>
      <c r="AD39" s="11">
        <v>21432</v>
      </c>
      <c r="AE39" s="11">
        <v>21895</v>
      </c>
      <c r="AF39" s="11">
        <v>22170</v>
      </c>
      <c r="AG39" s="11">
        <v>21860</v>
      </c>
      <c r="AH39" s="11">
        <v>21807</v>
      </c>
      <c r="AI39" s="11">
        <v>20598</v>
      </c>
      <c r="AJ39" s="11">
        <v>20750</v>
      </c>
      <c r="AK39" s="11">
        <v>19519</v>
      </c>
      <c r="AL39" s="11">
        <v>21283</v>
      </c>
      <c r="AM39" s="11">
        <v>20024</v>
      </c>
      <c r="AN39" s="11">
        <v>16830</v>
      </c>
      <c r="AO39" s="11">
        <v>16373</v>
      </c>
      <c r="AP39" s="11">
        <v>15590</v>
      </c>
      <c r="AQ39" s="11">
        <v>16130</v>
      </c>
      <c r="AR39" s="11">
        <v>16991</v>
      </c>
      <c r="AS39" s="11">
        <v>15547</v>
      </c>
      <c r="AT39" s="11">
        <v>15623</v>
      </c>
      <c r="AU39" s="11">
        <v>13919</v>
      </c>
      <c r="AW39" s="1"/>
      <c r="AX39" s="9" t="s">
        <v>194</v>
      </c>
      <c r="AY39" s="11">
        <v>23942</v>
      </c>
      <c r="AZ39" s="11">
        <v>22557</v>
      </c>
      <c r="BA39" s="11">
        <v>23053</v>
      </c>
      <c r="BB39" s="11">
        <v>23456</v>
      </c>
      <c r="BC39" s="11">
        <v>23315</v>
      </c>
      <c r="BD39" s="11">
        <v>22899</v>
      </c>
      <c r="BE39" s="11">
        <v>23106</v>
      </c>
      <c r="BF39" s="11">
        <v>21725</v>
      </c>
      <c r="BG39" s="11">
        <v>22178</v>
      </c>
      <c r="BH39" s="11">
        <v>19724</v>
      </c>
      <c r="BI39" s="11">
        <v>20032</v>
      </c>
      <c r="BJ39" s="11">
        <v>22246</v>
      </c>
      <c r="BK39" s="11">
        <v>22668</v>
      </c>
      <c r="BL39" s="11">
        <v>19624</v>
      </c>
      <c r="BM39" s="11">
        <v>17553</v>
      </c>
      <c r="BN39" s="11">
        <v>21875</v>
      </c>
      <c r="BO39" s="11">
        <v>22593</v>
      </c>
      <c r="BP39" s="11">
        <v>23091</v>
      </c>
      <c r="BQ39" s="11">
        <v>23085</v>
      </c>
      <c r="BR39" s="11">
        <v>22553</v>
      </c>
      <c r="BS39" s="11">
        <v>18047</v>
      </c>
      <c r="BU39" s="1"/>
      <c r="BV39" s="9" t="s">
        <v>194</v>
      </c>
      <c r="BW39" s="11">
        <v>18347</v>
      </c>
      <c r="BX39" s="11">
        <v>18449</v>
      </c>
      <c r="BY39" s="11">
        <v>19131</v>
      </c>
      <c r="BZ39" s="11">
        <v>19552</v>
      </c>
      <c r="CA39" s="11">
        <v>19675</v>
      </c>
      <c r="CB39" s="11">
        <v>19508</v>
      </c>
      <c r="CC39" s="11">
        <v>18953</v>
      </c>
      <c r="CD39" s="11">
        <v>18766</v>
      </c>
      <c r="CE39" s="11">
        <v>18832</v>
      </c>
      <c r="CF39" s="11">
        <v>15759</v>
      </c>
      <c r="CG39" s="11">
        <v>16507</v>
      </c>
      <c r="CH39" s="11">
        <v>19901</v>
      </c>
      <c r="CI39" s="11">
        <v>19499</v>
      </c>
      <c r="CJ39" s="11">
        <v>15749</v>
      </c>
      <c r="CK39" s="11">
        <v>13901</v>
      </c>
      <c r="CL39" s="11">
        <v>17130</v>
      </c>
      <c r="CM39" s="11">
        <v>19814</v>
      </c>
      <c r="CN39" s="11">
        <v>17422</v>
      </c>
      <c r="CO39" s="11">
        <v>16942</v>
      </c>
      <c r="CP39" s="11">
        <v>16667</v>
      </c>
      <c r="CQ39" s="11">
        <v>14952</v>
      </c>
      <c r="CS39" s="1"/>
      <c r="CT39" s="9" t="s">
        <v>194</v>
      </c>
      <c r="CU39" s="11">
        <v>24208</v>
      </c>
      <c r="CV39" s="11">
        <v>24378</v>
      </c>
      <c r="CW39" s="11">
        <v>24379</v>
      </c>
      <c r="CX39" s="11">
        <v>24648</v>
      </c>
      <c r="CY39" s="11">
        <v>23884</v>
      </c>
      <c r="CZ39" s="11">
        <v>23604</v>
      </c>
      <c r="DA39" s="11">
        <v>23229</v>
      </c>
      <c r="DB39" s="11">
        <v>24221</v>
      </c>
      <c r="DC39" s="11">
        <v>22685</v>
      </c>
      <c r="DD39" s="11">
        <v>23057</v>
      </c>
      <c r="DE39" s="11">
        <v>22908</v>
      </c>
      <c r="DF39" s="11">
        <v>23697</v>
      </c>
      <c r="DG39" s="11">
        <v>23253</v>
      </c>
      <c r="DH39" s="11">
        <v>22586</v>
      </c>
      <c r="DI39" s="11">
        <v>20667</v>
      </c>
      <c r="DJ39" s="11">
        <v>20639</v>
      </c>
      <c r="DK39" s="11">
        <v>20490</v>
      </c>
      <c r="DL39" s="11">
        <v>20964</v>
      </c>
      <c r="DM39" s="11">
        <v>20569</v>
      </c>
      <c r="DN39" s="11">
        <v>21083</v>
      </c>
      <c r="DO39" s="11">
        <v>18089</v>
      </c>
      <c r="DQ39" s="1"/>
      <c r="DR39" s="9" t="s">
        <v>194</v>
      </c>
      <c r="DS39" s="11">
        <v>23886</v>
      </c>
      <c r="DT39" s="11">
        <v>23225</v>
      </c>
      <c r="DU39" s="11">
        <v>23862</v>
      </c>
      <c r="DV39" s="11">
        <v>23904</v>
      </c>
      <c r="DW39" s="11">
        <v>24156</v>
      </c>
      <c r="DX39" s="11">
        <v>24470</v>
      </c>
      <c r="DY39" s="11">
        <v>24400</v>
      </c>
      <c r="DZ39" s="11">
        <v>24496</v>
      </c>
      <c r="EA39" s="11">
        <v>24042</v>
      </c>
      <c r="EB39" s="11">
        <v>24466</v>
      </c>
      <c r="EC39" s="11">
        <v>24892</v>
      </c>
      <c r="ED39" s="11">
        <v>24733</v>
      </c>
      <c r="EE39" s="11">
        <v>23326</v>
      </c>
      <c r="EF39" s="11">
        <v>23761</v>
      </c>
      <c r="EG39" s="11">
        <v>22316</v>
      </c>
      <c r="EH39" s="11">
        <v>21899</v>
      </c>
      <c r="EI39" s="11">
        <v>21698</v>
      </c>
      <c r="EJ39" s="11">
        <v>20738</v>
      </c>
      <c r="EK39" s="11">
        <v>20202</v>
      </c>
      <c r="EL39" s="11">
        <v>20821</v>
      </c>
      <c r="EM39" s="11">
        <v>17830</v>
      </c>
      <c r="EO39" s="1"/>
      <c r="EP39" s="9" t="s">
        <v>194</v>
      </c>
      <c r="EQ39" s="11">
        <v>16288</v>
      </c>
      <c r="ER39" s="11">
        <v>14992</v>
      </c>
      <c r="ES39" s="11">
        <v>15403</v>
      </c>
      <c r="ET39" s="11">
        <v>15248</v>
      </c>
      <c r="EU39" s="11">
        <v>14976</v>
      </c>
      <c r="EV39" s="11">
        <v>15594</v>
      </c>
      <c r="EW39" s="11">
        <v>17457</v>
      </c>
      <c r="EX39" s="11">
        <v>14308</v>
      </c>
      <c r="EY39" s="11">
        <v>13229</v>
      </c>
      <c r="EZ39" s="11">
        <v>13340</v>
      </c>
      <c r="FA39" s="11">
        <v>14676</v>
      </c>
      <c r="FB39" s="11">
        <v>15607</v>
      </c>
      <c r="FC39" s="11">
        <v>18851</v>
      </c>
      <c r="FD39" s="11">
        <v>19223</v>
      </c>
      <c r="FE39" s="11">
        <v>19244</v>
      </c>
      <c r="FF39" s="11">
        <v>18486</v>
      </c>
      <c r="FG39" s="11">
        <v>19051</v>
      </c>
      <c r="FH39" s="11">
        <v>18815</v>
      </c>
      <c r="FI39" s="11">
        <v>20575</v>
      </c>
      <c r="FJ39" s="11">
        <v>20590</v>
      </c>
      <c r="FK39" s="11">
        <v>18307</v>
      </c>
      <c r="FM39" s="1"/>
      <c r="FN39" s="9" t="s">
        <v>194</v>
      </c>
      <c r="FO39" s="11">
        <v>15863</v>
      </c>
      <c r="FP39" s="11">
        <v>14828</v>
      </c>
      <c r="FQ39" s="11">
        <v>16283</v>
      </c>
      <c r="FR39" s="11">
        <v>16751</v>
      </c>
      <c r="FS39" s="11">
        <v>16029</v>
      </c>
      <c r="FT39" s="11">
        <v>15386</v>
      </c>
      <c r="FU39" s="11">
        <v>16529</v>
      </c>
      <c r="FV39" s="11">
        <v>18232</v>
      </c>
      <c r="FW39" s="11">
        <v>19232</v>
      </c>
      <c r="FX39" s="11">
        <v>19747</v>
      </c>
      <c r="FY39" s="11">
        <v>19930</v>
      </c>
      <c r="FZ39" s="11">
        <v>16766</v>
      </c>
      <c r="GA39" s="11">
        <v>20355</v>
      </c>
      <c r="GB39" s="11">
        <v>21555</v>
      </c>
      <c r="GC39" s="11">
        <v>19872</v>
      </c>
      <c r="GD39" s="11">
        <v>19826</v>
      </c>
      <c r="GE39" s="11">
        <v>20211</v>
      </c>
      <c r="GF39" s="11">
        <v>20304</v>
      </c>
      <c r="GG39" s="11">
        <v>19900</v>
      </c>
      <c r="GH39" s="11">
        <v>20158</v>
      </c>
      <c r="GI39" s="11">
        <v>18310</v>
      </c>
      <c r="GK39" s="1"/>
      <c r="GL39" s="9" t="s">
        <v>194</v>
      </c>
      <c r="GM39" s="11">
        <v>20773</v>
      </c>
      <c r="GN39" s="11">
        <v>21107</v>
      </c>
      <c r="GO39" s="11">
        <v>20863</v>
      </c>
      <c r="GP39" s="11">
        <v>19997</v>
      </c>
      <c r="GQ39" s="11">
        <v>18628</v>
      </c>
      <c r="GR39" s="11">
        <v>18686</v>
      </c>
      <c r="GS39" s="11">
        <v>18505</v>
      </c>
      <c r="GT39" s="11">
        <v>18262</v>
      </c>
      <c r="GU39" s="11">
        <v>15558</v>
      </c>
      <c r="GV39" s="11">
        <v>14515</v>
      </c>
      <c r="GW39" s="11">
        <v>14202</v>
      </c>
      <c r="GX39" s="11">
        <v>12961</v>
      </c>
      <c r="GY39" s="11">
        <v>13999</v>
      </c>
      <c r="GZ39" s="11">
        <v>14552</v>
      </c>
      <c r="HA39" s="11">
        <v>14449</v>
      </c>
      <c r="HB39" s="11">
        <v>13485</v>
      </c>
      <c r="HC39" s="11">
        <v>13927</v>
      </c>
      <c r="HD39" s="11">
        <v>14145</v>
      </c>
      <c r="HE39" s="11">
        <v>14364</v>
      </c>
      <c r="HF39" s="11">
        <v>15078</v>
      </c>
      <c r="HG39" s="11">
        <v>12531</v>
      </c>
      <c r="HI39" s="1"/>
      <c r="HJ39" s="9" t="s">
        <v>194</v>
      </c>
      <c r="HK39" s="11">
        <v>20602</v>
      </c>
      <c r="HL39" s="11">
        <v>19333</v>
      </c>
      <c r="HM39" s="11">
        <v>19185</v>
      </c>
      <c r="HN39" s="11">
        <v>18387</v>
      </c>
      <c r="HO39" s="11">
        <v>18597</v>
      </c>
      <c r="HP39" s="11">
        <v>17714</v>
      </c>
      <c r="HQ39" s="11">
        <v>16116</v>
      </c>
      <c r="HR39" s="11">
        <v>16356</v>
      </c>
      <c r="HS39" s="11">
        <v>14667</v>
      </c>
      <c r="HT39" s="11">
        <v>13948</v>
      </c>
      <c r="HU39" s="11">
        <v>14213</v>
      </c>
      <c r="HV39" s="11">
        <v>13266</v>
      </c>
      <c r="HW39" s="11">
        <v>13842</v>
      </c>
      <c r="HX39" s="11">
        <v>13434</v>
      </c>
      <c r="HY39" s="11">
        <v>13280</v>
      </c>
      <c r="HZ39" s="11">
        <v>13262</v>
      </c>
      <c r="IA39" s="11">
        <v>13952</v>
      </c>
      <c r="IB39" s="11">
        <v>13829</v>
      </c>
      <c r="IC39" s="11">
        <v>14348</v>
      </c>
      <c r="ID39" s="11">
        <v>13715</v>
      </c>
      <c r="IE39" s="11">
        <v>12440</v>
      </c>
    </row>
    <row r="40" ht="15" spans="1:239">
      <c r="A40" s="1"/>
      <c r="B40" s="9" t="s">
        <v>195</v>
      </c>
      <c r="C40" s="11">
        <v>35395</v>
      </c>
      <c r="D40" s="11">
        <v>35657</v>
      </c>
      <c r="E40" s="11">
        <v>30807</v>
      </c>
      <c r="F40" s="11">
        <v>36358</v>
      </c>
      <c r="G40" s="11">
        <v>33791</v>
      </c>
      <c r="H40" s="11">
        <v>30213</v>
      </c>
      <c r="I40" s="11">
        <v>35061</v>
      </c>
      <c r="J40" s="11">
        <v>36646</v>
      </c>
      <c r="K40" s="11">
        <v>36730</v>
      </c>
      <c r="L40" s="11">
        <v>27356</v>
      </c>
      <c r="M40" s="11">
        <v>26893</v>
      </c>
      <c r="N40" s="11">
        <v>28993</v>
      </c>
      <c r="O40" s="11">
        <v>22929</v>
      </c>
      <c r="P40" s="11">
        <v>20523</v>
      </c>
      <c r="Q40" s="11">
        <v>23413</v>
      </c>
      <c r="R40" s="11">
        <v>24448</v>
      </c>
      <c r="S40" s="11">
        <v>22428</v>
      </c>
      <c r="T40" s="11">
        <v>22710</v>
      </c>
      <c r="U40" s="11">
        <v>25700</v>
      </c>
      <c r="V40" s="11">
        <v>25738</v>
      </c>
      <c r="W40" s="11">
        <v>23258</v>
      </c>
      <c r="Y40" s="1"/>
      <c r="Z40" s="9" t="s">
        <v>195</v>
      </c>
      <c r="AA40" s="11">
        <v>30477</v>
      </c>
      <c r="AB40" s="11">
        <v>33741</v>
      </c>
      <c r="AC40" s="11">
        <v>31743</v>
      </c>
      <c r="AD40" s="11">
        <v>31756</v>
      </c>
      <c r="AE40" s="11">
        <v>25716</v>
      </c>
      <c r="AF40" s="11">
        <v>25924</v>
      </c>
      <c r="AG40" s="11">
        <v>28585</v>
      </c>
      <c r="AH40" s="11">
        <v>25436</v>
      </c>
      <c r="AI40" s="11">
        <v>21299</v>
      </c>
      <c r="AJ40" s="11">
        <v>22784</v>
      </c>
      <c r="AK40" s="11">
        <v>18896</v>
      </c>
      <c r="AL40" s="11">
        <v>23564</v>
      </c>
      <c r="AM40" s="11">
        <v>21705</v>
      </c>
      <c r="AN40" s="11">
        <v>18067</v>
      </c>
      <c r="AO40" s="11">
        <v>19388</v>
      </c>
      <c r="AP40" s="11">
        <v>19794</v>
      </c>
      <c r="AQ40" s="11">
        <v>20110</v>
      </c>
      <c r="AR40" s="11">
        <v>20539</v>
      </c>
      <c r="AS40" s="11">
        <v>19622</v>
      </c>
      <c r="AT40" s="11">
        <v>18401</v>
      </c>
      <c r="AU40" s="11">
        <v>17067</v>
      </c>
      <c r="AW40" s="1"/>
      <c r="AX40" s="9" t="s">
        <v>195</v>
      </c>
      <c r="AY40" s="11">
        <v>29333</v>
      </c>
      <c r="AZ40" s="11">
        <v>33259</v>
      </c>
      <c r="BA40" s="11">
        <v>28777</v>
      </c>
      <c r="BB40" s="11">
        <v>32951</v>
      </c>
      <c r="BC40" s="11">
        <v>30730</v>
      </c>
      <c r="BD40" s="11">
        <v>25504</v>
      </c>
      <c r="BE40" s="11">
        <v>28540</v>
      </c>
      <c r="BF40" s="11">
        <v>26980</v>
      </c>
      <c r="BG40" s="11">
        <v>25465</v>
      </c>
      <c r="BH40" s="11">
        <v>23225</v>
      </c>
      <c r="BI40" s="11">
        <v>22367</v>
      </c>
      <c r="BJ40" s="11">
        <v>25242</v>
      </c>
      <c r="BK40" s="11">
        <v>22408</v>
      </c>
      <c r="BL40" s="11">
        <v>21325</v>
      </c>
      <c r="BM40" s="11">
        <v>19908</v>
      </c>
      <c r="BN40" s="11">
        <v>21492</v>
      </c>
      <c r="BO40" s="11">
        <v>20209</v>
      </c>
      <c r="BP40" s="11">
        <v>21004</v>
      </c>
      <c r="BQ40" s="11">
        <v>21967</v>
      </c>
      <c r="BR40" s="11">
        <v>21362</v>
      </c>
      <c r="BS40" s="11">
        <v>17989</v>
      </c>
      <c r="BU40" s="1"/>
      <c r="BV40" s="9" t="s">
        <v>195</v>
      </c>
      <c r="BW40" s="11">
        <v>33131</v>
      </c>
      <c r="BX40" s="11">
        <v>37874</v>
      </c>
      <c r="BY40" s="11">
        <v>31688</v>
      </c>
      <c r="BZ40" s="11">
        <v>35986</v>
      </c>
      <c r="CA40" s="11">
        <v>29886</v>
      </c>
      <c r="CB40" s="11">
        <v>32046</v>
      </c>
      <c r="CC40" s="11">
        <v>36197</v>
      </c>
      <c r="CD40" s="11">
        <v>30046</v>
      </c>
      <c r="CE40" s="11">
        <v>25967</v>
      </c>
      <c r="CF40" s="11">
        <v>23474</v>
      </c>
      <c r="CG40" s="11">
        <v>25559</v>
      </c>
      <c r="CH40" s="11">
        <v>31707</v>
      </c>
      <c r="CI40" s="11">
        <v>25646</v>
      </c>
      <c r="CJ40" s="11">
        <v>19961</v>
      </c>
      <c r="CK40" s="11">
        <v>19282</v>
      </c>
      <c r="CL40" s="11">
        <v>19641</v>
      </c>
      <c r="CM40" s="11">
        <v>21567</v>
      </c>
      <c r="CN40" s="11">
        <v>18698</v>
      </c>
      <c r="CO40" s="11">
        <v>18445</v>
      </c>
      <c r="CP40" s="11">
        <v>17174</v>
      </c>
      <c r="CQ40" s="11">
        <v>16322</v>
      </c>
      <c r="CS40" s="1"/>
      <c r="CT40" s="9" t="s">
        <v>195</v>
      </c>
      <c r="CU40" s="11">
        <v>24670</v>
      </c>
      <c r="CV40" s="11">
        <v>19700</v>
      </c>
      <c r="CW40" s="11">
        <v>21036</v>
      </c>
      <c r="CX40" s="11">
        <v>23084</v>
      </c>
      <c r="CY40" s="11">
        <v>27381</v>
      </c>
      <c r="CZ40" s="11">
        <v>21797</v>
      </c>
      <c r="DA40" s="11">
        <v>23766</v>
      </c>
      <c r="DB40" s="11">
        <v>26053</v>
      </c>
      <c r="DC40" s="11">
        <v>27332</v>
      </c>
      <c r="DD40" s="11">
        <v>22509</v>
      </c>
      <c r="DE40" s="11">
        <v>25084</v>
      </c>
      <c r="DF40" s="11">
        <v>25526</v>
      </c>
      <c r="DG40" s="11">
        <v>24194</v>
      </c>
      <c r="DH40" s="11">
        <v>24382</v>
      </c>
      <c r="DI40" s="11">
        <v>21217</v>
      </c>
      <c r="DJ40" s="11">
        <v>21399</v>
      </c>
      <c r="DK40" s="11">
        <v>21244</v>
      </c>
      <c r="DL40" s="11">
        <v>22105</v>
      </c>
      <c r="DM40" s="11">
        <v>22101</v>
      </c>
      <c r="DN40" s="11">
        <v>21958</v>
      </c>
      <c r="DO40" s="11">
        <v>19077</v>
      </c>
      <c r="DQ40" s="1"/>
      <c r="DR40" s="9" t="s">
        <v>195</v>
      </c>
      <c r="DS40" s="11">
        <v>30342</v>
      </c>
      <c r="DT40" s="11">
        <v>32374</v>
      </c>
      <c r="DU40" s="11">
        <v>30123</v>
      </c>
      <c r="DV40" s="11">
        <v>34156</v>
      </c>
      <c r="DW40" s="11">
        <v>30547</v>
      </c>
      <c r="DX40" s="11">
        <v>25754</v>
      </c>
      <c r="DY40" s="11">
        <v>29362</v>
      </c>
      <c r="DZ40" s="11">
        <v>29728</v>
      </c>
      <c r="EA40" s="11">
        <v>26568</v>
      </c>
      <c r="EB40" s="11">
        <v>25809</v>
      </c>
      <c r="EC40" s="11">
        <v>27586</v>
      </c>
      <c r="ED40" s="11">
        <v>27007</v>
      </c>
      <c r="EE40" s="11">
        <v>24754</v>
      </c>
      <c r="EF40" s="11">
        <v>24107</v>
      </c>
      <c r="EG40" s="11">
        <v>23064</v>
      </c>
      <c r="EH40" s="11">
        <v>21864</v>
      </c>
      <c r="EI40" s="11">
        <v>20599</v>
      </c>
      <c r="EJ40" s="11">
        <v>20307</v>
      </c>
      <c r="EK40" s="11">
        <v>21056</v>
      </c>
      <c r="EL40" s="11">
        <v>21007</v>
      </c>
      <c r="EM40" s="11">
        <v>18139</v>
      </c>
      <c r="EO40" s="1"/>
      <c r="EP40" s="9" t="s">
        <v>195</v>
      </c>
      <c r="EQ40" s="11">
        <v>19929</v>
      </c>
      <c r="ER40" s="11">
        <v>20923</v>
      </c>
      <c r="ES40" s="11">
        <v>17134</v>
      </c>
      <c r="ET40" s="11">
        <v>15699</v>
      </c>
      <c r="EU40" s="11">
        <v>13852</v>
      </c>
      <c r="EV40" s="11">
        <v>16549</v>
      </c>
      <c r="EW40" s="11">
        <v>17737</v>
      </c>
      <c r="EX40" s="11">
        <v>17123</v>
      </c>
      <c r="EY40" s="11">
        <v>14660</v>
      </c>
      <c r="EZ40" s="11">
        <v>12465</v>
      </c>
      <c r="FA40" s="11">
        <v>13233</v>
      </c>
      <c r="FB40" s="11">
        <v>13108</v>
      </c>
      <c r="FC40" s="11">
        <v>14491</v>
      </c>
      <c r="FD40" s="11">
        <v>13286</v>
      </c>
      <c r="FE40" s="11">
        <v>13564</v>
      </c>
      <c r="FF40" s="11">
        <v>12458</v>
      </c>
      <c r="FG40" s="11">
        <v>13055</v>
      </c>
      <c r="FH40" s="11">
        <v>13027</v>
      </c>
      <c r="FI40" s="11">
        <v>13995</v>
      </c>
      <c r="FJ40" s="11">
        <v>13853</v>
      </c>
      <c r="FK40" s="11">
        <v>12398</v>
      </c>
      <c r="FM40" s="1"/>
      <c r="FN40" s="9" t="s">
        <v>195</v>
      </c>
      <c r="FO40" s="11">
        <v>8309</v>
      </c>
      <c r="FP40" s="11">
        <v>12053</v>
      </c>
      <c r="FQ40" s="11">
        <v>9268</v>
      </c>
      <c r="FR40" s="11">
        <v>10909</v>
      </c>
      <c r="FS40" s="11">
        <v>13780</v>
      </c>
      <c r="FT40" s="11">
        <v>13014</v>
      </c>
      <c r="FU40" s="11">
        <v>21378</v>
      </c>
      <c r="FV40" s="11">
        <v>21567</v>
      </c>
      <c r="FW40" s="11">
        <v>19250</v>
      </c>
      <c r="FX40" s="11">
        <v>21526</v>
      </c>
      <c r="FY40" s="11">
        <v>23776</v>
      </c>
      <c r="FZ40" s="11">
        <v>21933</v>
      </c>
      <c r="GA40" s="11">
        <v>24866</v>
      </c>
      <c r="GB40" s="11">
        <v>27912</v>
      </c>
      <c r="GC40" s="11">
        <v>25075</v>
      </c>
      <c r="GD40" s="11">
        <v>24805</v>
      </c>
      <c r="GE40" s="11">
        <v>23935</v>
      </c>
      <c r="GF40" s="11">
        <v>24830</v>
      </c>
      <c r="GG40" s="11">
        <v>25452</v>
      </c>
      <c r="GH40" s="11">
        <v>25362</v>
      </c>
      <c r="GI40" s="11">
        <v>23527</v>
      </c>
      <c r="GK40" s="1"/>
      <c r="GL40" s="9" t="s">
        <v>195</v>
      </c>
      <c r="GM40" s="11">
        <v>19410</v>
      </c>
      <c r="GN40" s="11">
        <v>25347</v>
      </c>
      <c r="GO40" s="11">
        <v>22646</v>
      </c>
      <c r="GP40" s="11">
        <v>23069</v>
      </c>
      <c r="GQ40" s="11">
        <v>28452</v>
      </c>
      <c r="GR40" s="11">
        <v>25190</v>
      </c>
      <c r="GS40" s="11">
        <v>29408</v>
      </c>
      <c r="GT40" s="11">
        <v>27872</v>
      </c>
      <c r="GU40" s="11">
        <v>24533</v>
      </c>
      <c r="GV40" s="11">
        <v>23305</v>
      </c>
      <c r="GW40" s="11">
        <v>28934</v>
      </c>
      <c r="GX40" s="11">
        <v>27651</v>
      </c>
      <c r="GY40" s="11">
        <v>28568</v>
      </c>
      <c r="GZ40" s="11">
        <v>30202</v>
      </c>
      <c r="HA40" s="11">
        <v>29946</v>
      </c>
      <c r="HB40" s="11">
        <v>27063</v>
      </c>
      <c r="HC40" s="11">
        <v>25926</v>
      </c>
      <c r="HD40" s="11">
        <v>26768</v>
      </c>
      <c r="HE40" s="11">
        <v>28782</v>
      </c>
      <c r="HF40" s="11">
        <v>29729</v>
      </c>
      <c r="HG40" s="11">
        <v>27020</v>
      </c>
      <c r="HI40" s="1"/>
      <c r="HJ40" s="9" t="s">
        <v>195</v>
      </c>
      <c r="HK40" s="11">
        <v>29865</v>
      </c>
      <c r="HL40" s="11">
        <v>31038</v>
      </c>
      <c r="HM40" s="11">
        <v>29196</v>
      </c>
      <c r="HN40" s="11">
        <v>34278</v>
      </c>
      <c r="HO40" s="11">
        <v>35146</v>
      </c>
      <c r="HP40" s="11">
        <v>34994</v>
      </c>
      <c r="HQ40" s="11">
        <v>34344</v>
      </c>
      <c r="HR40" s="11">
        <v>26579</v>
      </c>
      <c r="HS40" s="11">
        <v>26876</v>
      </c>
      <c r="HT40" s="11">
        <v>24773</v>
      </c>
      <c r="HU40" s="11">
        <v>26691</v>
      </c>
      <c r="HV40" s="11">
        <v>25150</v>
      </c>
      <c r="HW40" s="11">
        <v>26278</v>
      </c>
      <c r="HX40" s="11">
        <v>27361</v>
      </c>
      <c r="HY40" s="11">
        <v>26383</v>
      </c>
      <c r="HZ40" s="11">
        <v>25255</v>
      </c>
      <c r="IA40" s="11">
        <v>25883</v>
      </c>
      <c r="IB40" s="11">
        <v>26463</v>
      </c>
      <c r="IC40" s="11">
        <v>28049</v>
      </c>
      <c r="ID40" s="11">
        <v>27292</v>
      </c>
      <c r="IE40" s="11">
        <v>25791</v>
      </c>
    </row>
    <row r="41" ht="15" spans="1:239">
      <c r="A41" s="1"/>
      <c r="B41" s="9" t="s">
        <v>196</v>
      </c>
      <c r="C41" s="11">
        <v>146809</v>
      </c>
      <c r="D41" s="11">
        <v>152778</v>
      </c>
      <c r="E41" s="11">
        <v>150476</v>
      </c>
      <c r="F41" s="11">
        <v>189092</v>
      </c>
      <c r="G41" s="11">
        <v>150417</v>
      </c>
      <c r="H41" s="11">
        <v>178723</v>
      </c>
      <c r="I41" s="11">
        <v>155478</v>
      </c>
      <c r="J41" s="11">
        <v>160392</v>
      </c>
      <c r="K41" s="11">
        <v>166477</v>
      </c>
      <c r="L41" s="11">
        <v>161500</v>
      </c>
      <c r="M41" s="11">
        <v>136920</v>
      </c>
      <c r="N41" s="11">
        <v>150687</v>
      </c>
      <c r="O41" s="11">
        <v>102255</v>
      </c>
      <c r="P41" s="11">
        <v>102117</v>
      </c>
      <c r="Q41" s="11">
        <v>121541</v>
      </c>
      <c r="R41" s="11">
        <v>132230</v>
      </c>
      <c r="S41" s="11">
        <v>119738</v>
      </c>
      <c r="T41" s="11">
        <v>119432</v>
      </c>
      <c r="U41" s="11">
        <v>144037</v>
      </c>
      <c r="V41" s="11">
        <v>150864</v>
      </c>
      <c r="W41" s="11">
        <v>124958</v>
      </c>
      <c r="Y41" s="1"/>
      <c r="Z41" s="9" t="s">
        <v>196</v>
      </c>
      <c r="AA41" s="11">
        <v>52461</v>
      </c>
      <c r="AB41" s="11">
        <v>38022</v>
      </c>
      <c r="AC41" s="11">
        <v>30198</v>
      </c>
      <c r="AD41" s="11">
        <v>36453</v>
      </c>
      <c r="AE41" s="11">
        <v>42341</v>
      </c>
      <c r="AF41" s="11">
        <v>38347</v>
      </c>
      <c r="AG41" s="11">
        <v>26339</v>
      </c>
      <c r="AH41" s="11">
        <v>26174</v>
      </c>
      <c r="AI41" s="11">
        <v>25197</v>
      </c>
      <c r="AJ41" s="11">
        <v>21246</v>
      </c>
      <c r="AK41" s="11">
        <v>18660</v>
      </c>
      <c r="AL41" s="11">
        <v>29263</v>
      </c>
      <c r="AM41" s="11">
        <v>28323</v>
      </c>
      <c r="AN41" s="11">
        <v>24717</v>
      </c>
      <c r="AO41" s="11">
        <v>29764</v>
      </c>
      <c r="AP41" s="11">
        <v>33076</v>
      </c>
      <c r="AQ41" s="11">
        <v>34241</v>
      </c>
      <c r="AR41" s="11">
        <v>34788</v>
      </c>
      <c r="AS41" s="11">
        <v>32906</v>
      </c>
      <c r="AT41" s="11">
        <v>29917</v>
      </c>
      <c r="AU41" s="11">
        <v>28668</v>
      </c>
      <c r="AW41" s="1"/>
      <c r="AX41" s="9" t="s">
        <v>196</v>
      </c>
      <c r="AY41" s="11">
        <v>113319</v>
      </c>
      <c r="AZ41" s="11">
        <v>122034</v>
      </c>
      <c r="BA41" s="11">
        <v>122111</v>
      </c>
      <c r="BB41" s="11">
        <v>118576</v>
      </c>
      <c r="BC41" s="11">
        <v>121623</v>
      </c>
      <c r="BD41" s="11">
        <v>120044</v>
      </c>
      <c r="BE41" s="11">
        <v>97145</v>
      </c>
      <c r="BF41" s="11">
        <v>96844</v>
      </c>
      <c r="BG41" s="11">
        <v>90208</v>
      </c>
      <c r="BH41" s="11">
        <v>106843</v>
      </c>
      <c r="BI41" s="11">
        <v>85880</v>
      </c>
      <c r="BJ41" s="11">
        <v>102511</v>
      </c>
      <c r="BK41" s="11">
        <v>87117</v>
      </c>
      <c r="BL41" s="11">
        <v>94679</v>
      </c>
      <c r="BM41" s="11">
        <v>93079</v>
      </c>
      <c r="BN41" s="11">
        <v>91791</v>
      </c>
      <c r="BO41" s="11">
        <v>80251</v>
      </c>
      <c r="BP41" s="11">
        <v>86323</v>
      </c>
      <c r="BQ41" s="11">
        <v>89145</v>
      </c>
      <c r="BR41" s="11">
        <v>86729</v>
      </c>
      <c r="BS41" s="11">
        <v>76058</v>
      </c>
      <c r="BU41" s="1"/>
      <c r="BV41" s="9" t="s">
        <v>196</v>
      </c>
      <c r="BW41" s="11">
        <v>92418</v>
      </c>
      <c r="BX41" s="11">
        <v>79976</v>
      </c>
      <c r="BY41" s="11">
        <v>75823</v>
      </c>
      <c r="BZ41" s="11">
        <v>65334</v>
      </c>
      <c r="CA41" s="11">
        <v>78578</v>
      </c>
      <c r="CB41" s="11">
        <v>79190</v>
      </c>
      <c r="CC41" s="11">
        <v>69651</v>
      </c>
      <c r="CD41" s="11">
        <v>60541</v>
      </c>
      <c r="CE41" s="11">
        <v>54589</v>
      </c>
      <c r="CF41" s="11">
        <v>59331</v>
      </c>
      <c r="CG41" s="11">
        <v>59211</v>
      </c>
      <c r="CH41" s="11">
        <v>78013</v>
      </c>
      <c r="CI41" s="11">
        <v>59541</v>
      </c>
      <c r="CJ41" s="11">
        <v>47614</v>
      </c>
      <c r="CK41" s="11">
        <v>49502</v>
      </c>
      <c r="CL41" s="11">
        <v>44929</v>
      </c>
      <c r="CM41" s="11">
        <v>48663</v>
      </c>
      <c r="CN41" s="11">
        <v>41998</v>
      </c>
      <c r="CO41" s="11">
        <v>40357</v>
      </c>
      <c r="CP41" s="11">
        <v>36367</v>
      </c>
      <c r="CQ41" s="11">
        <v>37071</v>
      </c>
      <c r="CS41" s="1"/>
      <c r="CT41" s="9" t="s">
        <v>196</v>
      </c>
      <c r="CU41" s="11">
        <v>87787</v>
      </c>
      <c r="CV41" s="11">
        <v>78908</v>
      </c>
      <c r="CW41" s="11">
        <v>79029</v>
      </c>
      <c r="CX41" s="11">
        <v>84881</v>
      </c>
      <c r="CY41" s="11">
        <v>87092</v>
      </c>
      <c r="CZ41" s="11">
        <v>92277</v>
      </c>
      <c r="DA41" s="11">
        <v>94868</v>
      </c>
      <c r="DB41" s="11">
        <v>94879</v>
      </c>
      <c r="DC41" s="11">
        <v>102399</v>
      </c>
      <c r="DD41" s="11">
        <v>99790</v>
      </c>
      <c r="DE41" s="11">
        <v>99314</v>
      </c>
      <c r="DF41" s="11">
        <v>101365</v>
      </c>
      <c r="DG41" s="11">
        <v>97567</v>
      </c>
      <c r="DH41" s="11">
        <v>105123</v>
      </c>
      <c r="DI41" s="11">
        <v>88074</v>
      </c>
      <c r="DJ41" s="11">
        <v>91024</v>
      </c>
      <c r="DK41" s="11">
        <v>93402</v>
      </c>
      <c r="DL41" s="11">
        <v>100054</v>
      </c>
      <c r="DM41" s="11">
        <v>96453</v>
      </c>
      <c r="DN41" s="11">
        <v>94694</v>
      </c>
      <c r="DO41" s="11">
        <v>84997</v>
      </c>
      <c r="DQ41" s="1"/>
      <c r="DR41" s="9" t="s">
        <v>196</v>
      </c>
      <c r="DS41" s="11">
        <v>99931</v>
      </c>
      <c r="DT41" s="11">
        <v>90983</v>
      </c>
      <c r="DU41" s="11">
        <v>89312</v>
      </c>
      <c r="DV41" s="11">
        <v>93083</v>
      </c>
      <c r="DW41" s="11">
        <v>98486</v>
      </c>
      <c r="DX41" s="11">
        <v>107928</v>
      </c>
      <c r="DY41" s="11">
        <v>94785</v>
      </c>
      <c r="DZ41" s="11">
        <v>94339</v>
      </c>
      <c r="EA41" s="11">
        <v>93843</v>
      </c>
      <c r="EB41" s="11">
        <v>101415</v>
      </c>
      <c r="EC41" s="11">
        <v>107798</v>
      </c>
      <c r="ED41" s="11">
        <v>112698</v>
      </c>
      <c r="EE41" s="11">
        <v>112477</v>
      </c>
      <c r="EF41" s="11">
        <v>111456</v>
      </c>
      <c r="EG41" s="11">
        <v>107053</v>
      </c>
      <c r="EH41" s="11">
        <v>100205</v>
      </c>
      <c r="EI41" s="11">
        <v>90809</v>
      </c>
      <c r="EJ41" s="11">
        <v>95173</v>
      </c>
      <c r="EK41" s="11">
        <v>100628</v>
      </c>
      <c r="EL41" s="11">
        <v>99076</v>
      </c>
      <c r="EM41" s="11">
        <v>88531</v>
      </c>
      <c r="EO41" s="1"/>
      <c r="EP41" s="9" t="s">
        <v>196</v>
      </c>
      <c r="EQ41" s="11">
        <v>58021</v>
      </c>
      <c r="ER41" s="11">
        <v>55443</v>
      </c>
      <c r="ES41" s="11">
        <v>55151</v>
      </c>
      <c r="ET41" s="11">
        <v>60945</v>
      </c>
      <c r="EU41" s="11">
        <v>69344</v>
      </c>
      <c r="EV41" s="11">
        <v>76607</v>
      </c>
      <c r="EW41" s="11">
        <v>71307</v>
      </c>
      <c r="EX41" s="11">
        <v>66197</v>
      </c>
      <c r="EY41" s="11">
        <v>67807</v>
      </c>
      <c r="EZ41" s="11">
        <v>70373</v>
      </c>
      <c r="FA41" s="11">
        <v>64178</v>
      </c>
      <c r="FB41" s="11">
        <v>68550</v>
      </c>
      <c r="FC41" s="11">
        <v>74463</v>
      </c>
      <c r="FD41" s="11">
        <v>61758</v>
      </c>
      <c r="FE41" s="11">
        <v>63279</v>
      </c>
      <c r="FF41" s="11">
        <v>53684</v>
      </c>
      <c r="FG41" s="11">
        <v>60472</v>
      </c>
      <c r="FH41" s="11">
        <v>64730</v>
      </c>
      <c r="FI41" s="11">
        <v>63164</v>
      </c>
      <c r="FJ41" s="11">
        <v>61436</v>
      </c>
      <c r="FK41" s="11">
        <v>58724</v>
      </c>
      <c r="FM41" s="1"/>
      <c r="FN41" s="9" t="s">
        <v>196</v>
      </c>
      <c r="FO41" s="11">
        <v>48989</v>
      </c>
      <c r="FP41" s="11">
        <v>42094</v>
      </c>
      <c r="FQ41" s="11">
        <v>54489</v>
      </c>
      <c r="FR41" s="11">
        <v>63242</v>
      </c>
      <c r="FS41" s="11">
        <v>64695</v>
      </c>
      <c r="FT41" s="11">
        <v>68550</v>
      </c>
      <c r="FU41" s="11">
        <v>76051</v>
      </c>
      <c r="FV41" s="11">
        <v>70197</v>
      </c>
      <c r="FW41" s="11">
        <v>62190</v>
      </c>
      <c r="FX41" s="11">
        <v>71513</v>
      </c>
      <c r="FY41" s="11">
        <v>69240</v>
      </c>
      <c r="FZ41" s="11">
        <v>65707</v>
      </c>
      <c r="GA41" s="11">
        <v>65539</v>
      </c>
      <c r="GB41" s="11">
        <v>73150</v>
      </c>
      <c r="GC41" s="11">
        <v>69432</v>
      </c>
      <c r="GD41" s="11">
        <v>66756</v>
      </c>
      <c r="GE41" s="11">
        <v>60941</v>
      </c>
      <c r="GF41" s="11">
        <v>66148</v>
      </c>
      <c r="GG41" s="11">
        <v>69068</v>
      </c>
      <c r="GH41" s="11">
        <v>68145</v>
      </c>
      <c r="GI41" s="11">
        <v>65911</v>
      </c>
      <c r="GK41" s="1"/>
      <c r="GL41" s="9" t="s">
        <v>196</v>
      </c>
      <c r="GM41" s="11">
        <v>102641</v>
      </c>
      <c r="GN41" s="11">
        <v>96582</v>
      </c>
      <c r="GO41" s="11">
        <v>89086</v>
      </c>
      <c r="GP41" s="11">
        <v>86902</v>
      </c>
      <c r="GQ41" s="11">
        <v>92640</v>
      </c>
      <c r="GR41" s="11">
        <v>89446</v>
      </c>
      <c r="GS41" s="11">
        <v>86019</v>
      </c>
      <c r="GT41" s="11">
        <v>89062</v>
      </c>
      <c r="GU41" s="11">
        <v>81176</v>
      </c>
      <c r="GV41" s="11">
        <v>93366</v>
      </c>
      <c r="GW41" s="11">
        <v>102757</v>
      </c>
      <c r="GX41" s="11">
        <v>96858</v>
      </c>
      <c r="GY41" s="11">
        <v>94491</v>
      </c>
      <c r="GZ41" s="11">
        <v>97755</v>
      </c>
      <c r="HA41" s="11">
        <v>102903</v>
      </c>
      <c r="HB41" s="11">
        <v>90172</v>
      </c>
      <c r="HC41" s="11">
        <v>81629</v>
      </c>
      <c r="HD41" s="11">
        <v>85380</v>
      </c>
      <c r="HE41" s="11">
        <v>92664</v>
      </c>
      <c r="HF41" s="11">
        <v>95644</v>
      </c>
      <c r="HG41" s="11">
        <v>95517</v>
      </c>
      <c r="HI41" s="1"/>
      <c r="HJ41" s="9" t="s">
        <v>196</v>
      </c>
      <c r="HK41" s="11">
        <v>110815</v>
      </c>
      <c r="HL41" s="11">
        <v>85352</v>
      </c>
      <c r="HM41" s="11">
        <v>82558</v>
      </c>
      <c r="HN41" s="11">
        <v>84689</v>
      </c>
      <c r="HO41" s="11">
        <v>93059</v>
      </c>
      <c r="HP41" s="11">
        <v>87717</v>
      </c>
      <c r="HQ41" s="11">
        <v>65037</v>
      </c>
      <c r="HR41" s="11">
        <v>74629</v>
      </c>
      <c r="HS41" s="11">
        <v>74084</v>
      </c>
      <c r="HT41" s="11">
        <v>60937</v>
      </c>
      <c r="HU41" s="11">
        <v>56254</v>
      </c>
      <c r="HV41" s="11">
        <v>52218</v>
      </c>
      <c r="HW41" s="11">
        <v>55496</v>
      </c>
      <c r="HX41" s="11">
        <v>60019</v>
      </c>
      <c r="HY41" s="11">
        <v>58659</v>
      </c>
      <c r="HZ41" s="11">
        <v>54939</v>
      </c>
      <c r="IA41" s="11">
        <v>56686</v>
      </c>
      <c r="IB41" s="11">
        <v>60008</v>
      </c>
      <c r="IC41" s="11">
        <v>62015</v>
      </c>
      <c r="ID41" s="11">
        <v>63145</v>
      </c>
      <c r="IE41" s="11">
        <v>60351</v>
      </c>
    </row>
    <row r="42" ht="15" spans="1:239">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
      <c r="AX42" s="1"/>
      <c r="AY42" s="1"/>
      <c r="AZ42" s="1"/>
      <c r="BA42" s="1"/>
      <c r="BB42" s="1"/>
      <c r="BC42" s="1"/>
      <c r="BD42" s="1"/>
      <c r="BE42" s="1"/>
      <c r="BF42" s="1"/>
      <c r="BG42" s="1"/>
      <c r="BH42" s="1"/>
      <c r="BI42" s="1"/>
      <c r="BJ42" s="1"/>
      <c r="BK42" s="1"/>
      <c r="BL42" s="1"/>
      <c r="BM42" s="1"/>
      <c r="BN42" s="1"/>
      <c r="BO42" s="1"/>
      <c r="BP42" s="1"/>
      <c r="BQ42" s="1"/>
      <c r="BR42" s="1"/>
      <c r="BS42" s="1"/>
      <c r="BU42" s="1"/>
      <c r="BV42" s="1"/>
      <c r="BW42" s="1"/>
      <c r="BX42" s="1"/>
      <c r="BY42" s="1"/>
      <c r="BZ42" s="1"/>
      <c r="CA42" s="1"/>
      <c r="CB42" s="1"/>
      <c r="CC42" s="1"/>
      <c r="CD42" s="1"/>
      <c r="CE42" s="1"/>
      <c r="CF42" s="1"/>
      <c r="CG42" s="1"/>
      <c r="CH42" s="1"/>
      <c r="CI42" s="1"/>
      <c r="CJ42" s="1"/>
      <c r="CK42" s="1"/>
      <c r="CL42" s="1"/>
      <c r="CM42" s="1"/>
      <c r="CN42" s="1"/>
      <c r="CO42" s="1"/>
      <c r="CP42" s="1"/>
      <c r="CQ42" s="1"/>
      <c r="CS42" s="1"/>
      <c r="CT42" s="1"/>
      <c r="CU42" s="1"/>
      <c r="CV42" s="1"/>
      <c r="CW42" s="1"/>
      <c r="CX42" s="1"/>
      <c r="CY42" s="1"/>
      <c r="CZ42" s="1"/>
      <c r="DA42" s="1"/>
      <c r="DB42" s="1"/>
      <c r="DC42" s="1"/>
      <c r="DD42" s="1"/>
      <c r="DE42" s="1"/>
      <c r="DF42" s="1"/>
      <c r="DG42" s="1"/>
      <c r="DH42" s="1"/>
      <c r="DI42" s="1"/>
      <c r="DJ42" s="1"/>
      <c r="DK42" s="1"/>
      <c r="DL42" s="1"/>
      <c r="DM42" s="1"/>
      <c r="DN42" s="1"/>
      <c r="DO42" s="1"/>
      <c r="DQ42" s="1"/>
      <c r="DR42" s="1"/>
      <c r="DS42" s="1"/>
      <c r="DT42" s="1"/>
      <c r="DU42" s="1"/>
      <c r="DV42" s="1"/>
      <c r="DW42" s="1"/>
      <c r="DX42" s="1"/>
      <c r="DY42" s="1"/>
      <c r="DZ42" s="1"/>
      <c r="EA42" s="1"/>
      <c r="EB42" s="1"/>
      <c r="EC42" s="1"/>
      <c r="ED42" s="1"/>
      <c r="EE42" s="1"/>
      <c r="EF42" s="1"/>
      <c r="EG42" s="1"/>
      <c r="EH42" s="1"/>
      <c r="EI42" s="1"/>
      <c r="EJ42" s="1"/>
      <c r="EK42" s="1"/>
      <c r="EL42" s="1"/>
      <c r="EM42" s="1"/>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c r="HI42" s="1"/>
      <c r="HJ42" s="1"/>
      <c r="HK42" s="1"/>
      <c r="HL42" s="1"/>
      <c r="HM42" s="1"/>
      <c r="HN42" s="1"/>
      <c r="HO42" s="1"/>
      <c r="HP42" s="1"/>
      <c r="HQ42" s="1"/>
      <c r="HR42" s="1"/>
      <c r="HS42" s="1"/>
      <c r="HT42" s="1"/>
      <c r="HU42" s="1"/>
      <c r="HV42" s="1"/>
      <c r="HW42" s="1"/>
      <c r="HX42" s="1"/>
      <c r="HY42" s="1"/>
      <c r="HZ42" s="1"/>
      <c r="IA42" s="1"/>
      <c r="IB42" s="1"/>
      <c r="IC42" s="1"/>
      <c r="ID42" s="1"/>
      <c r="IE42" s="1"/>
    </row>
    <row r="43" ht="15" spans="1:239">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
      <c r="AX43" s="1"/>
      <c r="AY43" s="1"/>
      <c r="AZ43" s="1"/>
      <c r="BA43" s="1"/>
      <c r="BB43" s="1"/>
      <c r="BC43" s="1"/>
      <c r="BD43" s="1"/>
      <c r="BE43" s="1"/>
      <c r="BF43" s="1"/>
      <c r="BG43" s="1"/>
      <c r="BH43" s="1"/>
      <c r="BI43" s="1"/>
      <c r="BJ43" s="1"/>
      <c r="BK43" s="1"/>
      <c r="BL43" s="1"/>
      <c r="BM43" s="1"/>
      <c r="BN43" s="1"/>
      <c r="BO43" s="1"/>
      <c r="BP43" s="1"/>
      <c r="BQ43" s="1"/>
      <c r="BR43" s="1"/>
      <c r="BS43" s="1"/>
      <c r="BU43" s="1"/>
      <c r="BV43" s="1"/>
      <c r="BW43" s="1"/>
      <c r="BX43" s="1"/>
      <c r="BY43" s="1"/>
      <c r="BZ43" s="1"/>
      <c r="CA43" s="1"/>
      <c r="CB43" s="1"/>
      <c r="CC43" s="1"/>
      <c r="CD43" s="1"/>
      <c r="CE43" s="1"/>
      <c r="CF43" s="1"/>
      <c r="CG43" s="1"/>
      <c r="CH43" s="1"/>
      <c r="CI43" s="1"/>
      <c r="CJ43" s="1"/>
      <c r="CK43" s="1"/>
      <c r="CL43" s="1"/>
      <c r="CM43" s="1"/>
      <c r="CN43" s="1"/>
      <c r="CO43" s="1"/>
      <c r="CP43" s="1"/>
      <c r="CQ43" s="1"/>
      <c r="CS43" s="1"/>
      <c r="CT43" s="1"/>
      <c r="CU43" s="1"/>
      <c r="CV43" s="1"/>
      <c r="CW43" s="1"/>
      <c r="CX43" s="1"/>
      <c r="CY43" s="1"/>
      <c r="CZ43" s="1"/>
      <c r="DA43" s="1"/>
      <c r="DB43" s="1"/>
      <c r="DC43" s="1"/>
      <c r="DD43" s="1"/>
      <c r="DE43" s="1"/>
      <c r="DF43" s="1"/>
      <c r="DG43" s="1"/>
      <c r="DH43" s="1"/>
      <c r="DI43" s="1"/>
      <c r="DJ43" s="1"/>
      <c r="DK43" s="1"/>
      <c r="DL43" s="1"/>
      <c r="DM43" s="1"/>
      <c r="DN43" s="1"/>
      <c r="DO43" s="1"/>
      <c r="DQ43" s="1"/>
      <c r="DR43" s="1"/>
      <c r="DS43" s="1"/>
      <c r="DT43" s="1"/>
      <c r="DU43" s="1"/>
      <c r="DV43" s="1"/>
      <c r="DW43" s="1"/>
      <c r="DX43" s="1"/>
      <c r="DY43" s="1"/>
      <c r="DZ43" s="1"/>
      <c r="EA43" s="1"/>
      <c r="EB43" s="1"/>
      <c r="EC43" s="1"/>
      <c r="ED43" s="1"/>
      <c r="EE43" s="1"/>
      <c r="EF43" s="1"/>
      <c r="EG43" s="1"/>
      <c r="EH43" s="1"/>
      <c r="EI43" s="1"/>
      <c r="EJ43" s="1"/>
      <c r="EK43" s="1"/>
      <c r="EL43" s="1"/>
      <c r="EM43" s="1"/>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c r="HI43" s="1"/>
      <c r="HJ43" s="1"/>
      <c r="HK43" s="1"/>
      <c r="HL43" s="1"/>
      <c r="HM43" s="1"/>
      <c r="HN43" s="1"/>
      <c r="HO43" s="1"/>
      <c r="HP43" s="1"/>
      <c r="HQ43" s="1"/>
      <c r="HR43" s="1"/>
      <c r="HS43" s="1"/>
      <c r="HT43" s="1"/>
      <c r="HU43" s="1"/>
      <c r="HV43" s="1"/>
      <c r="HW43" s="1"/>
      <c r="HX43" s="1"/>
      <c r="HY43" s="1"/>
      <c r="HZ43" s="1"/>
      <c r="IA43" s="1"/>
      <c r="IB43" s="1"/>
      <c r="IC43" s="1"/>
      <c r="ID43" s="1"/>
      <c r="IE43" s="1"/>
    </row>
    <row r="44" ht="127.5" spans="1:239">
      <c r="A44" s="1"/>
      <c r="B44" s="10" t="s">
        <v>200</v>
      </c>
      <c r="C44" s="1"/>
      <c r="D44" s="1"/>
      <c r="E44" s="1"/>
      <c r="F44" s="1"/>
      <c r="G44" s="1"/>
      <c r="H44" s="1"/>
      <c r="I44" s="1"/>
      <c r="J44" s="1"/>
      <c r="K44" s="1"/>
      <c r="L44" s="1"/>
      <c r="M44" s="1"/>
      <c r="N44" s="1"/>
      <c r="O44" s="1"/>
      <c r="P44" s="1"/>
      <c r="Q44" s="1"/>
      <c r="R44" s="1"/>
      <c r="S44" s="1"/>
      <c r="T44" s="1"/>
      <c r="U44" s="1"/>
      <c r="V44" s="1"/>
      <c r="W44" s="1"/>
      <c r="Y44" s="1"/>
      <c r="Z44" s="10" t="s">
        <v>200</v>
      </c>
      <c r="AA44" s="1"/>
      <c r="AB44" s="1"/>
      <c r="AC44" s="1"/>
      <c r="AD44" s="1"/>
      <c r="AE44" s="1"/>
      <c r="AF44" s="1"/>
      <c r="AG44" s="1"/>
      <c r="AH44" s="1"/>
      <c r="AI44" s="1"/>
      <c r="AJ44" s="1"/>
      <c r="AK44" s="1"/>
      <c r="AL44" s="1"/>
      <c r="AM44" s="1"/>
      <c r="AN44" s="1"/>
      <c r="AO44" s="1"/>
      <c r="AP44" s="1"/>
      <c r="AQ44" s="1"/>
      <c r="AR44" s="1"/>
      <c r="AS44" s="1"/>
      <c r="AT44" s="1"/>
      <c r="AU44" s="1"/>
      <c r="AW44" s="1"/>
      <c r="AX44" s="10" t="s">
        <v>200</v>
      </c>
      <c r="AY44" s="1"/>
      <c r="AZ44" s="1"/>
      <c r="BA44" s="1"/>
      <c r="BB44" s="1"/>
      <c r="BC44" s="1"/>
      <c r="BD44" s="1"/>
      <c r="BE44" s="1"/>
      <c r="BF44" s="1"/>
      <c r="BG44" s="1"/>
      <c r="BH44" s="1"/>
      <c r="BI44" s="1"/>
      <c r="BJ44" s="1"/>
      <c r="BK44" s="1"/>
      <c r="BL44" s="1"/>
      <c r="BM44" s="1"/>
      <c r="BN44" s="1"/>
      <c r="BO44" s="1"/>
      <c r="BP44" s="1"/>
      <c r="BQ44" s="1"/>
      <c r="BR44" s="1"/>
      <c r="BS44" s="1"/>
      <c r="BU44" s="1"/>
      <c r="BV44" s="10" t="s">
        <v>200</v>
      </c>
      <c r="BW44" s="1"/>
      <c r="BX44" s="1"/>
      <c r="BY44" s="1"/>
      <c r="BZ44" s="1"/>
      <c r="CA44" s="1"/>
      <c r="CB44" s="1"/>
      <c r="CC44" s="1"/>
      <c r="CD44" s="1"/>
      <c r="CE44" s="1"/>
      <c r="CF44" s="1"/>
      <c r="CG44" s="1"/>
      <c r="CH44" s="1"/>
      <c r="CI44" s="1"/>
      <c r="CJ44" s="1"/>
      <c r="CK44" s="1"/>
      <c r="CL44" s="1"/>
      <c r="CM44" s="1"/>
      <c r="CN44" s="1"/>
      <c r="CO44" s="1"/>
      <c r="CP44" s="1"/>
      <c r="CQ44" s="1"/>
      <c r="CS44" s="1"/>
      <c r="CT44" s="10" t="s">
        <v>200</v>
      </c>
      <c r="CU44" s="1"/>
      <c r="CV44" s="1"/>
      <c r="CW44" s="1"/>
      <c r="CX44" s="1"/>
      <c r="CY44" s="1"/>
      <c r="CZ44" s="1"/>
      <c r="DA44" s="1"/>
      <c r="DB44" s="1"/>
      <c r="DC44" s="1"/>
      <c r="DD44" s="1"/>
      <c r="DE44" s="1"/>
      <c r="DF44" s="1"/>
      <c r="DG44" s="1"/>
      <c r="DH44" s="1"/>
      <c r="DI44" s="1"/>
      <c r="DJ44" s="1"/>
      <c r="DK44" s="1"/>
      <c r="DL44" s="1"/>
      <c r="DM44" s="1"/>
      <c r="DN44" s="1"/>
      <c r="DO44" s="1"/>
      <c r="DQ44" s="1"/>
      <c r="DR44" s="10" t="s">
        <v>200</v>
      </c>
      <c r="DS44" s="1"/>
      <c r="DT44" s="1"/>
      <c r="DU44" s="1"/>
      <c r="DV44" s="1"/>
      <c r="DW44" s="1"/>
      <c r="DX44" s="1"/>
      <c r="DY44" s="1"/>
      <c r="DZ44" s="1"/>
      <c r="EA44" s="1"/>
      <c r="EB44" s="1"/>
      <c r="EC44" s="1"/>
      <c r="ED44" s="1"/>
      <c r="EE44" s="1"/>
      <c r="EF44" s="1"/>
      <c r="EG44" s="1"/>
      <c r="EH44" s="1"/>
      <c r="EI44" s="1"/>
      <c r="EJ44" s="1"/>
      <c r="EK44" s="1"/>
      <c r="EL44" s="1"/>
      <c r="EM44" s="1"/>
      <c r="EO44" s="1"/>
      <c r="EP44" s="10" t="s">
        <v>200</v>
      </c>
      <c r="EQ44" s="1"/>
      <c r="ER44" s="1"/>
      <c r="ES44" s="1"/>
      <c r="ET44" s="1"/>
      <c r="EU44" s="1"/>
      <c r="EV44" s="1"/>
      <c r="EW44" s="1"/>
      <c r="EX44" s="1"/>
      <c r="EY44" s="1"/>
      <c r="EZ44" s="1"/>
      <c r="FA44" s="1"/>
      <c r="FB44" s="1"/>
      <c r="FC44" s="1"/>
      <c r="FD44" s="1"/>
      <c r="FE44" s="1"/>
      <c r="FF44" s="1"/>
      <c r="FG44" s="1"/>
      <c r="FH44" s="1"/>
      <c r="FI44" s="1"/>
      <c r="FJ44" s="1"/>
      <c r="FK44" s="1"/>
      <c r="FM44" s="1"/>
      <c r="FN44" s="10" t="s">
        <v>200</v>
      </c>
      <c r="FO44" s="1"/>
      <c r="FP44" s="1"/>
      <c r="FQ44" s="1"/>
      <c r="FR44" s="1"/>
      <c r="FS44" s="1"/>
      <c r="FT44" s="1"/>
      <c r="FU44" s="1"/>
      <c r="FV44" s="1"/>
      <c r="FW44" s="1"/>
      <c r="FX44" s="1"/>
      <c r="FY44" s="1"/>
      <c r="FZ44" s="1"/>
      <c r="GA44" s="1"/>
      <c r="GB44" s="1"/>
      <c r="GC44" s="1"/>
      <c r="GD44" s="1"/>
      <c r="GE44" s="1"/>
      <c r="GF44" s="1"/>
      <c r="GG44" s="1"/>
      <c r="GH44" s="1"/>
      <c r="GI44" s="1"/>
      <c r="GK44" s="1"/>
      <c r="GL44" s="10" t="s">
        <v>200</v>
      </c>
      <c r="GM44" s="1"/>
      <c r="GN44" s="1"/>
      <c r="GO44" s="1"/>
      <c r="GP44" s="1"/>
      <c r="GQ44" s="1"/>
      <c r="GR44" s="1"/>
      <c r="GS44" s="1"/>
      <c r="GT44" s="1"/>
      <c r="GU44" s="1"/>
      <c r="GV44" s="1"/>
      <c r="GW44" s="1"/>
      <c r="GX44" s="1"/>
      <c r="GY44" s="1"/>
      <c r="GZ44" s="1"/>
      <c r="HA44" s="1"/>
      <c r="HB44" s="1"/>
      <c r="HC44" s="1"/>
      <c r="HD44" s="1"/>
      <c r="HE44" s="1"/>
      <c r="HF44" s="1"/>
      <c r="HG44" s="1"/>
      <c r="HI44" s="1"/>
      <c r="HJ44" s="10" t="s">
        <v>200</v>
      </c>
      <c r="HK44" s="1"/>
      <c r="HL44" s="1"/>
      <c r="HM44" s="1"/>
      <c r="HN44" s="1"/>
      <c r="HO44" s="1"/>
      <c r="HP44" s="1"/>
      <c r="HQ44" s="1"/>
      <c r="HR44" s="1"/>
      <c r="HS44" s="1"/>
      <c r="HT44" s="1"/>
      <c r="HU44" s="1"/>
      <c r="HV44" s="1"/>
      <c r="HW44" s="1"/>
      <c r="HX44" s="1"/>
      <c r="HY44" s="1"/>
      <c r="HZ44" s="1"/>
      <c r="IA44" s="1"/>
      <c r="IB44" s="1"/>
      <c r="IC44" s="1"/>
      <c r="ID44" s="1"/>
      <c r="IE44" s="1"/>
    </row>
    <row r="45" ht="15" spans="1:239">
      <c r="A45" s="1"/>
      <c r="B45" s="12" t="s">
        <v>201</v>
      </c>
      <c r="C45" s="1">
        <v>13.5</v>
      </c>
      <c r="D45" s="1">
        <v>13.4</v>
      </c>
      <c r="E45" s="1">
        <v>13.2</v>
      </c>
      <c r="F45" s="1">
        <v>13.2</v>
      </c>
      <c r="G45" s="1">
        <v>13.1</v>
      </c>
      <c r="H45" s="1">
        <v>13.1</v>
      </c>
      <c r="I45" s="1">
        <v>13</v>
      </c>
      <c r="J45" s="1">
        <v>12.8</v>
      </c>
      <c r="K45" s="1">
        <v>12.7</v>
      </c>
      <c r="L45" s="1">
        <v>12.5</v>
      </c>
      <c r="M45" s="1">
        <v>12.4</v>
      </c>
      <c r="N45" s="1">
        <v>12.5</v>
      </c>
      <c r="O45" s="1">
        <v>12.3</v>
      </c>
      <c r="P45" s="1">
        <v>12.1</v>
      </c>
      <c r="Q45" s="1">
        <v>12</v>
      </c>
      <c r="R45" s="1">
        <v>11.7</v>
      </c>
      <c r="S45" s="1">
        <v>11.6</v>
      </c>
      <c r="T45" s="1">
        <v>11.4</v>
      </c>
      <c r="U45" s="1">
        <v>11.3</v>
      </c>
      <c r="V45" s="1">
        <v>11.2</v>
      </c>
      <c r="W45" s="1">
        <v>11.1</v>
      </c>
      <c r="Y45" s="1"/>
      <c r="Z45" s="12" t="s">
        <v>201</v>
      </c>
      <c r="AA45" s="1">
        <v>12.6</v>
      </c>
      <c r="AB45" s="1">
        <v>13.6</v>
      </c>
      <c r="AC45" s="1">
        <v>13.5</v>
      </c>
      <c r="AD45" s="1">
        <v>13.5</v>
      </c>
      <c r="AE45" s="1">
        <v>13.4</v>
      </c>
      <c r="AF45" s="1">
        <v>13.4</v>
      </c>
      <c r="AG45" s="1">
        <v>13.3</v>
      </c>
      <c r="AH45" s="1">
        <v>13.2</v>
      </c>
      <c r="AI45" s="1">
        <v>12.8</v>
      </c>
      <c r="AJ45" s="1">
        <v>12.8</v>
      </c>
      <c r="AK45" s="1">
        <v>12.7</v>
      </c>
      <c r="AL45" s="1">
        <v>12.8</v>
      </c>
      <c r="AM45" s="1">
        <v>12.7</v>
      </c>
      <c r="AN45" s="1">
        <v>12.4</v>
      </c>
      <c r="AO45" s="1">
        <v>12.9</v>
      </c>
      <c r="AP45" s="1">
        <v>12.1</v>
      </c>
      <c r="AQ45" s="1">
        <v>11.9</v>
      </c>
      <c r="AR45" s="1">
        <v>11.7</v>
      </c>
      <c r="AS45" s="1">
        <v>11.6</v>
      </c>
      <c r="AT45" s="1">
        <v>11.4</v>
      </c>
      <c r="AU45" s="1">
        <v>11.3</v>
      </c>
      <c r="AW45" s="1"/>
      <c r="AX45" s="12" t="s">
        <v>201</v>
      </c>
      <c r="AY45" s="1">
        <v>12.2</v>
      </c>
      <c r="AZ45" s="1">
        <v>12</v>
      </c>
      <c r="BA45" s="1">
        <v>12</v>
      </c>
      <c r="BB45" s="1">
        <v>12</v>
      </c>
      <c r="BC45" s="1">
        <v>11.9</v>
      </c>
      <c r="BD45" s="1">
        <v>11.8</v>
      </c>
      <c r="BE45" s="1">
        <v>11.7</v>
      </c>
      <c r="BF45" s="1">
        <v>11.6</v>
      </c>
      <c r="BG45" s="1">
        <v>11.5</v>
      </c>
      <c r="BH45" s="1">
        <v>11.4</v>
      </c>
      <c r="BI45" s="1">
        <v>11.3</v>
      </c>
      <c r="BJ45" s="1">
        <v>11.3</v>
      </c>
      <c r="BK45" s="1">
        <v>11.2</v>
      </c>
      <c r="BL45" s="1">
        <v>11</v>
      </c>
      <c r="BM45" s="1">
        <v>10.8</v>
      </c>
      <c r="BN45" s="1">
        <v>10.7</v>
      </c>
      <c r="BO45" s="1">
        <v>10.5</v>
      </c>
      <c r="BP45" s="1">
        <v>10.4</v>
      </c>
      <c r="BQ45" s="1">
        <v>10.2</v>
      </c>
      <c r="BR45" s="1">
        <v>10.1</v>
      </c>
      <c r="BS45" s="1">
        <v>10.1</v>
      </c>
      <c r="BU45" s="1"/>
      <c r="BV45" s="12" t="s">
        <v>201</v>
      </c>
      <c r="BW45" s="1">
        <v>12.4</v>
      </c>
      <c r="BX45" s="1">
        <v>12.4</v>
      </c>
      <c r="BY45" s="1">
        <v>12.3</v>
      </c>
      <c r="BZ45" s="1">
        <v>12.3</v>
      </c>
      <c r="CA45" s="1">
        <v>12.3</v>
      </c>
      <c r="CB45" s="1">
        <v>12.2</v>
      </c>
      <c r="CC45" s="1">
        <v>12.1</v>
      </c>
      <c r="CD45" s="1">
        <v>12</v>
      </c>
      <c r="CE45" s="1">
        <v>11.9</v>
      </c>
      <c r="CF45" s="1">
        <v>11.8</v>
      </c>
      <c r="CG45" s="1">
        <v>11.6</v>
      </c>
      <c r="CH45" s="1">
        <v>11.7</v>
      </c>
      <c r="CI45" s="1">
        <v>11.6</v>
      </c>
      <c r="CJ45" s="1">
        <v>11.4</v>
      </c>
      <c r="CK45" s="1">
        <v>11.3</v>
      </c>
      <c r="CL45" s="1">
        <v>11.1</v>
      </c>
      <c r="CM45" s="1">
        <v>10.9</v>
      </c>
      <c r="CN45" s="1">
        <v>10.8</v>
      </c>
      <c r="CO45" s="1">
        <v>10.7</v>
      </c>
      <c r="CP45" s="1">
        <v>10.5</v>
      </c>
      <c r="CQ45" s="1">
        <v>10.4</v>
      </c>
      <c r="CS45" s="1"/>
      <c r="CT45" s="12" t="s">
        <v>201</v>
      </c>
      <c r="CU45" s="1">
        <v>12.2</v>
      </c>
      <c r="CV45" s="1">
        <v>12.1</v>
      </c>
      <c r="CW45" s="1">
        <v>12</v>
      </c>
      <c r="CX45" s="1">
        <v>12</v>
      </c>
      <c r="CY45" s="1">
        <v>11.9</v>
      </c>
      <c r="CZ45" s="1">
        <v>11.8</v>
      </c>
      <c r="DA45" s="1">
        <v>11.8</v>
      </c>
      <c r="DB45" s="1">
        <v>11.7</v>
      </c>
      <c r="DC45" s="1">
        <v>11.6</v>
      </c>
      <c r="DD45" s="1">
        <v>11.4</v>
      </c>
      <c r="DE45" s="1">
        <v>11.3</v>
      </c>
      <c r="DF45" s="1">
        <v>11.4</v>
      </c>
      <c r="DG45" s="1">
        <v>11.3</v>
      </c>
      <c r="DH45" s="1">
        <v>11.1</v>
      </c>
      <c r="DI45" s="1">
        <v>11.1</v>
      </c>
      <c r="DJ45" s="1">
        <v>10.8</v>
      </c>
      <c r="DK45" s="1">
        <v>10.7</v>
      </c>
      <c r="DL45" s="1">
        <v>10.6</v>
      </c>
      <c r="DM45" s="1">
        <v>10.5</v>
      </c>
      <c r="DN45" s="1">
        <v>10.4</v>
      </c>
      <c r="DO45" s="1">
        <v>10.2</v>
      </c>
      <c r="DQ45" s="1"/>
      <c r="DR45" s="12" t="s">
        <v>201</v>
      </c>
      <c r="DS45" s="1">
        <v>11.3</v>
      </c>
      <c r="DT45" s="1">
        <v>11.1</v>
      </c>
      <c r="DU45" s="1">
        <v>11.1</v>
      </c>
      <c r="DV45" s="1">
        <v>11</v>
      </c>
      <c r="DW45" s="1">
        <v>10.9</v>
      </c>
      <c r="DX45" s="1">
        <v>10.9</v>
      </c>
      <c r="DY45" s="1">
        <v>10.8</v>
      </c>
      <c r="DZ45" s="1">
        <v>10.9</v>
      </c>
      <c r="EA45" s="1">
        <v>10.9</v>
      </c>
      <c r="EB45" s="1">
        <v>10.8</v>
      </c>
      <c r="EC45" s="1">
        <v>10.7</v>
      </c>
      <c r="ED45" s="1">
        <v>10.7</v>
      </c>
      <c r="EE45" s="1">
        <v>10.6</v>
      </c>
      <c r="EF45" s="1">
        <v>10.5</v>
      </c>
      <c r="EG45" s="1">
        <v>10.5</v>
      </c>
      <c r="EH45" s="1">
        <v>10.1</v>
      </c>
      <c r="EI45" s="1">
        <v>10</v>
      </c>
      <c r="EJ45" s="1">
        <v>9.9</v>
      </c>
      <c r="EK45" s="1">
        <v>9.7</v>
      </c>
      <c r="EL45" s="1">
        <v>9.6</v>
      </c>
      <c r="EM45" s="1">
        <v>9.5</v>
      </c>
      <c r="EO45" s="1"/>
      <c r="EP45" s="12" t="s">
        <v>201</v>
      </c>
      <c r="EQ45" s="1">
        <v>14.7</v>
      </c>
      <c r="ER45" s="1">
        <v>14.6</v>
      </c>
      <c r="ES45" s="1">
        <v>14.6</v>
      </c>
      <c r="ET45" s="1">
        <v>14.6</v>
      </c>
      <c r="EU45" s="1">
        <v>14.6</v>
      </c>
      <c r="EV45" s="1">
        <v>14.4</v>
      </c>
      <c r="EW45" s="1">
        <v>14.4</v>
      </c>
      <c r="EX45" s="1">
        <v>14.2</v>
      </c>
      <c r="EY45" s="1">
        <v>14.6</v>
      </c>
      <c r="EZ45" s="1">
        <v>14.5</v>
      </c>
      <c r="FA45" s="1">
        <v>14.3</v>
      </c>
      <c r="FB45" s="1">
        <v>14.1</v>
      </c>
      <c r="FC45" s="1">
        <v>13.8</v>
      </c>
      <c r="FD45" s="1">
        <v>13.7</v>
      </c>
      <c r="FE45" s="1">
        <v>13.5</v>
      </c>
      <c r="FF45" s="1">
        <v>13</v>
      </c>
      <c r="FG45" s="1">
        <v>12.8</v>
      </c>
      <c r="FH45" s="1">
        <v>12.7</v>
      </c>
      <c r="FI45" s="1">
        <v>12.6</v>
      </c>
      <c r="FJ45" s="1">
        <v>12.5</v>
      </c>
      <c r="FK45" s="1">
        <v>12.4</v>
      </c>
      <c r="FM45" s="1"/>
      <c r="FN45" s="12" t="s">
        <v>201</v>
      </c>
      <c r="FO45" s="1">
        <v>13.6</v>
      </c>
      <c r="FP45" s="1">
        <v>13.5</v>
      </c>
      <c r="FQ45" s="1">
        <v>13.5</v>
      </c>
      <c r="FR45" s="1">
        <v>13.4</v>
      </c>
      <c r="FS45" s="1">
        <v>13.4</v>
      </c>
      <c r="FT45" s="1">
        <v>13.3</v>
      </c>
      <c r="FU45" s="1">
        <v>13.2</v>
      </c>
      <c r="FV45" s="1">
        <v>13.1</v>
      </c>
      <c r="FW45" s="1">
        <v>12.9</v>
      </c>
      <c r="FX45" s="1">
        <v>12.7</v>
      </c>
      <c r="FY45" s="1">
        <v>12.5</v>
      </c>
      <c r="FZ45" s="1">
        <v>12.8</v>
      </c>
      <c r="GA45" s="1">
        <v>12.5</v>
      </c>
      <c r="GB45" s="1">
        <v>12.4</v>
      </c>
      <c r="GC45" s="1">
        <v>12.3</v>
      </c>
      <c r="GD45" s="1">
        <v>11.8</v>
      </c>
      <c r="GE45" s="1">
        <v>11.7</v>
      </c>
      <c r="GF45" s="1">
        <v>11.6</v>
      </c>
      <c r="GG45" s="1">
        <v>11.6</v>
      </c>
      <c r="GH45" s="1">
        <v>11.5</v>
      </c>
      <c r="GI45" s="1">
        <v>11.4</v>
      </c>
      <c r="GK45" s="1"/>
      <c r="GL45" s="12" t="s">
        <v>201</v>
      </c>
      <c r="GM45" s="1">
        <v>14.3</v>
      </c>
      <c r="GN45" s="1">
        <v>14.1</v>
      </c>
      <c r="GO45" s="1">
        <v>14</v>
      </c>
      <c r="GP45" s="1">
        <v>13.9</v>
      </c>
      <c r="GQ45" s="1">
        <v>13.9</v>
      </c>
      <c r="GR45" s="1">
        <v>13.8</v>
      </c>
      <c r="GS45" s="1">
        <v>13.6</v>
      </c>
      <c r="GT45" s="1">
        <v>13.5</v>
      </c>
      <c r="GU45" s="1">
        <v>13.4</v>
      </c>
      <c r="GV45" s="1">
        <v>13.3</v>
      </c>
      <c r="GW45" s="1">
        <v>13.1</v>
      </c>
      <c r="GX45" s="1">
        <v>13.3</v>
      </c>
      <c r="GY45" s="1">
        <v>13.2</v>
      </c>
      <c r="GZ45" s="1">
        <v>13</v>
      </c>
      <c r="HA45" s="1">
        <v>12.9</v>
      </c>
      <c r="HB45" s="1">
        <v>12.5</v>
      </c>
      <c r="HC45" s="1">
        <v>12.5</v>
      </c>
      <c r="HD45" s="1">
        <v>12.4</v>
      </c>
      <c r="HE45" s="1">
        <v>12.3</v>
      </c>
      <c r="HF45" s="1">
        <v>12.2</v>
      </c>
      <c r="HG45" s="1">
        <v>12.1</v>
      </c>
      <c r="HI45" s="1"/>
      <c r="HJ45" s="12" t="s">
        <v>201</v>
      </c>
      <c r="HK45" s="1">
        <v>12.4</v>
      </c>
      <c r="HL45" s="1">
        <v>12.3</v>
      </c>
      <c r="HM45" s="1">
        <v>12.3</v>
      </c>
      <c r="HN45" s="1">
        <v>12.2</v>
      </c>
      <c r="HO45" s="1">
        <v>12.2</v>
      </c>
      <c r="HP45" s="1">
        <v>12.1</v>
      </c>
      <c r="HQ45" s="1">
        <v>12</v>
      </c>
      <c r="HR45" s="1">
        <v>12</v>
      </c>
      <c r="HS45" s="1">
        <v>11.9</v>
      </c>
      <c r="HT45" s="1">
        <v>11.8</v>
      </c>
      <c r="HU45" s="1">
        <v>11.9</v>
      </c>
      <c r="HV45" s="1">
        <v>11.9</v>
      </c>
      <c r="HW45" s="1">
        <v>11.7</v>
      </c>
      <c r="HX45" s="1">
        <v>11.6</v>
      </c>
      <c r="HY45" s="1">
        <v>11.6</v>
      </c>
      <c r="HZ45" s="1">
        <v>11.3</v>
      </c>
      <c r="IA45" s="1">
        <v>11.1</v>
      </c>
      <c r="IB45" s="1">
        <v>11</v>
      </c>
      <c r="IC45" s="1">
        <v>10.9</v>
      </c>
      <c r="ID45" s="1">
        <v>10.8</v>
      </c>
      <c r="IE45" s="1">
        <v>10.7</v>
      </c>
    </row>
    <row r="46" ht="15" spans="1:239">
      <c r="A46" s="7"/>
      <c r="B46" s="12" t="s">
        <v>202</v>
      </c>
      <c r="C46" s="1">
        <v>13</v>
      </c>
      <c r="D46" s="1">
        <v>13</v>
      </c>
      <c r="E46" s="1">
        <v>13.1</v>
      </c>
      <c r="F46" s="1">
        <v>13.2</v>
      </c>
      <c r="G46" s="1">
        <v>13.1</v>
      </c>
      <c r="H46" s="1">
        <v>12.8</v>
      </c>
      <c r="I46" s="1">
        <v>13.1</v>
      </c>
      <c r="J46" s="1">
        <v>13.1</v>
      </c>
      <c r="K46" s="1">
        <v>13</v>
      </c>
      <c r="L46" s="1">
        <v>12.8</v>
      </c>
      <c r="M46" s="1">
        <v>12.5</v>
      </c>
      <c r="N46" s="1">
        <v>12.2</v>
      </c>
      <c r="O46" s="1">
        <v>11.4</v>
      </c>
      <c r="P46" s="1">
        <v>10.8</v>
      </c>
      <c r="Q46" s="1">
        <v>10.1</v>
      </c>
      <c r="R46" s="1">
        <v>9.8</v>
      </c>
      <c r="S46" s="1">
        <v>9.7</v>
      </c>
      <c r="T46" s="1">
        <v>9.7</v>
      </c>
      <c r="U46" s="1">
        <v>9.6</v>
      </c>
      <c r="V46" s="1">
        <v>9.6</v>
      </c>
      <c r="W46" s="1">
        <v>9.4</v>
      </c>
      <c r="Y46" s="7"/>
      <c r="Z46" s="12" t="s">
        <v>202</v>
      </c>
      <c r="AA46" s="1">
        <v>11.8</v>
      </c>
      <c r="AB46" s="1">
        <v>12.8</v>
      </c>
      <c r="AC46" s="1">
        <v>13</v>
      </c>
      <c r="AD46" s="1">
        <v>13</v>
      </c>
      <c r="AE46" s="1">
        <v>13</v>
      </c>
      <c r="AF46" s="1">
        <v>13</v>
      </c>
      <c r="AG46" s="1">
        <v>13.2</v>
      </c>
      <c r="AH46" s="1">
        <v>13.2</v>
      </c>
      <c r="AI46" s="1">
        <v>13.2</v>
      </c>
      <c r="AJ46" s="1">
        <v>13.3</v>
      </c>
      <c r="AK46" s="1">
        <v>13</v>
      </c>
      <c r="AL46" s="1">
        <v>12.5</v>
      </c>
      <c r="AM46" s="1">
        <v>12.7</v>
      </c>
      <c r="AN46" s="1">
        <v>12.1</v>
      </c>
      <c r="AO46" s="1">
        <v>11.8</v>
      </c>
      <c r="AP46" s="1">
        <v>10.5</v>
      </c>
      <c r="AQ46" s="1">
        <v>10.2</v>
      </c>
      <c r="AR46" s="1">
        <v>10</v>
      </c>
      <c r="AS46" s="1">
        <v>10</v>
      </c>
      <c r="AT46" s="1">
        <v>9.9</v>
      </c>
      <c r="AU46" s="1">
        <v>9.7</v>
      </c>
      <c r="AW46" s="7"/>
      <c r="AX46" s="12" t="s">
        <v>202</v>
      </c>
      <c r="AY46" s="1">
        <v>11.7</v>
      </c>
      <c r="AZ46" s="1">
        <v>11.7</v>
      </c>
      <c r="BA46" s="1">
        <v>11.9</v>
      </c>
      <c r="BB46" s="1">
        <v>11.8</v>
      </c>
      <c r="BC46" s="1">
        <v>11.7</v>
      </c>
      <c r="BD46" s="1">
        <v>11.4</v>
      </c>
      <c r="BE46" s="1">
        <v>11.6</v>
      </c>
      <c r="BF46" s="1">
        <v>11.5</v>
      </c>
      <c r="BG46" s="1">
        <v>11.2</v>
      </c>
      <c r="BH46" s="1">
        <v>10.8</v>
      </c>
      <c r="BI46" s="1">
        <v>10.4</v>
      </c>
      <c r="BJ46" s="1">
        <v>10</v>
      </c>
      <c r="BK46" s="1">
        <v>9.7</v>
      </c>
      <c r="BL46" s="1">
        <v>9.4</v>
      </c>
      <c r="BM46" s="1">
        <v>9.1</v>
      </c>
      <c r="BN46" s="1">
        <v>8.8</v>
      </c>
      <c r="BO46" s="1">
        <v>8.7</v>
      </c>
      <c r="BP46" s="1">
        <v>8.8</v>
      </c>
      <c r="BQ46" s="1">
        <v>8.7</v>
      </c>
      <c r="BR46" s="1">
        <v>8.7</v>
      </c>
      <c r="BS46" s="1">
        <v>8.8</v>
      </c>
      <c r="BU46" s="7"/>
      <c r="BV46" s="12" t="s">
        <v>202</v>
      </c>
      <c r="BW46" s="1">
        <v>11.9</v>
      </c>
      <c r="BX46" s="1">
        <v>11.9</v>
      </c>
      <c r="BY46" s="1">
        <v>12</v>
      </c>
      <c r="BZ46" s="1">
        <v>12</v>
      </c>
      <c r="CA46" s="1">
        <v>11.9</v>
      </c>
      <c r="CB46" s="1">
        <v>11.8</v>
      </c>
      <c r="CC46" s="1">
        <v>12.1</v>
      </c>
      <c r="CD46" s="1">
        <v>12.1</v>
      </c>
      <c r="CE46" s="1">
        <v>12.1</v>
      </c>
      <c r="CF46" s="1">
        <v>11.9</v>
      </c>
      <c r="CG46" s="1">
        <v>11.7</v>
      </c>
      <c r="CH46" s="1">
        <v>11.4</v>
      </c>
      <c r="CI46" s="1">
        <v>11</v>
      </c>
      <c r="CJ46" s="1">
        <v>10.6</v>
      </c>
      <c r="CK46" s="1">
        <v>10.4</v>
      </c>
      <c r="CL46" s="1">
        <v>9.5</v>
      </c>
      <c r="CM46" s="1">
        <v>9.2</v>
      </c>
      <c r="CN46" s="1">
        <v>9.2</v>
      </c>
      <c r="CO46" s="1">
        <v>9</v>
      </c>
      <c r="CP46" s="1">
        <v>8.9</v>
      </c>
      <c r="CQ46" s="1">
        <v>8.8</v>
      </c>
      <c r="CS46" s="7"/>
      <c r="CT46" s="12" t="s">
        <v>202</v>
      </c>
      <c r="CU46" s="1">
        <v>11.8</v>
      </c>
      <c r="CV46" s="1">
        <v>11.8</v>
      </c>
      <c r="CW46" s="1">
        <v>11.9</v>
      </c>
      <c r="CX46" s="1">
        <v>11.9</v>
      </c>
      <c r="CY46" s="1">
        <v>11.9</v>
      </c>
      <c r="CZ46" s="1">
        <v>11.8</v>
      </c>
      <c r="DA46" s="1">
        <v>11.9</v>
      </c>
      <c r="DB46" s="1">
        <v>11.8</v>
      </c>
      <c r="DC46" s="1">
        <v>11.1</v>
      </c>
      <c r="DD46" s="1">
        <v>10.5</v>
      </c>
      <c r="DE46" s="1">
        <v>10</v>
      </c>
      <c r="DF46" s="1">
        <v>9.5</v>
      </c>
      <c r="DG46" s="1">
        <v>9.3</v>
      </c>
      <c r="DH46" s="1">
        <v>9.1</v>
      </c>
      <c r="DI46" s="1">
        <v>8.8</v>
      </c>
      <c r="DJ46" s="1">
        <v>8.8</v>
      </c>
      <c r="DK46" s="1">
        <v>8.8</v>
      </c>
      <c r="DL46" s="1">
        <v>8.9</v>
      </c>
      <c r="DM46" s="1">
        <v>8.7</v>
      </c>
      <c r="DN46" s="1">
        <v>8.8</v>
      </c>
      <c r="DO46" s="1">
        <v>8.9</v>
      </c>
      <c r="DQ46" s="7"/>
      <c r="DR46" s="12" t="s">
        <v>202</v>
      </c>
      <c r="DS46" s="1">
        <v>11.1</v>
      </c>
      <c r="DT46" s="1">
        <v>11.1</v>
      </c>
      <c r="DU46" s="1">
        <v>11.2</v>
      </c>
      <c r="DV46" s="1">
        <v>11.2</v>
      </c>
      <c r="DW46" s="1">
        <v>11</v>
      </c>
      <c r="DX46" s="1">
        <v>10.8</v>
      </c>
      <c r="DY46" s="1">
        <v>11.1</v>
      </c>
      <c r="DZ46" s="1">
        <v>10.6</v>
      </c>
      <c r="EA46" s="1">
        <v>9.6</v>
      </c>
      <c r="EB46" s="1">
        <v>8.9</v>
      </c>
      <c r="EC46" s="1">
        <v>8.5</v>
      </c>
      <c r="ED46" s="1">
        <v>8.1</v>
      </c>
      <c r="EE46" s="1">
        <v>7.9</v>
      </c>
      <c r="EF46" s="1">
        <v>7.7</v>
      </c>
      <c r="EG46" s="1">
        <v>7.8</v>
      </c>
      <c r="EH46" s="1">
        <v>7.8</v>
      </c>
      <c r="EI46" s="1">
        <v>7.9</v>
      </c>
      <c r="EJ46" s="1">
        <v>8</v>
      </c>
      <c r="EK46" s="1">
        <v>8.1</v>
      </c>
      <c r="EL46" s="1">
        <v>8</v>
      </c>
      <c r="EM46" s="1">
        <v>8.1</v>
      </c>
      <c r="EO46" s="7"/>
      <c r="EP46" s="12" t="s">
        <v>202</v>
      </c>
      <c r="EQ46" s="1">
        <v>13.9</v>
      </c>
      <c r="ER46" s="1">
        <v>13.9</v>
      </c>
      <c r="ES46" s="1">
        <v>14.1</v>
      </c>
      <c r="ET46" s="1">
        <v>14.1</v>
      </c>
      <c r="EU46" s="1">
        <v>14.1</v>
      </c>
      <c r="EV46" s="1">
        <v>14.1</v>
      </c>
      <c r="EW46" s="1">
        <v>14.2</v>
      </c>
      <c r="EX46" s="1">
        <v>14.2</v>
      </c>
      <c r="EY46" s="1">
        <v>14.4</v>
      </c>
      <c r="EZ46" s="1">
        <v>14.4</v>
      </c>
      <c r="FA46" s="1">
        <v>14.4</v>
      </c>
      <c r="FB46" s="1">
        <v>14.1</v>
      </c>
      <c r="FC46" s="1">
        <v>14</v>
      </c>
      <c r="FD46" s="1">
        <v>13.5</v>
      </c>
      <c r="FE46" s="1">
        <v>12.9</v>
      </c>
      <c r="FF46" s="1">
        <v>12.3</v>
      </c>
      <c r="FG46" s="1">
        <v>11.7</v>
      </c>
      <c r="FH46" s="1">
        <v>11.4</v>
      </c>
      <c r="FI46" s="1">
        <v>11.2</v>
      </c>
      <c r="FJ46" s="1">
        <v>11</v>
      </c>
      <c r="FK46" s="1">
        <v>10.9</v>
      </c>
      <c r="FM46" s="7"/>
      <c r="FN46" s="12" t="s">
        <v>202</v>
      </c>
      <c r="FO46" s="1">
        <v>12.4</v>
      </c>
      <c r="FP46" s="1">
        <v>12.5</v>
      </c>
      <c r="FQ46" s="1">
        <v>12.6</v>
      </c>
      <c r="FR46" s="1">
        <v>12.7</v>
      </c>
      <c r="FS46" s="1">
        <v>12.7</v>
      </c>
      <c r="FT46" s="1">
        <v>12.7</v>
      </c>
      <c r="FU46" s="1">
        <v>12.8</v>
      </c>
      <c r="FV46" s="1">
        <v>13</v>
      </c>
      <c r="FW46" s="1">
        <v>13.2</v>
      </c>
      <c r="FX46" s="1">
        <v>13.2</v>
      </c>
      <c r="FY46" s="1">
        <v>13.4</v>
      </c>
      <c r="FZ46" s="1">
        <v>13.4</v>
      </c>
      <c r="GA46" s="1">
        <v>13.3</v>
      </c>
      <c r="GB46" s="1">
        <v>13</v>
      </c>
      <c r="GC46" s="1">
        <v>12.4</v>
      </c>
      <c r="GD46" s="1">
        <v>11.9</v>
      </c>
      <c r="GE46" s="1">
        <v>11.3</v>
      </c>
      <c r="GF46" s="1">
        <v>11.2</v>
      </c>
      <c r="GG46" s="1">
        <v>10.9</v>
      </c>
      <c r="GH46" s="1">
        <v>10.5</v>
      </c>
      <c r="GI46" s="1">
        <v>10.4</v>
      </c>
      <c r="GK46" s="7"/>
      <c r="GL46" s="12" t="s">
        <v>202</v>
      </c>
      <c r="GM46" s="1">
        <v>13.5</v>
      </c>
      <c r="GN46" s="1">
        <v>13.5</v>
      </c>
      <c r="GO46" s="1">
        <v>13.7</v>
      </c>
      <c r="GP46" s="1">
        <v>13.5</v>
      </c>
      <c r="GQ46" s="1">
        <v>13.4</v>
      </c>
      <c r="GR46" s="1">
        <v>13.1</v>
      </c>
      <c r="GS46" s="1">
        <v>13.7</v>
      </c>
      <c r="GT46" s="1">
        <v>13.6</v>
      </c>
      <c r="GU46" s="1">
        <v>12.9</v>
      </c>
      <c r="GV46" s="1">
        <v>12.1</v>
      </c>
      <c r="GW46" s="1">
        <v>11.7</v>
      </c>
      <c r="GX46" s="1">
        <v>11.5</v>
      </c>
      <c r="GY46" s="1">
        <v>11.1</v>
      </c>
      <c r="GZ46" s="1">
        <v>10.8</v>
      </c>
      <c r="HA46" s="1">
        <v>10.5</v>
      </c>
      <c r="HB46" s="1">
        <v>10.5</v>
      </c>
      <c r="HC46" s="1">
        <v>10.5</v>
      </c>
      <c r="HD46" s="1">
        <v>10.5</v>
      </c>
      <c r="HE46" s="1">
        <v>10.4</v>
      </c>
      <c r="HF46" s="1">
        <v>10.3</v>
      </c>
      <c r="HG46" s="1">
        <v>10.4</v>
      </c>
      <c r="HI46" s="7"/>
      <c r="HJ46" s="12" t="s">
        <v>202</v>
      </c>
      <c r="HK46" s="1">
        <v>11.7</v>
      </c>
      <c r="HL46" s="1">
        <v>11.6</v>
      </c>
      <c r="HM46" s="1">
        <v>11.7</v>
      </c>
      <c r="HN46" s="1">
        <v>11.8</v>
      </c>
      <c r="HO46" s="1">
        <v>11.9</v>
      </c>
      <c r="HP46" s="1">
        <v>12.1</v>
      </c>
      <c r="HQ46" s="1">
        <v>11.6</v>
      </c>
      <c r="HR46" s="1">
        <v>11.5</v>
      </c>
      <c r="HS46" s="1">
        <v>11</v>
      </c>
      <c r="HT46" s="1">
        <v>10.6</v>
      </c>
      <c r="HU46" s="1">
        <v>10.1</v>
      </c>
      <c r="HV46" s="1">
        <v>9.8</v>
      </c>
      <c r="HW46" s="1">
        <v>9.3</v>
      </c>
      <c r="HX46" s="1">
        <v>9</v>
      </c>
      <c r="HY46" s="1">
        <v>8.9</v>
      </c>
      <c r="HZ46" s="1">
        <v>8.9</v>
      </c>
      <c r="IA46" s="1">
        <v>8.9</v>
      </c>
      <c r="IB46" s="1">
        <v>9</v>
      </c>
      <c r="IC46" s="1">
        <v>8.9</v>
      </c>
      <c r="ID46" s="1">
        <v>8.8</v>
      </c>
      <c r="IE46" s="1">
        <v>8.8</v>
      </c>
    </row>
    <row r="47" ht="15" spans="1:239">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1"/>
      <c r="AX47" s="1"/>
      <c r="AY47" s="1"/>
      <c r="AZ47" s="1"/>
      <c r="BA47" s="1"/>
      <c r="BB47" s="1"/>
      <c r="BC47" s="1"/>
      <c r="BD47" s="1"/>
      <c r="BE47" s="1"/>
      <c r="BF47" s="1"/>
      <c r="BG47" s="1"/>
      <c r="BH47" s="1"/>
      <c r="BI47" s="1"/>
      <c r="BJ47" s="1"/>
      <c r="BK47" s="1"/>
      <c r="BL47" s="1"/>
      <c r="BM47" s="1"/>
      <c r="BN47" s="1"/>
      <c r="BO47" s="1"/>
      <c r="BP47" s="1"/>
      <c r="BQ47" s="1"/>
      <c r="BR47" s="1"/>
      <c r="BS47" s="1"/>
      <c r="BU47" s="1"/>
      <c r="BV47" s="1"/>
      <c r="BW47" s="1"/>
      <c r="BX47" s="1"/>
      <c r="BY47" s="1"/>
      <c r="BZ47" s="1"/>
      <c r="CA47" s="1"/>
      <c r="CB47" s="1"/>
      <c r="CC47" s="1"/>
      <c r="CD47" s="1"/>
      <c r="CE47" s="1"/>
      <c r="CF47" s="1"/>
      <c r="CG47" s="1"/>
      <c r="CH47" s="1"/>
      <c r="CI47" s="1"/>
      <c r="CJ47" s="1"/>
      <c r="CK47" s="1"/>
      <c r="CL47" s="1"/>
      <c r="CM47" s="1"/>
      <c r="CN47" s="1"/>
      <c r="CO47" s="1"/>
      <c r="CP47" s="1"/>
      <c r="CQ47" s="1"/>
      <c r="CS47" s="1"/>
      <c r="CT47" s="1"/>
      <c r="CU47" s="1"/>
      <c r="CV47" s="1"/>
      <c r="CW47" s="1"/>
      <c r="CX47" s="1"/>
      <c r="CY47" s="1"/>
      <c r="CZ47" s="1"/>
      <c r="DA47" s="1"/>
      <c r="DB47" s="1"/>
      <c r="DC47" s="1"/>
      <c r="DD47" s="1"/>
      <c r="DE47" s="1"/>
      <c r="DF47" s="1"/>
      <c r="DG47" s="1"/>
      <c r="DH47" s="1"/>
      <c r="DI47" s="1"/>
      <c r="DJ47" s="1"/>
      <c r="DK47" s="1"/>
      <c r="DL47" s="1"/>
      <c r="DM47" s="1"/>
      <c r="DN47" s="1"/>
      <c r="DO47" s="1"/>
      <c r="DQ47" s="1"/>
      <c r="DR47" s="1"/>
      <c r="DS47" s="1"/>
      <c r="DT47" s="1"/>
      <c r="DU47" s="1"/>
      <c r="DV47" s="1"/>
      <c r="DW47" s="1"/>
      <c r="DX47" s="1"/>
      <c r="DY47" s="1"/>
      <c r="DZ47" s="1"/>
      <c r="EA47" s="1"/>
      <c r="EB47" s="1"/>
      <c r="EC47" s="1"/>
      <c r="ED47" s="1"/>
      <c r="EE47" s="1"/>
      <c r="EF47" s="1"/>
      <c r="EG47" s="1"/>
      <c r="EH47" s="1"/>
      <c r="EI47" s="1"/>
      <c r="EJ47" s="1"/>
      <c r="EK47" s="1"/>
      <c r="EL47" s="1"/>
      <c r="EM47" s="1"/>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c r="HI47" s="1"/>
      <c r="HJ47" s="1"/>
      <c r="HK47" s="1"/>
      <c r="HL47" s="1"/>
      <c r="HM47" s="1"/>
      <c r="HN47" s="1"/>
      <c r="HO47" s="1"/>
      <c r="HP47" s="1"/>
      <c r="HQ47" s="1"/>
      <c r="HR47" s="1"/>
      <c r="HS47" s="1"/>
      <c r="HT47" s="1"/>
      <c r="HU47" s="1"/>
      <c r="HV47" s="1"/>
      <c r="HW47" s="1"/>
      <c r="HX47" s="1"/>
      <c r="HY47" s="1"/>
      <c r="HZ47" s="1"/>
      <c r="IA47" s="1"/>
      <c r="IB47" s="1"/>
      <c r="IC47" s="1"/>
      <c r="ID47" s="1"/>
      <c r="IE47" s="1"/>
    </row>
    <row r="48" ht="127.5" spans="1:239">
      <c r="A48" s="1"/>
      <c r="B48" s="10" t="s">
        <v>203</v>
      </c>
      <c r="C48" s="1"/>
      <c r="D48" s="1"/>
      <c r="E48" s="1"/>
      <c r="F48" s="1"/>
      <c r="G48" s="1"/>
      <c r="H48" s="1"/>
      <c r="I48" s="1"/>
      <c r="J48" s="1"/>
      <c r="K48" s="1"/>
      <c r="L48" s="1"/>
      <c r="M48" s="1"/>
      <c r="N48" s="1"/>
      <c r="O48" s="1"/>
      <c r="P48" s="1"/>
      <c r="Q48" s="1"/>
      <c r="R48" s="1"/>
      <c r="S48" s="1"/>
      <c r="T48" s="1"/>
      <c r="U48" s="1"/>
      <c r="V48" s="1"/>
      <c r="W48" s="1"/>
      <c r="Y48" s="1"/>
      <c r="Z48" s="10" t="s">
        <v>203</v>
      </c>
      <c r="AA48" s="1"/>
      <c r="AB48" s="1"/>
      <c r="AC48" s="1"/>
      <c r="AD48" s="1"/>
      <c r="AE48" s="1"/>
      <c r="AF48" s="1"/>
      <c r="AG48" s="1"/>
      <c r="AH48" s="1"/>
      <c r="AI48" s="1"/>
      <c r="AJ48" s="1"/>
      <c r="AK48" s="1"/>
      <c r="AL48" s="1"/>
      <c r="AM48" s="1"/>
      <c r="AN48" s="1"/>
      <c r="AO48" s="1"/>
      <c r="AP48" s="1"/>
      <c r="AQ48" s="1"/>
      <c r="AR48" s="1"/>
      <c r="AS48" s="1"/>
      <c r="AT48" s="1"/>
      <c r="AU48" s="1"/>
      <c r="AW48" s="1"/>
      <c r="AX48" s="10" t="s">
        <v>203</v>
      </c>
      <c r="AY48" s="1"/>
      <c r="AZ48" s="1"/>
      <c r="BA48" s="1"/>
      <c r="BB48" s="1"/>
      <c r="BC48" s="1"/>
      <c r="BD48" s="1"/>
      <c r="BE48" s="1"/>
      <c r="BF48" s="1"/>
      <c r="BG48" s="1"/>
      <c r="BH48" s="1"/>
      <c r="BI48" s="1"/>
      <c r="BJ48" s="1"/>
      <c r="BK48" s="1"/>
      <c r="BL48" s="1"/>
      <c r="BM48" s="1"/>
      <c r="BN48" s="1"/>
      <c r="BO48" s="1"/>
      <c r="BP48" s="1"/>
      <c r="BQ48" s="1"/>
      <c r="BR48" s="1"/>
      <c r="BS48" s="1"/>
      <c r="BU48" s="1"/>
      <c r="BV48" s="10" t="s">
        <v>203</v>
      </c>
      <c r="BW48" s="1"/>
      <c r="BX48" s="1"/>
      <c r="BY48" s="1"/>
      <c r="BZ48" s="1"/>
      <c r="CA48" s="1"/>
      <c r="CB48" s="1"/>
      <c r="CC48" s="1"/>
      <c r="CD48" s="1"/>
      <c r="CE48" s="1"/>
      <c r="CF48" s="1"/>
      <c r="CG48" s="1"/>
      <c r="CH48" s="1"/>
      <c r="CI48" s="1"/>
      <c r="CJ48" s="1"/>
      <c r="CK48" s="1"/>
      <c r="CL48" s="1"/>
      <c r="CM48" s="1"/>
      <c r="CN48" s="1"/>
      <c r="CO48" s="1"/>
      <c r="CP48" s="1"/>
      <c r="CQ48" s="1"/>
      <c r="CS48" s="1"/>
      <c r="CT48" s="10" t="s">
        <v>203</v>
      </c>
      <c r="CU48" s="1"/>
      <c r="CV48" s="1"/>
      <c r="CW48" s="1"/>
      <c r="CX48" s="1"/>
      <c r="CY48" s="1"/>
      <c r="CZ48" s="1"/>
      <c r="DA48" s="1"/>
      <c r="DB48" s="1"/>
      <c r="DC48" s="1"/>
      <c r="DD48" s="1"/>
      <c r="DE48" s="1"/>
      <c r="DF48" s="1"/>
      <c r="DG48" s="1"/>
      <c r="DH48" s="1"/>
      <c r="DI48" s="1"/>
      <c r="DJ48" s="1"/>
      <c r="DK48" s="1"/>
      <c r="DL48" s="1"/>
      <c r="DM48" s="1"/>
      <c r="DN48" s="1"/>
      <c r="DO48" s="1"/>
      <c r="DQ48" s="1"/>
      <c r="DR48" s="10" t="s">
        <v>203</v>
      </c>
      <c r="DS48" s="1"/>
      <c r="DT48" s="1"/>
      <c r="DU48" s="1"/>
      <c r="DV48" s="1"/>
      <c r="DW48" s="1"/>
      <c r="DX48" s="1"/>
      <c r="DY48" s="1"/>
      <c r="DZ48" s="1"/>
      <c r="EA48" s="1"/>
      <c r="EB48" s="1"/>
      <c r="EC48" s="1"/>
      <c r="ED48" s="1"/>
      <c r="EE48" s="1"/>
      <c r="EF48" s="1"/>
      <c r="EG48" s="1"/>
      <c r="EH48" s="1"/>
      <c r="EI48" s="1"/>
      <c r="EJ48" s="1"/>
      <c r="EK48" s="1"/>
      <c r="EL48" s="1"/>
      <c r="EM48" s="1"/>
      <c r="EO48" s="1"/>
      <c r="EP48" s="10" t="s">
        <v>203</v>
      </c>
      <c r="EQ48" s="1"/>
      <c r="ER48" s="1"/>
      <c r="ES48" s="1"/>
      <c r="ET48" s="1"/>
      <c r="EU48" s="1"/>
      <c r="EV48" s="1"/>
      <c r="EW48" s="1"/>
      <c r="EX48" s="1"/>
      <c r="EY48" s="1"/>
      <c r="EZ48" s="1"/>
      <c r="FA48" s="1"/>
      <c r="FB48" s="1"/>
      <c r="FC48" s="1"/>
      <c r="FD48" s="1"/>
      <c r="FE48" s="1"/>
      <c r="FF48" s="1"/>
      <c r="FG48" s="1"/>
      <c r="FH48" s="1"/>
      <c r="FI48" s="1"/>
      <c r="FJ48" s="1"/>
      <c r="FK48" s="1"/>
      <c r="FM48" s="1"/>
      <c r="FN48" s="10" t="s">
        <v>203</v>
      </c>
      <c r="FO48" s="1"/>
      <c r="FP48" s="1"/>
      <c r="FQ48" s="1"/>
      <c r="FR48" s="1"/>
      <c r="FS48" s="1"/>
      <c r="FT48" s="1"/>
      <c r="FU48" s="1"/>
      <c r="FV48" s="1"/>
      <c r="FW48" s="1"/>
      <c r="FX48" s="1"/>
      <c r="FY48" s="1"/>
      <c r="FZ48" s="1"/>
      <c r="GA48" s="1"/>
      <c r="GB48" s="1"/>
      <c r="GC48" s="1"/>
      <c r="GD48" s="1"/>
      <c r="GE48" s="1"/>
      <c r="GF48" s="1"/>
      <c r="GG48" s="1"/>
      <c r="GH48" s="1"/>
      <c r="GI48" s="1"/>
      <c r="GK48" s="1"/>
      <c r="GL48" s="10" t="s">
        <v>203</v>
      </c>
      <c r="GM48" s="1"/>
      <c r="GN48" s="1"/>
      <c r="GO48" s="1"/>
      <c r="GP48" s="1"/>
      <c r="GQ48" s="1"/>
      <c r="GR48" s="1"/>
      <c r="GS48" s="1"/>
      <c r="GT48" s="1"/>
      <c r="GU48" s="1"/>
      <c r="GV48" s="1"/>
      <c r="GW48" s="1"/>
      <c r="GX48" s="1"/>
      <c r="GY48" s="1"/>
      <c r="GZ48" s="1"/>
      <c r="HA48" s="1"/>
      <c r="HB48" s="1"/>
      <c r="HC48" s="1"/>
      <c r="HD48" s="1"/>
      <c r="HE48" s="1"/>
      <c r="HF48" s="1"/>
      <c r="HG48" s="1"/>
      <c r="HI48" s="1"/>
      <c r="HJ48" s="10" t="s">
        <v>203</v>
      </c>
      <c r="HK48" s="1"/>
      <c r="HL48" s="1"/>
      <c r="HM48" s="1"/>
      <c r="HN48" s="1"/>
      <c r="HO48" s="1"/>
      <c r="HP48" s="1"/>
      <c r="HQ48" s="1"/>
      <c r="HR48" s="1"/>
      <c r="HS48" s="1"/>
      <c r="HT48" s="1"/>
      <c r="HU48" s="1"/>
      <c r="HV48" s="1"/>
      <c r="HW48" s="1"/>
      <c r="HX48" s="1"/>
      <c r="HY48" s="1"/>
      <c r="HZ48" s="1"/>
      <c r="IA48" s="1"/>
      <c r="IB48" s="1"/>
      <c r="IC48" s="1"/>
      <c r="ID48" s="1"/>
      <c r="IE48" s="1"/>
    </row>
    <row r="49" ht="15" spans="1:239">
      <c r="A49" s="1"/>
      <c r="B49" s="12" t="s">
        <v>201</v>
      </c>
      <c r="C49" s="1">
        <v>13.6</v>
      </c>
      <c r="D49" s="1">
        <v>13.5</v>
      </c>
      <c r="E49" s="1">
        <v>13.4</v>
      </c>
      <c r="F49" s="1">
        <v>13.3</v>
      </c>
      <c r="G49" s="1">
        <v>13.2</v>
      </c>
      <c r="H49" s="1">
        <v>13.2</v>
      </c>
      <c r="I49" s="1">
        <v>13.1</v>
      </c>
      <c r="J49" s="1">
        <v>12.9</v>
      </c>
      <c r="K49" s="1">
        <v>12.8</v>
      </c>
      <c r="L49" s="1">
        <v>12.6</v>
      </c>
      <c r="M49" s="1">
        <v>12.5</v>
      </c>
      <c r="N49" s="1">
        <v>12.6</v>
      </c>
      <c r="O49" s="1">
        <v>12.4</v>
      </c>
      <c r="P49" s="1">
        <v>12.2</v>
      </c>
      <c r="Q49" s="1">
        <v>12.1</v>
      </c>
      <c r="R49" s="1">
        <v>11.8</v>
      </c>
      <c r="S49" s="1">
        <v>11.7</v>
      </c>
      <c r="T49" s="1">
        <v>11.5</v>
      </c>
      <c r="U49" s="1">
        <v>11.4</v>
      </c>
      <c r="V49" s="1">
        <v>11.3</v>
      </c>
      <c r="W49" s="1">
        <v>11.2</v>
      </c>
      <c r="Y49" s="1"/>
      <c r="Z49" s="12" t="s">
        <v>201</v>
      </c>
      <c r="AA49" s="1">
        <v>12.7</v>
      </c>
      <c r="AB49" s="1">
        <v>13.7</v>
      </c>
      <c r="AC49" s="1">
        <v>13.6</v>
      </c>
      <c r="AD49" s="1">
        <v>13.6</v>
      </c>
      <c r="AE49" s="1">
        <v>13.5</v>
      </c>
      <c r="AF49" s="1">
        <v>13.5</v>
      </c>
      <c r="AG49" s="1">
        <v>13.4</v>
      </c>
      <c r="AH49" s="1">
        <v>13.4</v>
      </c>
      <c r="AI49" s="1">
        <v>13</v>
      </c>
      <c r="AJ49" s="1">
        <v>13</v>
      </c>
      <c r="AK49" s="1">
        <v>12.8</v>
      </c>
      <c r="AL49" s="1">
        <v>12.9</v>
      </c>
      <c r="AM49" s="1">
        <v>12.8</v>
      </c>
      <c r="AN49" s="1">
        <v>12.5</v>
      </c>
      <c r="AO49" s="1">
        <v>13.1</v>
      </c>
      <c r="AP49" s="1">
        <v>12.2</v>
      </c>
      <c r="AQ49" s="1">
        <v>12.1</v>
      </c>
      <c r="AR49" s="1">
        <v>11.9</v>
      </c>
      <c r="AS49" s="1">
        <v>11.7</v>
      </c>
      <c r="AT49" s="1">
        <v>11.6</v>
      </c>
      <c r="AU49" s="1">
        <v>11.4</v>
      </c>
      <c r="AW49" s="1"/>
      <c r="AX49" s="12" t="s">
        <v>201</v>
      </c>
      <c r="AY49" s="1">
        <v>12.3</v>
      </c>
      <c r="AZ49" s="1">
        <v>12.1</v>
      </c>
      <c r="BA49" s="1">
        <v>12.1</v>
      </c>
      <c r="BB49" s="1">
        <v>12.1</v>
      </c>
      <c r="BC49" s="1">
        <v>12</v>
      </c>
      <c r="BD49" s="1">
        <v>11.9</v>
      </c>
      <c r="BE49" s="1">
        <v>11.8</v>
      </c>
      <c r="BF49" s="1">
        <v>11.7</v>
      </c>
      <c r="BG49" s="1">
        <v>11.6</v>
      </c>
      <c r="BH49" s="1">
        <v>11.5</v>
      </c>
      <c r="BI49" s="1">
        <v>11.4</v>
      </c>
      <c r="BJ49" s="1">
        <v>11.4</v>
      </c>
      <c r="BK49" s="1">
        <v>11.4</v>
      </c>
      <c r="BL49" s="1">
        <v>11.1</v>
      </c>
      <c r="BM49" s="1">
        <v>10.9</v>
      </c>
      <c r="BN49" s="1">
        <v>10.8</v>
      </c>
      <c r="BO49" s="1">
        <v>10.6</v>
      </c>
      <c r="BP49" s="1">
        <v>10.5</v>
      </c>
      <c r="BQ49" s="1">
        <v>10.4</v>
      </c>
      <c r="BR49" s="1">
        <v>10.2</v>
      </c>
      <c r="BS49" s="1">
        <v>10.2</v>
      </c>
      <c r="BU49" s="1"/>
      <c r="BV49" s="12" t="s">
        <v>201</v>
      </c>
      <c r="BW49" s="1">
        <v>12.5</v>
      </c>
      <c r="BX49" s="1">
        <v>12.5</v>
      </c>
      <c r="BY49" s="1">
        <v>12.4</v>
      </c>
      <c r="BZ49" s="1">
        <v>12.4</v>
      </c>
      <c r="CA49" s="1">
        <v>12.4</v>
      </c>
      <c r="CB49" s="1">
        <v>12.3</v>
      </c>
      <c r="CC49" s="1">
        <v>12.2</v>
      </c>
      <c r="CD49" s="1">
        <v>12.1</v>
      </c>
      <c r="CE49" s="1">
        <v>12</v>
      </c>
      <c r="CF49" s="1">
        <v>11.9</v>
      </c>
      <c r="CG49" s="1">
        <v>11.8</v>
      </c>
      <c r="CH49" s="1">
        <v>11.9</v>
      </c>
      <c r="CI49" s="1">
        <v>11.7</v>
      </c>
      <c r="CJ49" s="1">
        <v>11.5</v>
      </c>
      <c r="CK49" s="1">
        <v>11.5</v>
      </c>
      <c r="CL49" s="1">
        <v>11.2</v>
      </c>
      <c r="CM49" s="1">
        <v>11</v>
      </c>
      <c r="CN49" s="1">
        <v>10.9</v>
      </c>
      <c r="CO49" s="1">
        <v>10.8</v>
      </c>
      <c r="CP49" s="1">
        <v>10.7</v>
      </c>
      <c r="CQ49" s="1">
        <v>10.5</v>
      </c>
      <c r="CS49" s="1"/>
      <c r="CT49" s="12" t="s">
        <v>201</v>
      </c>
      <c r="CU49" s="1">
        <v>12.3</v>
      </c>
      <c r="CV49" s="1">
        <v>12.1</v>
      </c>
      <c r="CW49" s="1">
        <v>12.1</v>
      </c>
      <c r="CX49" s="1">
        <v>12.1</v>
      </c>
      <c r="CY49" s="1">
        <v>12</v>
      </c>
      <c r="CZ49" s="1">
        <v>11.9</v>
      </c>
      <c r="DA49" s="1">
        <v>11.9</v>
      </c>
      <c r="DB49" s="1">
        <v>11.8</v>
      </c>
      <c r="DC49" s="1">
        <v>11.7</v>
      </c>
      <c r="DD49" s="1">
        <v>11.5</v>
      </c>
      <c r="DE49" s="1">
        <v>11.4</v>
      </c>
      <c r="DF49" s="1">
        <v>11.5</v>
      </c>
      <c r="DG49" s="1">
        <v>11.4</v>
      </c>
      <c r="DH49" s="1">
        <v>11.2</v>
      </c>
      <c r="DI49" s="1">
        <v>11.2</v>
      </c>
      <c r="DJ49" s="1">
        <v>10.9</v>
      </c>
      <c r="DK49" s="1">
        <v>10.8</v>
      </c>
      <c r="DL49" s="1">
        <v>10.7</v>
      </c>
      <c r="DM49" s="1">
        <v>10.6</v>
      </c>
      <c r="DN49" s="1">
        <v>10.5</v>
      </c>
      <c r="DO49" s="1">
        <v>10.3</v>
      </c>
      <c r="DQ49" s="1"/>
      <c r="DR49" s="12" t="s">
        <v>201</v>
      </c>
      <c r="DS49" s="1">
        <v>11.4</v>
      </c>
      <c r="DT49" s="1">
        <v>11.2</v>
      </c>
      <c r="DU49" s="1">
        <v>11.2</v>
      </c>
      <c r="DV49" s="1">
        <v>11.1</v>
      </c>
      <c r="DW49" s="1">
        <v>11</v>
      </c>
      <c r="DX49" s="1">
        <v>11</v>
      </c>
      <c r="DY49" s="1">
        <v>10.9</v>
      </c>
      <c r="DZ49" s="1">
        <v>11</v>
      </c>
      <c r="EA49" s="1">
        <v>11</v>
      </c>
      <c r="EB49" s="1">
        <v>10.9</v>
      </c>
      <c r="EC49" s="1">
        <v>10.8</v>
      </c>
      <c r="ED49" s="1">
        <v>10.8</v>
      </c>
      <c r="EE49" s="1">
        <v>10.7</v>
      </c>
      <c r="EF49" s="1">
        <v>10.6</v>
      </c>
      <c r="EG49" s="1">
        <v>10.6</v>
      </c>
      <c r="EH49" s="1">
        <v>10.2</v>
      </c>
      <c r="EI49" s="1">
        <v>10.1</v>
      </c>
      <c r="EJ49" s="1">
        <v>10</v>
      </c>
      <c r="EK49" s="1">
        <v>9.9</v>
      </c>
      <c r="EL49" s="1">
        <v>9.8</v>
      </c>
      <c r="EM49" s="1">
        <v>9.6</v>
      </c>
      <c r="EO49" s="1"/>
      <c r="EP49" s="12" t="s">
        <v>201</v>
      </c>
      <c r="EQ49" s="1">
        <v>14.9</v>
      </c>
      <c r="ER49" s="1">
        <v>14.8</v>
      </c>
      <c r="ES49" s="1">
        <v>14.7</v>
      </c>
      <c r="ET49" s="1">
        <v>14.8</v>
      </c>
      <c r="EU49" s="1">
        <v>14.8</v>
      </c>
      <c r="EV49" s="1">
        <v>14.6</v>
      </c>
      <c r="EW49" s="1">
        <v>14.5</v>
      </c>
      <c r="EX49" s="1">
        <v>14.4</v>
      </c>
      <c r="EY49" s="1">
        <v>14.8</v>
      </c>
      <c r="EZ49" s="1">
        <v>14.7</v>
      </c>
      <c r="FA49" s="1">
        <v>14.5</v>
      </c>
      <c r="FB49" s="1">
        <v>14.2</v>
      </c>
      <c r="FC49" s="1">
        <v>14</v>
      </c>
      <c r="FD49" s="1">
        <v>13.8</v>
      </c>
      <c r="FE49" s="1">
        <v>13.7</v>
      </c>
      <c r="FF49" s="1">
        <v>13.2</v>
      </c>
      <c r="FG49" s="1">
        <v>13</v>
      </c>
      <c r="FH49" s="1">
        <v>12.8</v>
      </c>
      <c r="FI49" s="1">
        <v>12.7</v>
      </c>
      <c r="FJ49" s="1">
        <v>12.6</v>
      </c>
      <c r="FK49" s="1">
        <v>12.5</v>
      </c>
      <c r="FM49" s="1"/>
      <c r="FN49" s="12" t="s">
        <v>201</v>
      </c>
      <c r="FO49" s="1">
        <v>13.7</v>
      </c>
      <c r="FP49" s="1">
        <v>13.7</v>
      </c>
      <c r="FQ49" s="1">
        <v>13.6</v>
      </c>
      <c r="FR49" s="1">
        <v>13.6</v>
      </c>
      <c r="FS49" s="1">
        <v>13.5</v>
      </c>
      <c r="FT49" s="1">
        <v>13.5</v>
      </c>
      <c r="FU49" s="1">
        <v>13.4</v>
      </c>
      <c r="FV49" s="1">
        <v>13.2</v>
      </c>
      <c r="FW49" s="1">
        <v>13</v>
      </c>
      <c r="FX49" s="1">
        <v>12.8</v>
      </c>
      <c r="FY49" s="1">
        <v>12.7</v>
      </c>
      <c r="FZ49" s="1">
        <v>13</v>
      </c>
      <c r="GA49" s="1">
        <v>12.6</v>
      </c>
      <c r="GB49" s="1">
        <v>12.5</v>
      </c>
      <c r="GC49" s="1">
        <v>12.5</v>
      </c>
      <c r="GD49" s="1">
        <v>11.9</v>
      </c>
      <c r="GE49" s="1">
        <v>11.9</v>
      </c>
      <c r="GF49" s="1">
        <v>11.8</v>
      </c>
      <c r="GG49" s="1">
        <v>11.7</v>
      </c>
      <c r="GH49" s="1">
        <v>11.6</v>
      </c>
      <c r="GI49" s="1">
        <v>11.5</v>
      </c>
      <c r="GK49" s="1"/>
      <c r="GL49" s="12" t="s">
        <v>201</v>
      </c>
      <c r="GM49" s="1">
        <v>14.4</v>
      </c>
      <c r="GN49" s="1">
        <v>14.2</v>
      </c>
      <c r="GO49" s="1">
        <v>14.2</v>
      </c>
      <c r="GP49" s="1">
        <v>14.1</v>
      </c>
      <c r="GQ49" s="1">
        <v>14</v>
      </c>
      <c r="GR49" s="1">
        <v>13.9</v>
      </c>
      <c r="GS49" s="1">
        <v>13.8</v>
      </c>
      <c r="GT49" s="1">
        <v>13.6</v>
      </c>
      <c r="GU49" s="1">
        <v>13.5</v>
      </c>
      <c r="GV49" s="1">
        <v>13.4</v>
      </c>
      <c r="GW49" s="1">
        <v>13.3</v>
      </c>
      <c r="GX49" s="1">
        <v>13.5</v>
      </c>
      <c r="GY49" s="1">
        <v>13.4</v>
      </c>
      <c r="GZ49" s="1">
        <v>13.1</v>
      </c>
      <c r="HA49" s="1">
        <v>13.1</v>
      </c>
      <c r="HB49" s="1">
        <v>12.7</v>
      </c>
      <c r="HC49" s="1">
        <v>12.6</v>
      </c>
      <c r="HD49" s="1">
        <v>12.5</v>
      </c>
      <c r="HE49" s="1">
        <v>12.4</v>
      </c>
      <c r="HF49" s="1">
        <v>12.3</v>
      </c>
      <c r="HG49" s="1">
        <v>12.3</v>
      </c>
      <c r="HI49" s="1"/>
      <c r="HJ49" s="12" t="s">
        <v>201</v>
      </c>
      <c r="HK49" s="1">
        <v>12.5</v>
      </c>
      <c r="HL49" s="1">
        <v>12.4</v>
      </c>
      <c r="HM49" s="1">
        <v>12.4</v>
      </c>
      <c r="HN49" s="1">
        <v>12.4</v>
      </c>
      <c r="HO49" s="1">
        <v>12.3</v>
      </c>
      <c r="HP49" s="1">
        <v>12.3</v>
      </c>
      <c r="HQ49" s="1">
        <v>12.2</v>
      </c>
      <c r="HR49" s="1">
        <v>12.1</v>
      </c>
      <c r="HS49" s="1">
        <v>12.1</v>
      </c>
      <c r="HT49" s="1">
        <v>12</v>
      </c>
      <c r="HU49" s="1">
        <v>12.1</v>
      </c>
      <c r="HV49" s="1">
        <v>12</v>
      </c>
      <c r="HW49" s="1">
        <v>11.9</v>
      </c>
      <c r="HX49" s="1">
        <v>11.8</v>
      </c>
      <c r="HY49" s="1">
        <v>11.7</v>
      </c>
      <c r="HZ49" s="1">
        <v>11.4</v>
      </c>
      <c r="IA49" s="1">
        <v>11.3</v>
      </c>
      <c r="IB49" s="1">
        <v>11.2</v>
      </c>
      <c r="IC49" s="1">
        <v>11.1</v>
      </c>
      <c r="ID49" s="1">
        <v>10.9</v>
      </c>
      <c r="IE49" s="1">
        <v>10.8</v>
      </c>
    </row>
    <row r="50" ht="15" spans="1:239">
      <c r="A50" s="1"/>
      <c r="B50" s="12" t="s">
        <v>202</v>
      </c>
      <c r="C50" s="1">
        <v>13</v>
      </c>
      <c r="D50" s="1">
        <v>13</v>
      </c>
      <c r="E50" s="1">
        <v>13.1</v>
      </c>
      <c r="F50" s="1">
        <v>13.2</v>
      </c>
      <c r="G50" s="1">
        <v>13.2</v>
      </c>
      <c r="H50" s="1">
        <v>12.9</v>
      </c>
      <c r="I50" s="1">
        <v>13.2</v>
      </c>
      <c r="J50" s="1">
        <v>13.1</v>
      </c>
      <c r="K50" s="1">
        <v>13.1</v>
      </c>
      <c r="L50" s="1">
        <v>13</v>
      </c>
      <c r="M50" s="1">
        <v>12.8</v>
      </c>
      <c r="N50" s="1">
        <v>12.5</v>
      </c>
      <c r="O50" s="1">
        <v>11.8</v>
      </c>
      <c r="P50" s="1">
        <v>11.1</v>
      </c>
      <c r="Q50" s="1">
        <v>10.4</v>
      </c>
      <c r="R50" s="1">
        <v>10</v>
      </c>
      <c r="S50" s="1">
        <v>9.8</v>
      </c>
      <c r="T50" s="1">
        <v>9.8</v>
      </c>
      <c r="U50" s="1">
        <v>9.7</v>
      </c>
      <c r="V50" s="1">
        <v>9.6</v>
      </c>
      <c r="W50" s="1">
        <v>9.5</v>
      </c>
      <c r="Y50" s="1"/>
      <c r="Z50" s="12" t="s">
        <v>202</v>
      </c>
      <c r="AA50" s="1">
        <v>11.8</v>
      </c>
      <c r="AB50" s="1">
        <v>12.8</v>
      </c>
      <c r="AC50" s="1">
        <v>13</v>
      </c>
      <c r="AD50" s="1">
        <v>13</v>
      </c>
      <c r="AE50" s="1">
        <v>13</v>
      </c>
      <c r="AF50" s="1">
        <v>13.1</v>
      </c>
      <c r="AG50" s="1">
        <v>13.2</v>
      </c>
      <c r="AH50" s="1">
        <v>13.2</v>
      </c>
      <c r="AI50" s="1">
        <v>13.3</v>
      </c>
      <c r="AJ50" s="1">
        <v>13.4</v>
      </c>
      <c r="AK50" s="1">
        <v>13.2</v>
      </c>
      <c r="AL50" s="1">
        <v>12.8</v>
      </c>
      <c r="AM50" s="1">
        <v>13</v>
      </c>
      <c r="AN50" s="1">
        <v>12.4</v>
      </c>
      <c r="AO50" s="1">
        <v>12.1</v>
      </c>
      <c r="AP50" s="1">
        <v>10.7</v>
      </c>
      <c r="AQ50" s="1">
        <v>10.4</v>
      </c>
      <c r="AR50" s="1">
        <v>10.2</v>
      </c>
      <c r="AS50" s="1">
        <v>10.2</v>
      </c>
      <c r="AT50" s="1">
        <v>10</v>
      </c>
      <c r="AU50" s="1">
        <v>9.8</v>
      </c>
      <c r="AW50" s="1"/>
      <c r="AX50" s="12" t="s">
        <v>202</v>
      </c>
      <c r="AY50" s="1">
        <v>11.7</v>
      </c>
      <c r="AZ50" s="1">
        <v>11.7</v>
      </c>
      <c r="BA50" s="1">
        <v>11.9</v>
      </c>
      <c r="BB50" s="1">
        <v>11.9</v>
      </c>
      <c r="BC50" s="1">
        <v>11.7</v>
      </c>
      <c r="BD50" s="1">
        <v>11.5</v>
      </c>
      <c r="BE50" s="1">
        <v>11.7</v>
      </c>
      <c r="BF50" s="1">
        <v>11.6</v>
      </c>
      <c r="BG50" s="1">
        <v>11.3</v>
      </c>
      <c r="BH50" s="1">
        <v>11</v>
      </c>
      <c r="BI50" s="1">
        <v>10.7</v>
      </c>
      <c r="BJ50" s="1">
        <v>10.3</v>
      </c>
      <c r="BK50" s="1">
        <v>10</v>
      </c>
      <c r="BL50" s="1">
        <v>9.7</v>
      </c>
      <c r="BM50" s="1">
        <v>9.3</v>
      </c>
      <c r="BN50" s="1">
        <v>9</v>
      </c>
      <c r="BO50" s="1">
        <v>8.8</v>
      </c>
      <c r="BP50" s="1">
        <v>8.8</v>
      </c>
      <c r="BQ50" s="1">
        <v>8.8</v>
      </c>
      <c r="BR50" s="1">
        <v>8.8</v>
      </c>
      <c r="BS50" s="1">
        <v>8.8</v>
      </c>
      <c r="BU50" s="1"/>
      <c r="BV50" s="12" t="s">
        <v>202</v>
      </c>
      <c r="BW50" s="1">
        <v>11.9</v>
      </c>
      <c r="BX50" s="1">
        <v>11.9</v>
      </c>
      <c r="BY50" s="1">
        <v>12</v>
      </c>
      <c r="BZ50" s="1">
        <v>12</v>
      </c>
      <c r="CA50" s="1">
        <v>12</v>
      </c>
      <c r="CB50" s="1">
        <v>11.9</v>
      </c>
      <c r="CC50" s="1">
        <v>12.1</v>
      </c>
      <c r="CD50" s="1">
        <v>12.2</v>
      </c>
      <c r="CE50" s="1">
        <v>12.2</v>
      </c>
      <c r="CF50" s="1">
        <v>12.1</v>
      </c>
      <c r="CG50" s="1">
        <v>11.9</v>
      </c>
      <c r="CH50" s="1">
        <v>11.7</v>
      </c>
      <c r="CI50" s="1">
        <v>11.3</v>
      </c>
      <c r="CJ50" s="1">
        <v>10.9</v>
      </c>
      <c r="CK50" s="1">
        <v>10.7</v>
      </c>
      <c r="CL50" s="1">
        <v>9.7</v>
      </c>
      <c r="CM50" s="1">
        <v>9.4</v>
      </c>
      <c r="CN50" s="1">
        <v>9.3</v>
      </c>
      <c r="CO50" s="1">
        <v>9.1</v>
      </c>
      <c r="CP50" s="1">
        <v>9</v>
      </c>
      <c r="CQ50" s="1">
        <v>8.9</v>
      </c>
      <c r="CS50" s="1"/>
      <c r="CT50" s="12" t="s">
        <v>202</v>
      </c>
      <c r="CU50" s="1">
        <v>11.8</v>
      </c>
      <c r="CV50" s="1">
        <v>11.7</v>
      </c>
      <c r="CW50" s="1">
        <v>11.9</v>
      </c>
      <c r="CX50" s="1">
        <v>11.9</v>
      </c>
      <c r="CY50" s="1">
        <v>12</v>
      </c>
      <c r="CZ50" s="1">
        <v>11.9</v>
      </c>
      <c r="DA50" s="1">
        <v>11.9</v>
      </c>
      <c r="DB50" s="1">
        <v>11.8</v>
      </c>
      <c r="DC50" s="1">
        <v>11.3</v>
      </c>
      <c r="DD50" s="1">
        <v>10.7</v>
      </c>
      <c r="DE50" s="1">
        <v>10.2</v>
      </c>
      <c r="DF50" s="1">
        <v>9.8</v>
      </c>
      <c r="DG50" s="1">
        <v>9.5</v>
      </c>
      <c r="DH50" s="1">
        <v>9.3</v>
      </c>
      <c r="DI50" s="1">
        <v>9</v>
      </c>
      <c r="DJ50" s="1">
        <v>8.9</v>
      </c>
      <c r="DK50" s="1">
        <v>8.9</v>
      </c>
      <c r="DL50" s="1">
        <v>8.9</v>
      </c>
      <c r="DM50" s="1">
        <v>8.8</v>
      </c>
      <c r="DN50" s="1">
        <v>8.9</v>
      </c>
      <c r="DO50" s="1">
        <v>9</v>
      </c>
      <c r="DQ50" s="1"/>
      <c r="DR50" s="12" t="s">
        <v>202</v>
      </c>
      <c r="DS50" s="1">
        <v>11.1</v>
      </c>
      <c r="DT50" s="1">
        <v>11.1</v>
      </c>
      <c r="DU50" s="1">
        <v>11.2</v>
      </c>
      <c r="DV50" s="1">
        <v>11.3</v>
      </c>
      <c r="DW50" s="1">
        <v>11.1</v>
      </c>
      <c r="DX50" s="1">
        <v>10.9</v>
      </c>
      <c r="DY50" s="1">
        <v>11.2</v>
      </c>
      <c r="DZ50" s="1">
        <v>10.8</v>
      </c>
      <c r="EA50" s="1">
        <v>9.8</v>
      </c>
      <c r="EB50" s="1">
        <v>9.1</v>
      </c>
      <c r="EC50" s="1">
        <v>8.7</v>
      </c>
      <c r="ED50" s="1">
        <v>8.3</v>
      </c>
      <c r="EE50" s="1">
        <v>8.1</v>
      </c>
      <c r="EF50" s="1">
        <v>7.8</v>
      </c>
      <c r="EG50" s="1">
        <v>7.8</v>
      </c>
      <c r="EH50" s="1">
        <v>7.9</v>
      </c>
      <c r="EI50" s="1">
        <v>8</v>
      </c>
      <c r="EJ50" s="1">
        <v>8.1</v>
      </c>
      <c r="EK50" s="1">
        <v>8.1</v>
      </c>
      <c r="EL50" s="1">
        <v>8.1</v>
      </c>
      <c r="EM50" s="1">
        <v>8.1</v>
      </c>
      <c r="EO50" s="1"/>
      <c r="EP50" s="12" t="s">
        <v>202</v>
      </c>
      <c r="EQ50" s="1">
        <v>13.8</v>
      </c>
      <c r="ER50" s="1">
        <v>13.9</v>
      </c>
      <c r="ES50" s="1">
        <v>14.1</v>
      </c>
      <c r="ET50" s="1">
        <v>14.1</v>
      </c>
      <c r="EU50" s="1">
        <v>14.1</v>
      </c>
      <c r="EV50" s="1">
        <v>14.2</v>
      </c>
      <c r="EW50" s="1">
        <v>14.2</v>
      </c>
      <c r="EX50" s="1">
        <v>14.3</v>
      </c>
      <c r="EY50" s="1">
        <v>14.5</v>
      </c>
      <c r="EZ50" s="1">
        <v>14.5</v>
      </c>
      <c r="FA50" s="1">
        <v>14.5</v>
      </c>
      <c r="FB50" s="1">
        <v>14.4</v>
      </c>
      <c r="FC50" s="1">
        <v>14.3</v>
      </c>
      <c r="FD50" s="1">
        <v>13.8</v>
      </c>
      <c r="FE50" s="1">
        <v>13.3</v>
      </c>
      <c r="FF50" s="1">
        <v>12.6</v>
      </c>
      <c r="FG50" s="1">
        <v>12</v>
      </c>
      <c r="FH50" s="1">
        <v>11.6</v>
      </c>
      <c r="FI50" s="1">
        <v>11.4</v>
      </c>
      <c r="FJ50" s="1">
        <v>11.2</v>
      </c>
      <c r="FK50" s="1">
        <v>11.1</v>
      </c>
      <c r="FM50" s="1"/>
      <c r="FN50" s="12" t="s">
        <v>202</v>
      </c>
      <c r="FO50" s="1">
        <v>12.4</v>
      </c>
      <c r="FP50" s="1">
        <v>12.5</v>
      </c>
      <c r="FQ50" s="1">
        <v>12.6</v>
      </c>
      <c r="FR50" s="1">
        <v>12.7</v>
      </c>
      <c r="FS50" s="1">
        <v>12.7</v>
      </c>
      <c r="FT50" s="1">
        <v>12.8</v>
      </c>
      <c r="FU50" s="1">
        <v>12.8</v>
      </c>
      <c r="FV50" s="1">
        <v>13</v>
      </c>
      <c r="FW50" s="1">
        <v>13.2</v>
      </c>
      <c r="FX50" s="1">
        <v>13.3</v>
      </c>
      <c r="FY50" s="1">
        <v>13.5</v>
      </c>
      <c r="FZ50" s="1">
        <v>13.5</v>
      </c>
      <c r="GA50" s="1">
        <v>13.5</v>
      </c>
      <c r="GB50" s="1">
        <v>13.2</v>
      </c>
      <c r="GC50" s="1">
        <v>12.7</v>
      </c>
      <c r="GD50" s="1">
        <v>12.2</v>
      </c>
      <c r="GE50" s="1">
        <v>11.6</v>
      </c>
      <c r="GF50" s="1">
        <v>11.5</v>
      </c>
      <c r="GG50" s="1">
        <v>11.1</v>
      </c>
      <c r="GH50" s="1">
        <v>10.8</v>
      </c>
      <c r="GI50" s="1">
        <v>10.6</v>
      </c>
      <c r="GK50" s="1"/>
      <c r="GL50" s="12" t="s">
        <v>202</v>
      </c>
      <c r="GM50" s="1">
        <v>13.5</v>
      </c>
      <c r="GN50" s="1">
        <v>13.5</v>
      </c>
      <c r="GO50" s="1">
        <v>13.7</v>
      </c>
      <c r="GP50" s="1">
        <v>13.6</v>
      </c>
      <c r="GQ50" s="1">
        <v>13.4</v>
      </c>
      <c r="GR50" s="1">
        <v>13.2</v>
      </c>
      <c r="GS50" s="1">
        <v>13.8</v>
      </c>
      <c r="GT50" s="1">
        <v>13.7</v>
      </c>
      <c r="GU50" s="1">
        <v>13.1</v>
      </c>
      <c r="GV50" s="1">
        <v>12.4</v>
      </c>
      <c r="GW50" s="1">
        <v>12</v>
      </c>
      <c r="GX50" s="1">
        <v>11.8</v>
      </c>
      <c r="GY50" s="1">
        <v>11.4</v>
      </c>
      <c r="GZ50" s="1">
        <v>11.1</v>
      </c>
      <c r="HA50" s="1">
        <v>10.7</v>
      </c>
      <c r="HB50" s="1">
        <v>10.7</v>
      </c>
      <c r="HC50" s="1">
        <v>10.6</v>
      </c>
      <c r="HD50" s="1">
        <v>10.6</v>
      </c>
      <c r="HE50" s="1">
        <v>10.5</v>
      </c>
      <c r="HF50" s="1">
        <v>10.4</v>
      </c>
      <c r="HG50" s="1">
        <v>10.4</v>
      </c>
      <c r="HI50" s="1"/>
      <c r="HJ50" s="12" t="s">
        <v>202</v>
      </c>
      <c r="HK50" s="1">
        <v>11.7</v>
      </c>
      <c r="HL50" s="1">
        <v>11.6</v>
      </c>
      <c r="HM50" s="1">
        <v>11.7</v>
      </c>
      <c r="HN50" s="1">
        <v>11.8</v>
      </c>
      <c r="HO50" s="1">
        <v>11.9</v>
      </c>
      <c r="HP50" s="1">
        <v>12.1</v>
      </c>
      <c r="HQ50" s="1">
        <v>11.6</v>
      </c>
      <c r="HR50" s="1">
        <v>11.5</v>
      </c>
      <c r="HS50" s="1">
        <v>11.2</v>
      </c>
      <c r="HT50" s="1">
        <v>10.8</v>
      </c>
      <c r="HU50" s="1">
        <v>10.4</v>
      </c>
      <c r="HV50" s="1">
        <v>10</v>
      </c>
      <c r="HW50" s="1">
        <v>9.5</v>
      </c>
      <c r="HX50" s="1">
        <v>9.2</v>
      </c>
      <c r="HY50" s="1">
        <v>9</v>
      </c>
      <c r="HZ50" s="1">
        <v>9.1</v>
      </c>
      <c r="IA50" s="1">
        <v>9</v>
      </c>
      <c r="IB50" s="1">
        <v>9.1</v>
      </c>
      <c r="IC50" s="1">
        <v>9</v>
      </c>
      <c r="ID50" s="1">
        <v>8.9</v>
      </c>
      <c r="IE50" s="1">
        <v>8.9</v>
      </c>
    </row>
    <row r="51" ht="15" spans="1:239">
      <c r="A51" s="1"/>
      <c r="B51" s="1"/>
      <c r="C51" s="1"/>
      <c r="D51" s="1"/>
      <c r="E51" s="1"/>
      <c r="F51" s="1"/>
      <c r="G51" s="1"/>
      <c r="H51" s="1"/>
      <c r="I51" s="1"/>
      <c r="J51" s="1"/>
      <c r="K51" s="1"/>
      <c r="L51" s="1"/>
      <c r="M51" s="1"/>
      <c r="N51" s="1"/>
      <c r="O51" s="1"/>
      <c r="P51" s="1"/>
      <c r="Q51" s="1"/>
      <c r="R51" s="1"/>
      <c r="S51" s="1"/>
      <c r="T51" s="1"/>
      <c r="U51" s="1"/>
      <c r="V51" s="1"/>
      <c r="W51" s="1"/>
      <c r="Y51" s="1"/>
      <c r="Z51" s="1"/>
      <c r="AA51" s="1"/>
      <c r="AB51" s="1"/>
      <c r="AC51" s="1"/>
      <c r="AD51" s="1"/>
      <c r="AE51" s="1"/>
      <c r="AF51" s="1"/>
      <c r="AG51" s="1"/>
      <c r="AH51" s="1"/>
      <c r="AI51" s="1"/>
      <c r="AJ51" s="1"/>
      <c r="AK51" s="1"/>
      <c r="AL51" s="1"/>
      <c r="AM51" s="1"/>
      <c r="AN51" s="1"/>
      <c r="AO51" s="1"/>
      <c r="AP51" s="1"/>
      <c r="AQ51" s="1"/>
      <c r="AR51" s="1"/>
      <c r="AS51" s="1"/>
      <c r="AT51" s="1"/>
      <c r="AU51" s="1"/>
      <c r="AW51" s="1"/>
      <c r="AX51" s="1"/>
      <c r="AY51" s="1"/>
      <c r="AZ51" s="1"/>
      <c r="BA51" s="1"/>
      <c r="BB51" s="1"/>
      <c r="BC51" s="1"/>
      <c r="BD51" s="1"/>
      <c r="BE51" s="1"/>
      <c r="BF51" s="1"/>
      <c r="BG51" s="1"/>
      <c r="BH51" s="1"/>
      <c r="BI51" s="1"/>
      <c r="BJ51" s="1"/>
      <c r="BK51" s="1"/>
      <c r="BL51" s="1"/>
      <c r="BM51" s="1"/>
      <c r="BN51" s="1"/>
      <c r="BO51" s="1"/>
      <c r="BP51" s="1"/>
      <c r="BQ51" s="1"/>
      <c r="BR51" s="1"/>
      <c r="BS51" s="1"/>
      <c r="BU51" s="1"/>
      <c r="BV51" s="1"/>
      <c r="BW51" s="1"/>
      <c r="BX51" s="1"/>
      <c r="BY51" s="1"/>
      <c r="BZ51" s="1"/>
      <c r="CA51" s="1"/>
      <c r="CB51" s="1"/>
      <c r="CC51" s="1"/>
      <c r="CD51" s="1"/>
      <c r="CE51" s="1"/>
      <c r="CF51" s="1"/>
      <c r="CG51" s="1"/>
      <c r="CH51" s="1"/>
      <c r="CI51" s="1"/>
      <c r="CJ51" s="1"/>
      <c r="CK51" s="1"/>
      <c r="CL51" s="1"/>
      <c r="CM51" s="1"/>
      <c r="CN51" s="1"/>
      <c r="CO51" s="1"/>
      <c r="CP51" s="1"/>
      <c r="CQ51" s="1"/>
      <c r="CS51" s="1"/>
      <c r="CT51" s="1"/>
      <c r="CU51" s="1"/>
      <c r="CV51" s="1"/>
      <c r="CW51" s="1"/>
      <c r="CX51" s="1"/>
      <c r="CY51" s="1"/>
      <c r="CZ51" s="1"/>
      <c r="DA51" s="1"/>
      <c r="DB51" s="1"/>
      <c r="DC51" s="1"/>
      <c r="DD51" s="1"/>
      <c r="DE51" s="1"/>
      <c r="DF51" s="1"/>
      <c r="DG51" s="1"/>
      <c r="DH51" s="1"/>
      <c r="DI51" s="1"/>
      <c r="DJ51" s="1"/>
      <c r="DK51" s="1"/>
      <c r="DL51" s="1"/>
      <c r="DM51" s="1"/>
      <c r="DN51" s="1"/>
      <c r="DO51" s="1"/>
      <c r="DQ51" s="1"/>
      <c r="DR51" s="1"/>
      <c r="DS51" s="1"/>
      <c r="DT51" s="1"/>
      <c r="DU51" s="1"/>
      <c r="DV51" s="1"/>
      <c r="DW51" s="1"/>
      <c r="DX51" s="1"/>
      <c r="DY51" s="1"/>
      <c r="DZ51" s="1"/>
      <c r="EA51" s="1"/>
      <c r="EB51" s="1"/>
      <c r="EC51" s="1"/>
      <c r="ED51" s="1"/>
      <c r="EE51" s="1"/>
      <c r="EF51" s="1"/>
      <c r="EG51" s="1"/>
      <c r="EH51" s="1"/>
      <c r="EI51" s="1"/>
      <c r="EJ51" s="1"/>
      <c r="EK51" s="1"/>
      <c r="EL51" s="1"/>
      <c r="EM51" s="1"/>
      <c r="EO51" s="1"/>
      <c r="EP51" s="1"/>
      <c r="EQ51" s="1"/>
      <c r="ER51" s="1"/>
      <c r="ES51" s="1"/>
      <c r="ET51" s="1"/>
      <c r="EU51" s="1"/>
      <c r="EV51" s="1"/>
      <c r="EW51" s="1"/>
      <c r="EX51" s="1"/>
      <c r="EY51" s="1"/>
      <c r="EZ51" s="1"/>
      <c r="FA51" s="1"/>
      <c r="FB51" s="1"/>
      <c r="FC51" s="1"/>
      <c r="FD51" s="1"/>
      <c r="FE51" s="1"/>
      <c r="FF51" s="1"/>
      <c r="FG51" s="1"/>
      <c r="FH51" s="1"/>
      <c r="FI51" s="1"/>
      <c r="FJ51" s="1"/>
      <c r="FK51" s="1"/>
      <c r="FM51" s="1"/>
      <c r="FN51" s="1"/>
      <c r="FO51" s="1"/>
      <c r="FP51" s="1"/>
      <c r="FQ51" s="1"/>
      <c r="FR51" s="1"/>
      <c r="FS51" s="1"/>
      <c r="FT51" s="1"/>
      <c r="FU51" s="1"/>
      <c r="FV51" s="1"/>
      <c r="FW51" s="1"/>
      <c r="FX51" s="1"/>
      <c r="FY51" s="1"/>
      <c r="FZ51" s="1"/>
      <c r="GA51" s="1"/>
      <c r="GB51" s="1"/>
      <c r="GC51" s="1"/>
      <c r="GD51" s="1"/>
      <c r="GE51" s="1"/>
      <c r="GF51" s="1"/>
      <c r="GG51" s="1"/>
      <c r="GH51" s="1"/>
      <c r="GI51" s="1"/>
      <c r="GK51" s="1"/>
      <c r="GL51" s="1"/>
      <c r="GM51" s="1"/>
      <c r="GN51" s="1"/>
      <c r="GO51" s="1"/>
      <c r="GP51" s="1"/>
      <c r="GQ51" s="1"/>
      <c r="GR51" s="1"/>
      <c r="GS51" s="1"/>
      <c r="GT51" s="1"/>
      <c r="GU51" s="1"/>
      <c r="GV51" s="1"/>
      <c r="GW51" s="1"/>
      <c r="GX51" s="1"/>
      <c r="GY51" s="1"/>
      <c r="GZ51" s="1"/>
      <c r="HA51" s="1"/>
      <c r="HB51" s="1"/>
      <c r="HC51" s="1"/>
      <c r="HD51" s="1"/>
      <c r="HE51" s="1"/>
      <c r="HF51" s="1"/>
      <c r="HG51" s="1"/>
      <c r="HI51" s="1"/>
      <c r="HJ51" s="1"/>
      <c r="HK51" s="1"/>
      <c r="HL51" s="1"/>
      <c r="HM51" s="1"/>
      <c r="HN51" s="1"/>
      <c r="HO51" s="1"/>
      <c r="HP51" s="1"/>
      <c r="HQ51" s="1"/>
      <c r="HR51" s="1"/>
      <c r="HS51" s="1"/>
      <c r="HT51" s="1"/>
      <c r="HU51" s="1"/>
      <c r="HV51" s="1"/>
      <c r="HW51" s="1"/>
      <c r="HX51" s="1"/>
      <c r="HY51" s="1"/>
      <c r="HZ51" s="1"/>
      <c r="IA51" s="1"/>
      <c r="IB51" s="1"/>
      <c r="IC51" s="1"/>
      <c r="ID51" s="1"/>
      <c r="IE51" s="1"/>
    </row>
    <row r="52" ht="114.75" spans="1:239">
      <c r="A52" s="1"/>
      <c r="B52" s="10" t="s">
        <v>204</v>
      </c>
      <c r="C52" s="1"/>
      <c r="D52" s="1"/>
      <c r="E52" s="1"/>
      <c r="F52" s="1"/>
      <c r="G52" s="1"/>
      <c r="H52" s="1"/>
      <c r="I52" s="1"/>
      <c r="J52" s="1"/>
      <c r="K52" s="1"/>
      <c r="L52" s="1"/>
      <c r="M52" s="1"/>
      <c r="N52" s="1"/>
      <c r="O52" s="1"/>
      <c r="P52" s="1"/>
      <c r="Q52" s="1"/>
      <c r="R52" s="1"/>
      <c r="S52" s="1"/>
      <c r="T52" s="1"/>
      <c r="U52" s="1"/>
      <c r="V52" s="1"/>
      <c r="W52" s="1"/>
      <c r="Y52" s="1"/>
      <c r="Z52" s="10" t="s">
        <v>204</v>
      </c>
      <c r="AA52" s="1"/>
      <c r="AB52" s="1"/>
      <c r="AC52" s="1"/>
      <c r="AD52" s="1"/>
      <c r="AE52" s="1"/>
      <c r="AF52" s="1"/>
      <c r="AG52" s="1"/>
      <c r="AH52" s="1"/>
      <c r="AI52" s="1"/>
      <c r="AJ52" s="1"/>
      <c r="AK52" s="1"/>
      <c r="AL52" s="1"/>
      <c r="AM52" s="1"/>
      <c r="AN52" s="1"/>
      <c r="AO52" s="1"/>
      <c r="AP52" s="1"/>
      <c r="AQ52" s="1"/>
      <c r="AR52" s="1"/>
      <c r="AS52" s="1"/>
      <c r="AT52" s="1"/>
      <c r="AU52" s="1"/>
      <c r="AW52" s="1"/>
      <c r="AX52" s="10" t="s">
        <v>204</v>
      </c>
      <c r="AY52" s="1"/>
      <c r="AZ52" s="1"/>
      <c r="BA52" s="1"/>
      <c r="BB52" s="1"/>
      <c r="BC52" s="1"/>
      <c r="BD52" s="1"/>
      <c r="BE52" s="1"/>
      <c r="BF52" s="1"/>
      <c r="BG52" s="1"/>
      <c r="BH52" s="1"/>
      <c r="BI52" s="1"/>
      <c r="BJ52" s="1"/>
      <c r="BK52" s="1"/>
      <c r="BL52" s="1"/>
      <c r="BM52" s="1"/>
      <c r="BN52" s="1"/>
      <c r="BO52" s="1"/>
      <c r="BP52" s="1"/>
      <c r="BQ52" s="1"/>
      <c r="BR52" s="1"/>
      <c r="BS52" s="1"/>
      <c r="BU52" s="1"/>
      <c r="BV52" s="10" t="s">
        <v>204</v>
      </c>
      <c r="BW52" s="1"/>
      <c r="BX52" s="1"/>
      <c r="BY52" s="1"/>
      <c r="BZ52" s="1"/>
      <c r="CA52" s="1"/>
      <c r="CB52" s="1"/>
      <c r="CC52" s="1"/>
      <c r="CD52" s="1"/>
      <c r="CE52" s="1"/>
      <c r="CF52" s="1"/>
      <c r="CG52" s="1"/>
      <c r="CH52" s="1"/>
      <c r="CI52" s="1"/>
      <c r="CJ52" s="1"/>
      <c r="CK52" s="1"/>
      <c r="CL52" s="1"/>
      <c r="CM52" s="1"/>
      <c r="CN52" s="1"/>
      <c r="CO52" s="1"/>
      <c r="CP52" s="1"/>
      <c r="CQ52" s="1"/>
      <c r="CS52" s="1"/>
      <c r="CT52" s="10" t="s">
        <v>204</v>
      </c>
      <c r="CU52" s="1"/>
      <c r="CV52" s="1"/>
      <c r="CW52" s="1"/>
      <c r="CX52" s="1"/>
      <c r="CY52" s="1"/>
      <c r="CZ52" s="1"/>
      <c r="DA52" s="1"/>
      <c r="DB52" s="1"/>
      <c r="DC52" s="1"/>
      <c r="DD52" s="1"/>
      <c r="DE52" s="1"/>
      <c r="DF52" s="1"/>
      <c r="DG52" s="1"/>
      <c r="DH52" s="1"/>
      <c r="DI52" s="1"/>
      <c r="DJ52" s="1"/>
      <c r="DK52" s="1"/>
      <c r="DL52" s="1"/>
      <c r="DM52" s="1"/>
      <c r="DN52" s="1"/>
      <c r="DO52" s="1"/>
      <c r="DQ52" s="1"/>
      <c r="DR52" s="10" t="s">
        <v>204</v>
      </c>
      <c r="DS52" s="1"/>
      <c r="DT52" s="1"/>
      <c r="DU52" s="1"/>
      <c r="DV52" s="1"/>
      <c r="DW52" s="1"/>
      <c r="DX52" s="1"/>
      <c r="DY52" s="1"/>
      <c r="DZ52" s="1"/>
      <c r="EA52" s="1"/>
      <c r="EB52" s="1"/>
      <c r="EC52" s="1"/>
      <c r="ED52" s="1"/>
      <c r="EE52" s="1"/>
      <c r="EF52" s="1"/>
      <c r="EG52" s="1"/>
      <c r="EH52" s="1"/>
      <c r="EI52" s="1"/>
      <c r="EJ52" s="1"/>
      <c r="EK52" s="1"/>
      <c r="EL52" s="1"/>
      <c r="EM52" s="1"/>
      <c r="EO52" s="1"/>
      <c r="EP52" s="10" t="s">
        <v>204</v>
      </c>
      <c r="EQ52" s="1"/>
      <c r="ER52" s="1"/>
      <c r="ES52" s="1"/>
      <c r="ET52" s="1"/>
      <c r="EU52" s="1"/>
      <c r="EV52" s="1"/>
      <c r="EW52" s="1"/>
      <c r="EX52" s="1"/>
      <c r="EY52" s="1"/>
      <c r="EZ52" s="1"/>
      <c r="FA52" s="1"/>
      <c r="FB52" s="1"/>
      <c r="FC52" s="1"/>
      <c r="FD52" s="1"/>
      <c r="FE52" s="1"/>
      <c r="FF52" s="1"/>
      <c r="FG52" s="1"/>
      <c r="FH52" s="1"/>
      <c r="FI52" s="1"/>
      <c r="FJ52" s="1"/>
      <c r="FK52" s="1"/>
      <c r="FM52" s="1"/>
      <c r="FN52" s="10" t="s">
        <v>204</v>
      </c>
      <c r="FO52" s="1"/>
      <c r="FP52" s="1"/>
      <c r="FQ52" s="1"/>
      <c r="FR52" s="1"/>
      <c r="FS52" s="1"/>
      <c r="FT52" s="1"/>
      <c r="FU52" s="1"/>
      <c r="FV52" s="1"/>
      <c r="FW52" s="1"/>
      <c r="FX52" s="1"/>
      <c r="FY52" s="1"/>
      <c r="FZ52" s="1"/>
      <c r="GA52" s="1"/>
      <c r="GB52" s="1"/>
      <c r="GC52" s="1"/>
      <c r="GD52" s="1"/>
      <c r="GE52" s="1"/>
      <c r="GF52" s="1"/>
      <c r="GG52" s="1"/>
      <c r="GH52" s="1"/>
      <c r="GI52" s="1"/>
      <c r="GK52" s="1"/>
      <c r="GL52" s="10" t="s">
        <v>204</v>
      </c>
      <c r="GM52" s="1"/>
      <c r="GN52" s="1"/>
      <c r="GO52" s="1"/>
      <c r="GP52" s="1"/>
      <c r="GQ52" s="1"/>
      <c r="GR52" s="1"/>
      <c r="GS52" s="1"/>
      <c r="GT52" s="1"/>
      <c r="GU52" s="1"/>
      <c r="GV52" s="1"/>
      <c r="GW52" s="1"/>
      <c r="GX52" s="1"/>
      <c r="GY52" s="1"/>
      <c r="GZ52" s="1"/>
      <c r="HA52" s="1"/>
      <c r="HB52" s="1"/>
      <c r="HC52" s="1"/>
      <c r="HD52" s="1"/>
      <c r="HE52" s="1"/>
      <c r="HF52" s="1"/>
      <c r="HG52" s="1"/>
      <c r="HI52" s="1"/>
      <c r="HJ52" s="10" t="s">
        <v>204</v>
      </c>
      <c r="HK52" s="1"/>
      <c r="HL52" s="1"/>
      <c r="HM52" s="1"/>
      <c r="HN52" s="1"/>
      <c r="HO52" s="1"/>
      <c r="HP52" s="1"/>
      <c r="HQ52" s="1"/>
      <c r="HR52" s="1"/>
      <c r="HS52" s="1"/>
      <c r="HT52" s="1"/>
      <c r="HU52" s="1"/>
      <c r="HV52" s="1"/>
      <c r="HW52" s="1"/>
      <c r="HX52" s="1"/>
      <c r="HY52" s="1"/>
      <c r="HZ52" s="1"/>
      <c r="IA52" s="1"/>
      <c r="IB52" s="1"/>
      <c r="IC52" s="1"/>
      <c r="ID52" s="1"/>
      <c r="IE52" s="1"/>
    </row>
    <row r="53" ht="15" spans="1:239">
      <c r="A53" s="1"/>
      <c r="B53" s="12" t="s">
        <v>201</v>
      </c>
      <c r="C53" s="1">
        <v>25.6</v>
      </c>
      <c r="D53" s="1">
        <v>25.8</v>
      </c>
      <c r="E53" s="1">
        <v>25.7</v>
      </c>
      <c r="F53" s="1">
        <v>25.5</v>
      </c>
      <c r="G53" s="1">
        <v>25.4</v>
      </c>
      <c r="H53" s="1">
        <v>25.2</v>
      </c>
      <c r="I53" s="1">
        <v>22.9</v>
      </c>
      <c r="J53" s="1">
        <v>21.8</v>
      </c>
      <c r="K53" s="1">
        <v>23</v>
      </c>
      <c r="L53" s="1">
        <v>25.1</v>
      </c>
      <c r="M53" s="1">
        <v>22.9</v>
      </c>
      <c r="N53" s="1">
        <v>23</v>
      </c>
      <c r="O53" s="1">
        <v>22.6</v>
      </c>
      <c r="P53" s="1">
        <v>22.2</v>
      </c>
      <c r="Q53" s="1">
        <v>21.9</v>
      </c>
      <c r="R53" s="1">
        <v>21.3</v>
      </c>
      <c r="S53" s="1">
        <v>21</v>
      </c>
      <c r="T53" s="1">
        <v>20.7</v>
      </c>
      <c r="U53" s="1">
        <v>20.4</v>
      </c>
      <c r="V53" s="1">
        <v>20.1</v>
      </c>
      <c r="W53" s="1">
        <v>19.8</v>
      </c>
      <c r="Y53" s="1"/>
      <c r="Z53" s="12" t="s">
        <v>201</v>
      </c>
      <c r="AA53" s="1">
        <v>25.6</v>
      </c>
      <c r="AB53" s="1">
        <v>25.8</v>
      </c>
      <c r="AC53" s="1">
        <v>25.7</v>
      </c>
      <c r="AD53" s="1">
        <v>25.5</v>
      </c>
      <c r="AE53" s="1">
        <v>25.4</v>
      </c>
      <c r="AF53" s="1">
        <v>25.2</v>
      </c>
      <c r="AG53" s="1">
        <v>22.9</v>
      </c>
      <c r="AH53" s="1">
        <v>21.8</v>
      </c>
      <c r="AI53" s="1">
        <v>23</v>
      </c>
      <c r="AJ53" s="1">
        <v>25.1</v>
      </c>
      <c r="AK53" s="1">
        <v>22.9</v>
      </c>
      <c r="AL53" s="1">
        <v>23</v>
      </c>
      <c r="AM53" s="1">
        <v>22.6</v>
      </c>
      <c r="AN53" s="1">
        <v>22</v>
      </c>
      <c r="AO53" s="1">
        <v>23</v>
      </c>
      <c r="AP53" s="1">
        <v>21.3</v>
      </c>
      <c r="AQ53" s="1">
        <v>21</v>
      </c>
      <c r="AR53" s="1">
        <v>20.7</v>
      </c>
      <c r="AS53" s="1">
        <v>20.4</v>
      </c>
      <c r="AT53" s="1">
        <v>20.1</v>
      </c>
      <c r="AU53" s="1">
        <v>19.8</v>
      </c>
      <c r="AW53" s="1"/>
      <c r="AX53" s="12" t="s">
        <v>201</v>
      </c>
      <c r="AY53" s="1">
        <v>25.6</v>
      </c>
      <c r="AZ53" s="1">
        <v>25.8</v>
      </c>
      <c r="BA53" s="1">
        <v>25.7</v>
      </c>
      <c r="BB53" s="1">
        <v>25.5</v>
      </c>
      <c r="BC53" s="1">
        <v>25.4</v>
      </c>
      <c r="BD53" s="1">
        <v>25.2</v>
      </c>
      <c r="BE53" s="1">
        <v>22.9</v>
      </c>
      <c r="BF53" s="1">
        <v>21.8</v>
      </c>
      <c r="BG53" s="1">
        <v>23</v>
      </c>
      <c r="BH53" s="1">
        <v>25.1</v>
      </c>
      <c r="BI53" s="1">
        <v>22.9</v>
      </c>
      <c r="BJ53" s="1">
        <v>23</v>
      </c>
      <c r="BK53" s="1">
        <v>22.6</v>
      </c>
      <c r="BL53" s="1">
        <v>22.1</v>
      </c>
      <c r="BM53" s="1">
        <v>21.7</v>
      </c>
      <c r="BN53" s="1">
        <v>21.3</v>
      </c>
      <c r="BO53" s="1">
        <v>21</v>
      </c>
      <c r="BP53" s="1">
        <v>20.7</v>
      </c>
      <c r="BQ53" s="1">
        <v>20.4</v>
      </c>
      <c r="BR53" s="1">
        <v>20.1</v>
      </c>
      <c r="BS53" s="1">
        <v>19.8</v>
      </c>
      <c r="BU53" s="1"/>
      <c r="BV53" s="12" t="s">
        <v>201</v>
      </c>
      <c r="BW53" s="1">
        <v>25.6</v>
      </c>
      <c r="BX53" s="1">
        <v>25.8</v>
      </c>
      <c r="BY53" s="1">
        <v>25.7</v>
      </c>
      <c r="BZ53" s="1">
        <v>25.5</v>
      </c>
      <c r="CA53" s="1">
        <v>25.4</v>
      </c>
      <c r="CB53" s="1">
        <v>25.2</v>
      </c>
      <c r="CC53" s="1">
        <v>22.9</v>
      </c>
      <c r="CD53" s="1">
        <v>21.8</v>
      </c>
      <c r="CE53" s="1">
        <v>23</v>
      </c>
      <c r="CF53" s="1">
        <v>25.1</v>
      </c>
      <c r="CG53" s="1">
        <v>22.9</v>
      </c>
      <c r="CH53" s="1">
        <v>23</v>
      </c>
      <c r="CI53" s="1">
        <v>22.6</v>
      </c>
      <c r="CJ53" s="1">
        <v>22.1</v>
      </c>
      <c r="CK53" s="1">
        <v>21.7</v>
      </c>
      <c r="CL53" s="1">
        <v>21.3</v>
      </c>
      <c r="CM53" s="1">
        <v>21</v>
      </c>
      <c r="CN53" s="1">
        <v>20.7</v>
      </c>
      <c r="CO53" s="1">
        <v>20.4</v>
      </c>
      <c r="CP53" s="1">
        <v>20.1</v>
      </c>
      <c r="CQ53" s="1">
        <v>19.8</v>
      </c>
      <c r="CS53" s="1"/>
      <c r="CT53" s="12" t="s">
        <v>201</v>
      </c>
      <c r="CU53" s="1">
        <v>25.6</v>
      </c>
      <c r="CV53" s="1">
        <v>25.8</v>
      </c>
      <c r="CW53" s="1">
        <v>25.7</v>
      </c>
      <c r="CX53" s="1">
        <v>25.5</v>
      </c>
      <c r="CY53" s="1">
        <v>25.4</v>
      </c>
      <c r="CZ53" s="1">
        <v>25.2</v>
      </c>
      <c r="DA53" s="1">
        <v>22.9</v>
      </c>
      <c r="DB53" s="1">
        <v>21.8</v>
      </c>
      <c r="DC53" s="1">
        <v>23</v>
      </c>
      <c r="DD53" s="1">
        <v>25.1</v>
      </c>
      <c r="DE53" s="1">
        <v>22.9</v>
      </c>
      <c r="DF53" s="1">
        <v>23</v>
      </c>
      <c r="DG53" s="1">
        <v>22.6</v>
      </c>
      <c r="DH53" s="1">
        <v>22.3</v>
      </c>
      <c r="DI53" s="1">
        <v>22</v>
      </c>
      <c r="DJ53" s="1">
        <v>21.3</v>
      </c>
      <c r="DK53" s="1">
        <v>21</v>
      </c>
      <c r="DL53" s="1">
        <v>20.7</v>
      </c>
      <c r="DM53" s="1">
        <v>20.4</v>
      </c>
      <c r="DN53" s="1">
        <v>20.1</v>
      </c>
      <c r="DO53" s="1">
        <v>19.8</v>
      </c>
      <c r="DQ53" s="1"/>
      <c r="DR53" s="12" t="s">
        <v>201</v>
      </c>
      <c r="DS53" s="1">
        <v>25.6</v>
      </c>
      <c r="DT53" s="1">
        <v>25.8</v>
      </c>
      <c r="DU53" s="1">
        <v>25.7</v>
      </c>
      <c r="DV53" s="1">
        <v>25.5</v>
      </c>
      <c r="DW53" s="1">
        <v>25.4</v>
      </c>
      <c r="DX53" s="1">
        <v>25.2</v>
      </c>
      <c r="DY53" s="1">
        <v>22.9</v>
      </c>
      <c r="DZ53" s="1">
        <v>22.2</v>
      </c>
      <c r="EA53" s="1">
        <v>23.5</v>
      </c>
      <c r="EB53" s="1">
        <v>25.6</v>
      </c>
      <c r="EC53" s="1">
        <v>23.4</v>
      </c>
      <c r="ED53" s="1">
        <v>23.2</v>
      </c>
      <c r="EE53" s="1">
        <v>22.9</v>
      </c>
      <c r="EF53" s="1">
        <v>22.5</v>
      </c>
      <c r="EG53" s="1">
        <v>22.3</v>
      </c>
      <c r="EH53" s="1">
        <v>21.3</v>
      </c>
      <c r="EI53" s="1">
        <v>21</v>
      </c>
      <c r="EJ53" s="1">
        <v>20.7</v>
      </c>
      <c r="EK53" s="1">
        <v>20.4</v>
      </c>
      <c r="EL53" s="1">
        <v>20.1</v>
      </c>
      <c r="EM53" s="1">
        <v>19.8</v>
      </c>
      <c r="EO53" s="1"/>
      <c r="EP53" s="12" t="s">
        <v>201</v>
      </c>
      <c r="EQ53" s="1">
        <v>25.6</v>
      </c>
      <c r="ER53" s="1">
        <v>25.8</v>
      </c>
      <c r="ES53" s="1">
        <v>25.7</v>
      </c>
      <c r="ET53" s="1">
        <v>25.5</v>
      </c>
      <c r="EU53" s="1">
        <v>25.4</v>
      </c>
      <c r="EV53" s="1">
        <v>25.2</v>
      </c>
      <c r="EW53" s="1">
        <v>22.9</v>
      </c>
      <c r="EX53" s="1">
        <v>21.8</v>
      </c>
      <c r="EY53" s="1">
        <v>23.8</v>
      </c>
      <c r="EZ53" s="1">
        <v>26</v>
      </c>
      <c r="FA53" s="1">
        <v>23.7</v>
      </c>
      <c r="FB53" s="1">
        <v>23.5</v>
      </c>
      <c r="FC53" s="1">
        <v>22.9</v>
      </c>
      <c r="FD53" s="1">
        <v>22.6</v>
      </c>
      <c r="FE53" s="1">
        <v>22.3</v>
      </c>
      <c r="FF53" s="1">
        <v>21.3</v>
      </c>
      <c r="FG53" s="1">
        <v>21</v>
      </c>
      <c r="FH53" s="1">
        <v>20.7</v>
      </c>
      <c r="FI53" s="1">
        <v>20.4</v>
      </c>
      <c r="FJ53" s="1">
        <v>20.1</v>
      </c>
      <c r="FK53" s="1">
        <v>19.8</v>
      </c>
      <c r="FM53" s="1"/>
      <c r="FN53" s="12" t="s">
        <v>201</v>
      </c>
      <c r="FO53" s="1">
        <v>25.6</v>
      </c>
      <c r="FP53" s="1">
        <v>25.8</v>
      </c>
      <c r="FQ53" s="1">
        <v>25.7</v>
      </c>
      <c r="FR53" s="1">
        <v>25.5</v>
      </c>
      <c r="FS53" s="1">
        <v>25.4</v>
      </c>
      <c r="FT53" s="1">
        <v>25.2</v>
      </c>
      <c r="FU53" s="1">
        <v>22.9</v>
      </c>
      <c r="FV53" s="1">
        <v>21.8</v>
      </c>
      <c r="FW53" s="1">
        <v>23</v>
      </c>
      <c r="FX53" s="1">
        <v>25.1</v>
      </c>
      <c r="FY53" s="1">
        <v>22.9</v>
      </c>
      <c r="FZ53" s="1">
        <v>23.3</v>
      </c>
      <c r="GA53" s="1">
        <v>23</v>
      </c>
      <c r="GB53" s="1">
        <v>22.6</v>
      </c>
      <c r="GC53" s="1">
        <v>22.4</v>
      </c>
      <c r="GD53" s="1">
        <v>21.3</v>
      </c>
      <c r="GE53" s="1">
        <v>21</v>
      </c>
      <c r="GF53" s="1">
        <v>20.7</v>
      </c>
      <c r="GG53" s="1">
        <v>20.4</v>
      </c>
      <c r="GH53" s="1">
        <v>20.1</v>
      </c>
      <c r="GI53" s="1">
        <v>19.8</v>
      </c>
      <c r="GK53" s="1"/>
      <c r="GL53" s="12" t="s">
        <v>201</v>
      </c>
      <c r="GM53" s="1">
        <v>25.6</v>
      </c>
      <c r="GN53" s="1">
        <v>25.8</v>
      </c>
      <c r="GO53" s="1">
        <v>25.7</v>
      </c>
      <c r="GP53" s="1">
        <v>25.5</v>
      </c>
      <c r="GQ53" s="1">
        <v>25.4</v>
      </c>
      <c r="GR53" s="1">
        <v>25.2</v>
      </c>
      <c r="GS53" s="1">
        <v>22.9</v>
      </c>
      <c r="GT53" s="1">
        <v>21.8</v>
      </c>
      <c r="GU53" s="1">
        <v>23</v>
      </c>
      <c r="GV53" s="1">
        <v>25.1</v>
      </c>
      <c r="GW53" s="1">
        <v>22.9</v>
      </c>
      <c r="GX53" s="1">
        <v>23</v>
      </c>
      <c r="GY53" s="1">
        <v>22.8</v>
      </c>
      <c r="GZ53" s="1">
        <v>22.4</v>
      </c>
      <c r="HA53" s="1">
        <v>22.1</v>
      </c>
      <c r="HB53" s="1">
        <v>21.3</v>
      </c>
      <c r="HC53" s="1">
        <v>21</v>
      </c>
      <c r="HD53" s="1">
        <v>20.7</v>
      </c>
      <c r="HE53" s="1">
        <v>20.4</v>
      </c>
      <c r="HF53" s="1">
        <v>20.1</v>
      </c>
      <c r="HG53" s="1">
        <v>19.8</v>
      </c>
      <c r="HI53" s="1"/>
      <c r="HJ53" s="12" t="s">
        <v>201</v>
      </c>
      <c r="HK53" s="1">
        <v>25.6</v>
      </c>
      <c r="HL53" s="1">
        <v>25.8</v>
      </c>
      <c r="HM53" s="1">
        <v>25.7</v>
      </c>
      <c r="HN53" s="1">
        <v>25.5</v>
      </c>
      <c r="HO53" s="1">
        <v>25.4</v>
      </c>
      <c r="HP53" s="1">
        <v>25.2</v>
      </c>
      <c r="HQ53" s="1">
        <v>22.9</v>
      </c>
      <c r="HR53" s="1">
        <v>21.8</v>
      </c>
      <c r="HS53" s="1">
        <v>23</v>
      </c>
      <c r="HT53" s="1">
        <v>25.1</v>
      </c>
      <c r="HU53" s="1">
        <v>23.3</v>
      </c>
      <c r="HV53" s="1">
        <v>23</v>
      </c>
      <c r="HW53" s="1">
        <v>22.7</v>
      </c>
      <c r="HX53" s="1">
        <v>22.3</v>
      </c>
      <c r="HY53" s="1">
        <v>22</v>
      </c>
      <c r="HZ53" s="1">
        <v>21.3</v>
      </c>
      <c r="IA53" s="1">
        <v>21</v>
      </c>
      <c r="IB53" s="1">
        <v>20.7</v>
      </c>
      <c r="IC53" s="1">
        <v>20.4</v>
      </c>
      <c r="ID53" s="1">
        <v>20.1</v>
      </c>
      <c r="IE53" s="1">
        <v>19.8</v>
      </c>
    </row>
    <row r="54" ht="15" spans="1:239">
      <c r="A54" s="1"/>
      <c r="B54" s="12" t="s">
        <v>202</v>
      </c>
      <c r="C54" s="1">
        <v>26.3</v>
      </c>
      <c r="D54" s="1">
        <v>26.2</v>
      </c>
      <c r="E54" s="1">
        <v>26.2</v>
      </c>
      <c r="F54" s="1">
        <v>26.1</v>
      </c>
      <c r="G54" s="1">
        <v>26.1</v>
      </c>
      <c r="H54" s="1">
        <v>26</v>
      </c>
      <c r="I54" s="1">
        <v>23.3</v>
      </c>
      <c r="J54" s="1">
        <v>23.6</v>
      </c>
      <c r="K54" s="1">
        <v>23.3</v>
      </c>
      <c r="L54" s="1">
        <v>24.4</v>
      </c>
      <c r="M54" s="1">
        <v>23.2</v>
      </c>
      <c r="N54" s="1">
        <v>22.8</v>
      </c>
      <c r="O54" s="1">
        <v>22.4</v>
      </c>
      <c r="P54" s="1">
        <v>22.1</v>
      </c>
      <c r="Q54" s="1">
        <v>21.7</v>
      </c>
      <c r="R54" s="1">
        <v>21.4</v>
      </c>
      <c r="S54" s="1">
        <v>21</v>
      </c>
      <c r="T54" s="1">
        <v>20.6</v>
      </c>
      <c r="U54" s="1">
        <v>20.3</v>
      </c>
      <c r="V54" s="1">
        <v>19.9</v>
      </c>
      <c r="W54" s="1">
        <v>19.6</v>
      </c>
      <c r="Y54" s="1"/>
      <c r="Z54" s="12" t="s">
        <v>202</v>
      </c>
      <c r="AA54" s="1">
        <v>26.3</v>
      </c>
      <c r="AB54" s="1">
        <v>26.2</v>
      </c>
      <c r="AC54" s="1">
        <v>26.2</v>
      </c>
      <c r="AD54" s="1">
        <v>26.1</v>
      </c>
      <c r="AE54" s="1">
        <v>26.1</v>
      </c>
      <c r="AF54" s="1">
        <v>26</v>
      </c>
      <c r="AG54" s="1">
        <v>23.3</v>
      </c>
      <c r="AH54" s="1">
        <v>23.6</v>
      </c>
      <c r="AI54" s="1">
        <v>23.3</v>
      </c>
      <c r="AJ54" s="1">
        <v>24.4</v>
      </c>
      <c r="AK54" s="1">
        <v>23.2</v>
      </c>
      <c r="AL54" s="1">
        <v>22.8</v>
      </c>
      <c r="AM54" s="1">
        <v>22.4</v>
      </c>
      <c r="AN54" s="1">
        <v>22.1</v>
      </c>
      <c r="AO54" s="1">
        <v>21.7</v>
      </c>
      <c r="AP54" s="1">
        <v>21.4</v>
      </c>
      <c r="AQ54" s="1">
        <v>21</v>
      </c>
      <c r="AR54" s="1">
        <v>20.6</v>
      </c>
      <c r="AS54" s="1">
        <v>20.3</v>
      </c>
      <c r="AT54" s="1">
        <v>19.9</v>
      </c>
      <c r="AU54" s="1">
        <v>19.6</v>
      </c>
      <c r="AW54" s="1"/>
      <c r="AX54" s="12" t="s">
        <v>202</v>
      </c>
      <c r="AY54" s="1">
        <v>26.3</v>
      </c>
      <c r="AZ54" s="1">
        <v>26.2</v>
      </c>
      <c r="BA54" s="1">
        <v>26.2</v>
      </c>
      <c r="BB54" s="1">
        <v>26.1</v>
      </c>
      <c r="BC54" s="1">
        <v>26.1</v>
      </c>
      <c r="BD54" s="1">
        <v>26</v>
      </c>
      <c r="BE54" s="1">
        <v>23.3</v>
      </c>
      <c r="BF54" s="1">
        <v>23.6</v>
      </c>
      <c r="BG54" s="1">
        <v>23.3</v>
      </c>
      <c r="BH54" s="1">
        <v>24.4</v>
      </c>
      <c r="BI54" s="1">
        <v>23.2</v>
      </c>
      <c r="BJ54" s="1">
        <v>22.8</v>
      </c>
      <c r="BK54" s="1">
        <v>22.4</v>
      </c>
      <c r="BL54" s="1">
        <v>22.1</v>
      </c>
      <c r="BM54" s="1">
        <v>21.7</v>
      </c>
      <c r="BN54" s="1">
        <v>21.4</v>
      </c>
      <c r="BO54" s="1">
        <v>21</v>
      </c>
      <c r="BP54" s="1">
        <v>20.6</v>
      </c>
      <c r="BQ54" s="1">
        <v>20.3</v>
      </c>
      <c r="BR54" s="1">
        <v>19.9</v>
      </c>
      <c r="BS54" s="1">
        <v>19.6</v>
      </c>
      <c r="BU54" s="1"/>
      <c r="BV54" s="12" t="s">
        <v>202</v>
      </c>
      <c r="BW54" s="1">
        <v>26.3</v>
      </c>
      <c r="BX54" s="1">
        <v>26.2</v>
      </c>
      <c r="BY54" s="1">
        <v>26.2</v>
      </c>
      <c r="BZ54" s="1">
        <v>26.1</v>
      </c>
      <c r="CA54" s="1">
        <v>26.1</v>
      </c>
      <c r="CB54" s="1">
        <v>26</v>
      </c>
      <c r="CC54" s="1">
        <v>23.3</v>
      </c>
      <c r="CD54" s="1">
        <v>23.6</v>
      </c>
      <c r="CE54" s="1">
        <v>23.3</v>
      </c>
      <c r="CF54" s="1">
        <v>24.4</v>
      </c>
      <c r="CG54" s="1">
        <v>23.2</v>
      </c>
      <c r="CH54" s="1">
        <v>22.8</v>
      </c>
      <c r="CI54" s="1">
        <v>22.4</v>
      </c>
      <c r="CJ54" s="1">
        <v>22.1</v>
      </c>
      <c r="CK54" s="1">
        <v>21.7</v>
      </c>
      <c r="CL54" s="1">
        <v>21.4</v>
      </c>
      <c r="CM54" s="1">
        <v>21</v>
      </c>
      <c r="CN54" s="1">
        <v>20.6</v>
      </c>
      <c r="CO54" s="1">
        <v>20.3</v>
      </c>
      <c r="CP54" s="1">
        <v>19.9</v>
      </c>
      <c r="CQ54" s="1">
        <v>19.6</v>
      </c>
      <c r="CS54" s="1"/>
      <c r="CT54" s="12" t="s">
        <v>202</v>
      </c>
      <c r="CU54" s="1">
        <v>26.3</v>
      </c>
      <c r="CV54" s="1">
        <v>26.2</v>
      </c>
      <c r="CW54" s="1">
        <v>26.2</v>
      </c>
      <c r="CX54" s="1">
        <v>26.1</v>
      </c>
      <c r="CY54" s="1">
        <v>26.1</v>
      </c>
      <c r="CZ54" s="1">
        <v>26</v>
      </c>
      <c r="DA54" s="1">
        <v>23.3</v>
      </c>
      <c r="DB54" s="1">
        <v>23.6</v>
      </c>
      <c r="DC54" s="1">
        <v>23.3</v>
      </c>
      <c r="DD54" s="1">
        <v>24.4</v>
      </c>
      <c r="DE54" s="1">
        <v>23.2</v>
      </c>
      <c r="DF54" s="1">
        <v>22.8</v>
      </c>
      <c r="DG54" s="1">
        <v>22.4</v>
      </c>
      <c r="DH54" s="1">
        <v>22.1</v>
      </c>
      <c r="DI54" s="1">
        <v>21.7</v>
      </c>
      <c r="DJ54" s="1">
        <v>21.4</v>
      </c>
      <c r="DK54" s="1">
        <v>21</v>
      </c>
      <c r="DL54" s="1">
        <v>20.6</v>
      </c>
      <c r="DM54" s="1">
        <v>20.3</v>
      </c>
      <c r="DN54" s="1">
        <v>19.9</v>
      </c>
      <c r="DO54" s="1">
        <v>19.6</v>
      </c>
      <c r="DQ54" s="1"/>
      <c r="DR54" s="12" t="s">
        <v>202</v>
      </c>
      <c r="DS54" s="1">
        <v>26.3</v>
      </c>
      <c r="DT54" s="1">
        <v>26.2</v>
      </c>
      <c r="DU54" s="1">
        <v>26.2</v>
      </c>
      <c r="DV54" s="1">
        <v>26.1</v>
      </c>
      <c r="DW54" s="1">
        <v>26.1</v>
      </c>
      <c r="DX54" s="1">
        <v>26</v>
      </c>
      <c r="DY54" s="1">
        <v>23.3</v>
      </c>
      <c r="DZ54" s="1">
        <v>23.6</v>
      </c>
      <c r="EA54" s="1">
        <v>23.3</v>
      </c>
      <c r="EB54" s="1">
        <v>24.4</v>
      </c>
      <c r="EC54" s="1">
        <v>23.2</v>
      </c>
      <c r="ED54" s="1">
        <v>22.8</v>
      </c>
      <c r="EE54" s="1">
        <v>22.4</v>
      </c>
      <c r="EF54" s="1">
        <v>22.1</v>
      </c>
      <c r="EG54" s="1">
        <v>21.7</v>
      </c>
      <c r="EH54" s="1">
        <v>21.4</v>
      </c>
      <c r="EI54" s="1">
        <v>21</v>
      </c>
      <c r="EJ54" s="1">
        <v>20.6</v>
      </c>
      <c r="EK54" s="1">
        <v>20.3</v>
      </c>
      <c r="EL54" s="1">
        <v>19.9</v>
      </c>
      <c r="EM54" s="1">
        <v>19.6</v>
      </c>
      <c r="EO54" s="1"/>
      <c r="EP54" s="12" t="s">
        <v>202</v>
      </c>
      <c r="EQ54" s="1">
        <v>26.3</v>
      </c>
      <c r="ER54" s="1">
        <v>26.2</v>
      </c>
      <c r="ES54" s="1">
        <v>26.2</v>
      </c>
      <c r="ET54" s="1">
        <v>26.1</v>
      </c>
      <c r="EU54" s="1">
        <v>26.1</v>
      </c>
      <c r="EV54" s="1">
        <v>26</v>
      </c>
      <c r="EW54" s="1">
        <v>23.3</v>
      </c>
      <c r="EX54" s="1">
        <v>23.6</v>
      </c>
      <c r="EY54" s="1">
        <v>23.3</v>
      </c>
      <c r="EZ54" s="1">
        <v>24.4</v>
      </c>
      <c r="FA54" s="1">
        <v>23.2</v>
      </c>
      <c r="FB54" s="1">
        <v>22.8</v>
      </c>
      <c r="FC54" s="1">
        <v>22.4</v>
      </c>
      <c r="FD54" s="1">
        <v>22.1</v>
      </c>
      <c r="FE54" s="1">
        <v>21.7</v>
      </c>
      <c r="FF54" s="1">
        <v>21.4</v>
      </c>
      <c r="FG54" s="1">
        <v>21</v>
      </c>
      <c r="FH54" s="1">
        <v>20.6</v>
      </c>
      <c r="FI54" s="1">
        <v>20.3</v>
      </c>
      <c r="FJ54" s="1">
        <v>19.9</v>
      </c>
      <c r="FK54" s="1">
        <v>19.6</v>
      </c>
      <c r="FM54" s="1"/>
      <c r="FN54" s="12" t="s">
        <v>202</v>
      </c>
      <c r="FO54" s="1">
        <v>26.3</v>
      </c>
      <c r="FP54" s="1">
        <v>26.2</v>
      </c>
      <c r="FQ54" s="1">
        <v>26.2</v>
      </c>
      <c r="FR54" s="1">
        <v>26.1</v>
      </c>
      <c r="FS54" s="1">
        <v>26.1</v>
      </c>
      <c r="FT54" s="1">
        <v>26</v>
      </c>
      <c r="FU54" s="1">
        <v>23.3</v>
      </c>
      <c r="FV54" s="1">
        <v>23.6</v>
      </c>
      <c r="FW54" s="1">
        <v>23.3</v>
      </c>
      <c r="FX54" s="1">
        <v>24.4</v>
      </c>
      <c r="FY54" s="1">
        <v>23.2</v>
      </c>
      <c r="FZ54" s="1">
        <v>22.8</v>
      </c>
      <c r="GA54" s="1">
        <v>22.4</v>
      </c>
      <c r="GB54" s="1">
        <v>22.1</v>
      </c>
      <c r="GC54" s="1">
        <v>21.7</v>
      </c>
      <c r="GD54" s="1">
        <v>21.4</v>
      </c>
      <c r="GE54" s="1">
        <v>21</v>
      </c>
      <c r="GF54" s="1">
        <v>20.6</v>
      </c>
      <c r="GG54" s="1">
        <v>20.3</v>
      </c>
      <c r="GH54" s="1">
        <v>19.9</v>
      </c>
      <c r="GI54" s="1">
        <v>19.6</v>
      </c>
      <c r="GK54" s="1"/>
      <c r="GL54" s="12" t="s">
        <v>202</v>
      </c>
      <c r="GM54" s="1">
        <v>26.3</v>
      </c>
      <c r="GN54" s="1">
        <v>26.2</v>
      </c>
      <c r="GO54" s="1">
        <v>26.2</v>
      </c>
      <c r="GP54" s="1">
        <v>26.1</v>
      </c>
      <c r="GQ54" s="1">
        <v>26.1</v>
      </c>
      <c r="GR54" s="1">
        <v>26</v>
      </c>
      <c r="GS54" s="1">
        <v>23.3</v>
      </c>
      <c r="GT54" s="1">
        <v>23.6</v>
      </c>
      <c r="GU54" s="1">
        <v>23.3</v>
      </c>
      <c r="GV54" s="1">
        <v>24.4</v>
      </c>
      <c r="GW54" s="1">
        <v>23.2</v>
      </c>
      <c r="GX54" s="1">
        <v>22.8</v>
      </c>
      <c r="GY54" s="1">
        <v>22.4</v>
      </c>
      <c r="GZ54" s="1">
        <v>22.1</v>
      </c>
      <c r="HA54" s="1">
        <v>21.7</v>
      </c>
      <c r="HB54" s="1">
        <v>21.4</v>
      </c>
      <c r="HC54" s="1">
        <v>21</v>
      </c>
      <c r="HD54" s="1">
        <v>20.6</v>
      </c>
      <c r="HE54" s="1">
        <v>20.3</v>
      </c>
      <c r="HF54" s="1">
        <v>19.9</v>
      </c>
      <c r="HG54" s="1">
        <v>19.6</v>
      </c>
      <c r="HI54" s="1"/>
      <c r="HJ54" s="12" t="s">
        <v>202</v>
      </c>
      <c r="HK54" s="1">
        <v>26.3</v>
      </c>
      <c r="HL54" s="1">
        <v>26.2</v>
      </c>
      <c r="HM54" s="1">
        <v>26.2</v>
      </c>
      <c r="HN54" s="1">
        <v>26.1</v>
      </c>
      <c r="HO54" s="1">
        <v>26.1</v>
      </c>
      <c r="HP54" s="1">
        <v>26</v>
      </c>
      <c r="HQ54" s="1">
        <v>23.3</v>
      </c>
      <c r="HR54" s="1">
        <v>23.6</v>
      </c>
      <c r="HS54" s="1">
        <v>23.3</v>
      </c>
      <c r="HT54" s="1">
        <v>24.4</v>
      </c>
      <c r="HU54" s="1">
        <v>23.2</v>
      </c>
      <c r="HV54" s="1">
        <v>22.8</v>
      </c>
      <c r="HW54" s="1">
        <v>22.4</v>
      </c>
      <c r="HX54" s="1">
        <v>22.1</v>
      </c>
      <c r="HY54" s="1">
        <v>21.7</v>
      </c>
      <c r="HZ54" s="1">
        <v>21.4</v>
      </c>
      <c r="IA54" s="1">
        <v>21</v>
      </c>
      <c r="IB54" s="1">
        <v>20.6</v>
      </c>
      <c r="IC54" s="1">
        <v>20.3</v>
      </c>
      <c r="ID54" s="1">
        <v>19.9</v>
      </c>
      <c r="IE54" s="1">
        <v>19.6</v>
      </c>
    </row>
    <row r="55" ht="15" spans="1:239">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c r="FM55" s="1"/>
      <c r="FN55" s="1"/>
      <c r="FO55" s="1"/>
      <c r="FP55" s="1"/>
      <c r="FQ55" s="1"/>
      <c r="FR55" s="1"/>
      <c r="FS55" s="1"/>
      <c r="FT55" s="1"/>
      <c r="FU55" s="1"/>
      <c r="FV55" s="1"/>
      <c r="FW55" s="1"/>
      <c r="FX55" s="1"/>
      <c r="FY55" s="1"/>
      <c r="FZ55" s="1"/>
      <c r="GA55" s="1"/>
      <c r="GB55" s="1"/>
      <c r="GC55" s="1"/>
      <c r="GD55" s="1"/>
      <c r="GE55" s="1"/>
      <c r="GF55" s="1"/>
      <c r="GG55" s="1"/>
      <c r="GH55" s="1"/>
      <c r="GI55" s="1"/>
      <c r="GK55" s="1"/>
      <c r="GL55" s="1"/>
      <c r="GM55" s="1"/>
      <c r="GN55" s="1"/>
      <c r="GO55" s="1"/>
      <c r="GP55" s="1"/>
      <c r="GQ55" s="1"/>
      <c r="GR55" s="1"/>
      <c r="GS55" s="1"/>
      <c r="GT55" s="1"/>
      <c r="GU55" s="1"/>
      <c r="GV55" s="1"/>
      <c r="GW55" s="1"/>
      <c r="GX55" s="1"/>
      <c r="GY55" s="1"/>
      <c r="GZ55" s="1"/>
      <c r="HA55" s="1"/>
      <c r="HB55" s="1"/>
      <c r="HC55" s="1"/>
      <c r="HD55" s="1"/>
      <c r="HE55" s="1"/>
      <c r="HF55" s="1"/>
      <c r="HG55" s="1"/>
      <c r="HI55" s="1"/>
      <c r="HJ55" s="1"/>
      <c r="HK55" s="1"/>
      <c r="HL55" s="1"/>
      <c r="HM55" s="1"/>
      <c r="HN55" s="1"/>
      <c r="HO55" s="1"/>
      <c r="HP55" s="1"/>
      <c r="HQ55" s="1"/>
      <c r="HR55" s="1"/>
      <c r="HS55" s="1"/>
      <c r="HT55" s="1"/>
      <c r="HU55" s="1"/>
      <c r="HV55" s="1"/>
      <c r="HW55" s="1"/>
      <c r="HX55" s="1"/>
      <c r="HY55" s="1"/>
      <c r="HZ55" s="1"/>
      <c r="IA55" s="1"/>
      <c r="IB55" s="1"/>
      <c r="IC55" s="1"/>
      <c r="ID55" s="1"/>
      <c r="IE55" s="1"/>
    </row>
    <row r="56" ht="114.75" spans="1:239">
      <c r="A56" s="1"/>
      <c r="B56" s="10" t="s">
        <v>205</v>
      </c>
      <c r="C56" s="1"/>
      <c r="D56" s="1"/>
      <c r="E56" s="1"/>
      <c r="F56" s="1"/>
      <c r="G56" s="1"/>
      <c r="H56" s="1"/>
      <c r="I56" s="1"/>
      <c r="J56" s="1"/>
      <c r="K56" s="1"/>
      <c r="L56" s="1"/>
      <c r="M56" s="1"/>
      <c r="N56" s="1"/>
      <c r="O56" s="1"/>
      <c r="P56" s="1"/>
      <c r="Q56" s="1"/>
      <c r="R56" s="1"/>
      <c r="S56" s="1"/>
      <c r="T56" s="1"/>
      <c r="U56" s="1"/>
      <c r="V56" s="1"/>
      <c r="W56" s="1"/>
      <c r="Y56" s="1"/>
      <c r="Z56" s="10" t="s">
        <v>205</v>
      </c>
      <c r="AA56" s="1"/>
      <c r="AB56" s="1"/>
      <c r="AC56" s="1"/>
      <c r="AD56" s="1"/>
      <c r="AE56" s="1"/>
      <c r="AF56" s="1"/>
      <c r="AG56" s="1"/>
      <c r="AH56" s="1"/>
      <c r="AI56" s="1"/>
      <c r="AJ56" s="1"/>
      <c r="AK56" s="1"/>
      <c r="AL56" s="1"/>
      <c r="AM56" s="1"/>
      <c r="AN56" s="1"/>
      <c r="AO56" s="1"/>
      <c r="AP56" s="1"/>
      <c r="AQ56" s="1"/>
      <c r="AR56" s="1"/>
      <c r="AS56" s="1"/>
      <c r="AT56" s="1"/>
      <c r="AU56" s="1"/>
      <c r="AW56" s="1"/>
      <c r="AX56" s="10" t="s">
        <v>205</v>
      </c>
      <c r="AY56" s="1"/>
      <c r="AZ56" s="1"/>
      <c r="BA56" s="1"/>
      <c r="BB56" s="1"/>
      <c r="BC56" s="1"/>
      <c r="BD56" s="1"/>
      <c r="BE56" s="1"/>
      <c r="BF56" s="1"/>
      <c r="BG56" s="1"/>
      <c r="BH56" s="1"/>
      <c r="BI56" s="1"/>
      <c r="BJ56" s="1"/>
      <c r="BK56" s="1"/>
      <c r="BL56" s="1"/>
      <c r="BM56" s="1"/>
      <c r="BN56" s="1"/>
      <c r="BO56" s="1"/>
      <c r="BP56" s="1"/>
      <c r="BQ56" s="1"/>
      <c r="BR56" s="1"/>
      <c r="BS56" s="1"/>
      <c r="BU56" s="1"/>
      <c r="BV56" s="10" t="s">
        <v>205</v>
      </c>
      <c r="BW56" s="1"/>
      <c r="BX56" s="1"/>
      <c r="BY56" s="1"/>
      <c r="BZ56" s="1"/>
      <c r="CA56" s="1"/>
      <c r="CB56" s="1"/>
      <c r="CC56" s="1"/>
      <c r="CD56" s="1"/>
      <c r="CE56" s="1"/>
      <c r="CF56" s="1"/>
      <c r="CG56" s="1"/>
      <c r="CH56" s="1"/>
      <c r="CI56" s="1"/>
      <c r="CJ56" s="1"/>
      <c r="CK56" s="1"/>
      <c r="CL56" s="1"/>
      <c r="CM56" s="1"/>
      <c r="CN56" s="1"/>
      <c r="CO56" s="1"/>
      <c r="CP56" s="1"/>
      <c r="CQ56" s="1"/>
      <c r="CS56" s="1"/>
      <c r="CT56" s="10" t="s">
        <v>205</v>
      </c>
      <c r="CU56" s="1"/>
      <c r="CV56" s="1"/>
      <c r="CW56" s="1"/>
      <c r="CX56" s="1"/>
      <c r="CY56" s="1"/>
      <c r="CZ56" s="1"/>
      <c r="DA56" s="1"/>
      <c r="DB56" s="1"/>
      <c r="DC56" s="1"/>
      <c r="DD56" s="1"/>
      <c r="DE56" s="1"/>
      <c r="DF56" s="1"/>
      <c r="DG56" s="1"/>
      <c r="DH56" s="1"/>
      <c r="DI56" s="1"/>
      <c r="DJ56" s="1"/>
      <c r="DK56" s="1"/>
      <c r="DL56" s="1"/>
      <c r="DM56" s="1"/>
      <c r="DN56" s="1"/>
      <c r="DO56" s="1"/>
      <c r="DQ56" s="1"/>
      <c r="DR56" s="10" t="s">
        <v>205</v>
      </c>
      <c r="DS56" s="1"/>
      <c r="DT56" s="1"/>
      <c r="DU56" s="1"/>
      <c r="DV56" s="1"/>
      <c r="DW56" s="1"/>
      <c r="DX56" s="1"/>
      <c r="DY56" s="1"/>
      <c r="DZ56" s="1"/>
      <c r="EA56" s="1"/>
      <c r="EB56" s="1"/>
      <c r="EC56" s="1"/>
      <c r="ED56" s="1"/>
      <c r="EE56" s="1"/>
      <c r="EF56" s="1"/>
      <c r="EG56" s="1"/>
      <c r="EH56" s="1"/>
      <c r="EI56" s="1"/>
      <c r="EJ56" s="1"/>
      <c r="EK56" s="1"/>
      <c r="EL56" s="1"/>
      <c r="EM56" s="1"/>
      <c r="EO56" s="1"/>
      <c r="EP56" s="10" t="s">
        <v>205</v>
      </c>
      <c r="EQ56" s="1"/>
      <c r="ER56" s="1"/>
      <c r="ES56" s="1"/>
      <c r="ET56" s="1"/>
      <c r="EU56" s="1"/>
      <c r="EV56" s="1"/>
      <c r="EW56" s="1"/>
      <c r="EX56" s="1"/>
      <c r="EY56" s="1"/>
      <c r="EZ56" s="1"/>
      <c r="FA56" s="1"/>
      <c r="FB56" s="1"/>
      <c r="FC56" s="1"/>
      <c r="FD56" s="1"/>
      <c r="FE56" s="1"/>
      <c r="FF56" s="1"/>
      <c r="FG56" s="1"/>
      <c r="FH56" s="1"/>
      <c r="FI56" s="1"/>
      <c r="FJ56" s="1"/>
      <c r="FK56" s="1"/>
      <c r="FM56" s="1"/>
      <c r="FN56" s="10" t="s">
        <v>205</v>
      </c>
      <c r="FO56" s="1"/>
      <c r="FP56" s="1"/>
      <c r="FQ56" s="1"/>
      <c r="FR56" s="1"/>
      <c r="FS56" s="1"/>
      <c r="FT56" s="1"/>
      <c r="FU56" s="1"/>
      <c r="FV56" s="1"/>
      <c r="FW56" s="1"/>
      <c r="FX56" s="1"/>
      <c r="FY56" s="1"/>
      <c r="FZ56" s="1"/>
      <c r="GA56" s="1"/>
      <c r="GB56" s="1"/>
      <c r="GC56" s="1"/>
      <c r="GD56" s="1"/>
      <c r="GE56" s="1"/>
      <c r="GF56" s="1"/>
      <c r="GG56" s="1"/>
      <c r="GH56" s="1"/>
      <c r="GI56" s="1"/>
      <c r="GK56" s="1"/>
      <c r="GL56" s="10" t="s">
        <v>205</v>
      </c>
      <c r="GM56" s="1"/>
      <c r="GN56" s="1"/>
      <c r="GO56" s="1"/>
      <c r="GP56" s="1"/>
      <c r="GQ56" s="1"/>
      <c r="GR56" s="1"/>
      <c r="GS56" s="1"/>
      <c r="GT56" s="1"/>
      <c r="GU56" s="1"/>
      <c r="GV56" s="1"/>
      <c r="GW56" s="1"/>
      <c r="GX56" s="1"/>
      <c r="GY56" s="1"/>
      <c r="GZ56" s="1"/>
      <c r="HA56" s="1"/>
      <c r="HB56" s="1"/>
      <c r="HC56" s="1"/>
      <c r="HD56" s="1"/>
      <c r="HE56" s="1"/>
      <c r="HF56" s="1"/>
      <c r="HG56" s="1"/>
      <c r="HI56" s="1"/>
      <c r="HJ56" s="10" t="s">
        <v>205</v>
      </c>
      <c r="HK56" s="1"/>
      <c r="HL56" s="1"/>
      <c r="HM56" s="1"/>
      <c r="HN56" s="1"/>
      <c r="HO56" s="1"/>
      <c r="HP56" s="1"/>
      <c r="HQ56" s="1"/>
      <c r="HR56" s="1"/>
      <c r="HS56" s="1"/>
      <c r="HT56" s="1"/>
      <c r="HU56" s="1"/>
      <c r="HV56" s="1"/>
      <c r="HW56" s="1"/>
      <c r="HX56" s="1"/>
      <c r="HY56" s="1"/>
      <c r="HZ56" s="1"/>
      <c r="IA56" s="1"/>
      <c r="IB56" s="1"/>
      <c r="IC56" s="1"/>
      <c r="ID56" s="1"/>
      <c r="IE56" s="1"/>
    </row>
    <row r="57" ht="15" spans="1:239">
      <c r="A57" s="1"/>
      <c r="B57" s="12" t="s">
        <v>202</v>
      </c>
      <c r="C57" s="1">
        <v>38.8</v>
      </c>
      <c r="D57" s="1">
        <v>38.4</v>
      </c>
      <c r="E57" s="1">
        <v>37.9</v>
      </c>
      <c r="F57" s="1">
        <v>37.4</v>
      </c>
      <c r="G57" s="1">
        <v>36.9</v>
      </c>
      <c r="H57" s="1">
        <v>34.8</v>
      </c>
      <c r="I57" s="1">
        <v>36.8</v>
      </c>
      <c r="J57" s="1">
        <v>36.7</v>
      </c>
      <c r="K57" s="1">
        <v>34.8</v>
      </c>
      <c r="L57" s="1">
        <v>32.8</v>
      </c>
      <c r="M57" s="1">
        <v>33.5</v>
      </c>
      <c r="N57" s="1">
        <v>33</v>
      </c>
      <c r="O57" s="1">
        <v>32.4</v>
      </c>
      <c r="P57" s="1">
        <v>31.9</v>
      </c>
      <c r="Q57" s="1">
        <v>31.3</v>
      </c>
      <c r="R57" s="1">
        <v>30.8</v>
      </c>
      <c r="S57" s="1">
        <v>30.3</v>
      </c>
      <c r="T57" s="1">
        <v>29.7</v>
      </c>
      <c r="U57" s="1">
        <v>29.2</v>
      </c>
      <c r="V57" s="1">
        <v>28.6</v>
      </c>
      <c r="W57" s="1">
        <v>28.1</v>
      </c>
      <c r="Y57" s="1"/>
      <c r="Z57" s="12" t="s">
        <v>202</v>
      </c>
      <c r="AA57" s="1">
        <v>38.6</v>
      </c>
      <c r="AB57" s="1">
        <v>37.7</v>
      </c>
      <c r="AC57" s="1">
        <v>36.7</v>
      </c>
      <c r="AD57" s="1">
        <v>35.8</v>
      </c>
      <c r="AE57" s="1">
        <v>34.8</v>
      </c>
      <c r="AF57" s="1">
        <v>33.9</v>
      </c>
      <c r="AG57" s="1">
        <v>40.5</v>
      </c>
      <c r="AH57" s="1">
        <v>38.4</v>
      </c>
      <c r="AI57" s="1">
        <v>35</v>
      </c>
      <c r="AJ57" s="1">
        <v>39.1</v>
      </c>
      <c r="AK57" s="1">
        <v>37.3</v>
      </c>
      <c r="AL57" s="1">
        <v>37.3</v>
      </c>
      <c r="AM57" s="1">
        <v>37.4</v>
      </c>
      <c r="AN57" s="1">
        <v>37.4</v>
      </c>
      <c r="AO57" s="1">
        <v>37.5</v>
      </c>
      <c r="AP57" s="1">
        <v>37.5</v>
      </c>
      <c r="AQ57" s="1">
        <v>37.6</v>
      </c>
      <c r="AR57" s="1">
        <v>36.2</v>
      </c>
      <c r="AS57" s="1">
        <v>36.2</v>
      </c>
      <c r="AT57" s="1">
        <v>36.1</v>
      </c>
      <c r="AU57" s="1">
        <v>36</v>
      </c>
      <c r="AW57" s="1"/>
      <c r="AX57" s="12" t="s">
        <v>202</v>
      </c>
      <c r="AY57" s="1">
        <v>38</v>
      </c>
      <c r="AZ57" s="1">
        <v>37.4</v>
      </c>
      <c r="BA57" s="1">
        <v>36.9</v>
      </c>
      <c r="BB57" s="1">
        <v>36.4</v>
      </c>
      <c r="BC57" s="1">
        <v>35.8</v>
      </c>
      <c r="BD57" s="1">
        <v>35.3</v>
      </c>
      <c r="BE57" s="1">
        <v>39</v>
      </c>
      <c r="BF57" s="1">
        <v>38.5</v>
      </c>
      <c r="BG57" s="1">
        <v>35.2</v>
      </c>
      <c r="BH57" s="1">
        <v>35.6</v>
      </c>
      <c r="BI57" s="1">
        <v>36.1</v>
      </c>
      <c r="BJ57" s="1">
        <v>36</v>
      </c>
      <c r="BK57" s="1">
        <v>35.8</v>
      </c>
      <c r="BL57" s="1">
        <v>35.7</v>
      </c>
      <c r="BM57" s="1">
        <v>35.6</v>
      </c>
      <c r="BN57" s="1">
        <v>35.4</v>
      </c>
      <c r="BO57" s="1">
        <v>35.3</v>
      </c>
      <c r="BP57" s="1">
        <v>35.2</v>
      </c>
      <c r="BQ57" s="1">
        <v>35</v>
      </c>
      <c r="BR57" s="1">
        <v>34.9</v>
      </c>
      <c r="BS57" s="1">
        <v>34.8</v>
      </c>
      <c r="BU57" s="1"/>
      <c r="BV57" s="12" t="s">
        <v>202</v>
      </c>
      <c r="BW57" s="1">
        <v>38.7</v>
      </c>
      <c r="BX57" s="1">
        <v>38.5</v>
      </c>
      <c r="BY57" s="1">
        <v>38.2</v>
      </c>
      <c r="BZ57" s="1">
        <v>38</v>
      </c>
      <c r="CA57" s="1">
        <v>37.8</v>
      </c>
      <c r="CB57" s="1">
        <v>37.5</v>
      </c>
      <c r="CC57" s="1">
        <v>39.2</v>
      </c>
      <c r="CD57" s="1">
        <v>42.6</v>
      </c>
      <c r="CE57" s="1">
        <v>39.5</v>
      </c>
      <c r="CF57" s="1">
        <v>33.6</v>
      </c>
      <c r="CG57" s="1">
        <v>37.9</v>
      </c>
      <c r="CH57" s="1">
        <v>37.8</v>
      </c>
      <c r="CI57" s="1">
        <v>37.7</v>
      </c>
      <c r="CJ57" s="1">
        <v>37.6</v>
      </c>
      <c r="CK57" s="1">
        <v>37.5</v>
      </c>
      <c r="CL57" s="1">
        <v>37.5</v>
      </c>
      <c r="CM57" s="1">
        <v>37.4</v>
      </c>
      <c r="CN57" s="1">
        <v>37.3</v>
      </c>
      <c r="CO57" s="1">
        <v>37.2</v>
      </c>
      <c r="CP57" s="1">
        <v>37.1</v>
      </c>
      <c r="CQ57" s="1">
        <v>37</v>
      </c>
      <c r="CS57" s="1"/>
      <c r="CT57" s="12" t="s">
        <v>202</v>
      </c>
      <c r="CU57" s="1">
        <v>37.8</v>
      </c>
      <c r="CV57" s="1">
        <v>37.1</v>
      </c>
      <c r="CW57" s="1">
        <v>36.4</v>
      </c>
      <c r="CX57" s="1">
        <v>35.7</v>
      </c>
      <c r="CY57" s="1">
        <v>35</v>
      </c>
      <c r="CZ57" s="1">
        <v>34.3</v>
      </c>
      <c r="DA57" s="1">
        <v>33.6</v>
      </c>
      <c r="DB57" s="1">
        <v>34</v>
      </c>
      <c r="DC57" s="1">
        <v>35.2</v>
      </c>
      <c r="DD57" s="1">
        <v>33</v>
      </c>
      <c r="DE57" s="1">
        <v>32.7</v>
      </c>
      <c r="DF57" s="1">
        <v>32.2</v>
      </c>
      <c r="DG57" s="1">
        <v>31.7</v>
      </c>
      <c r="DH57" s="1">
        <v>31.3</v>
      </c>
      <c r="DI57" s="1">
        <v>30.8</v>
      </c>
      <c r="DJ57" s="1">
        <v>30.3</v>
      </c>
      <c r="DK57" s="1">
        <v>29.9</v>
      </c>
      <c r="DL57" s="1">
        <v>29.4</v>
      </c>
      <c r="DM57" s="1">
        <v>28.9</v>
      </c>
      <c r="DN57" s="1">
        <v>28.5</v>
      </c>
      <c r="DO57" s="1">
        <v>28</v>
      </c>
      <c r="DQ57" s="1"/>
      <c r="DR57" s="12" t="s">
        <v>202</v>
      </c>
      <c r="DS57" s="1">
        <v>37.3</v>
      </c>
      <c r="DT57" s="1">
        <v>36.7</v>
      </c>
      <c r="DU57" s="1">
        <v>36</v>
      </c>
      <c r="DV57" s="1">
        <v>35.4</v>
      </c>
      <c r="DW57" s="1">
        <v>34.8</v>
      </c>
      <c r="DX57" s="1">
        <v>34.1</v>
      </c>
      <c r="DY57" s="1">
        <v>34.6</v>
      </c>
      <c r="DZ57" s="1">
        <v>34.6</v>
      </c>
      <c r="EA57" s="1">
        <v>35</v>
      </c>
      <c r="EB57" s="1">
        <v>33.2</v>
      </c>
      <c r="EC57" s="1">
        <v>33.2</v>
      </c>
      <c r="ED57" s="1">
        <v>32.8</v>
      </c>
      <c r="EE57" s="1">
        <v>32.5</v>
      </c>
      <c r="EF57" s="1">
        <v>32.1</v>
      </c>
      <c r="EG57" s="1">
        <v>31.8</v>
      </c>
      <c r="EH57" s="1">
        <v>31.4</v>
      </c>
      <c r="EI57" s="1">
        <v>31</v>
      </c>
      <c r="EJ57" s="1">
        <v>30.7</v>
      </c>
      <c r="EK57" s="1">
        <v>30.3</v>
      </c>
      <c r="EL57" s="1">
        <v>30</v>
      </c>
      <c r="EM57" s="1">
        <v>29.6</v>
      </c>
      <c r="EO57" s="1"/>
      <c r="EP57" s="12" t="s">
        <v>202</v>
      </c>
      <c r="EQ57" s="1">
        <v>37.5</v>
      </c>
      <c r="ER57" s="1">
        <v>36.6</v>
      </c>
      <c r="ES57" s="1">
        <v>35.8</v>
      </c>
      <c r="ET57" s="1">
        <v>34.9</v>
      </c>
      <c r="EU57" s="1">
        <v>34.1</v>
      </c>
      <c r="EV57" s="1">
        <v>33.2</v>
      </c>
      <c r="EW57" s="1">
        <v>32.2</v>
      </c>
      <c r="EX57" s="1">
        <v>33.4</v>
      </c>
      <c r="EY57" s="1">
        <v>33.1</v>
      </c>
      <c r="EZ57" s="1">
        <v>32.4</v>
      </c>
      <c r="FA57" s="1">
        <v>31.3</v>
      </c>
      <c r="FB57" s="1">
        <v>30.7</v>
      </c>
      <c r="FC57" s="1">
        <v>30.1</v>
      </c>
      <c r="FD57" s="1">
        <v>29.6</v>
      </c>
      <c r="FE57" s="1">
        <v>29</v>
      </c>
      <c r="FF57" s="1">
        <v>28.5</v>
      </c>
      <c r="FG57" s="1">
        <v>27.9</v>
      </c>
      <c r="FH57" s="1">
        <v>27.4</v>
      </c>
      <c r="FI57" s="1">
        <v>26.8</v>
      </c>
      <c r="FJ57" s="1">
        <v>26.3</v>
      </c>
      <c r="FK57" s="1">
        <v>25.7</v>
      </c>
      <c r="FM57" s="1"/>
      <c r="FN57" s="12" t="s">
        <v>202</v>
      </c>
      <c r="FO57" s="1">
        <v>40.1</v>
      </c>
      <c r="FP57" s="1">
        <v>39.8</v>
      </c>
      <c r="FQ57" s="1">
        <v>39.5</v>
      </c>
      <c r="FR57" s="1">
        <v>39.1</v>
      </c>
      <c r="FS57" s="1">
        <v>38.8</v>
      </c>
      <c r="FT57" s="1">
        <v>38.4</v>
      </c>
      <c r="FU57" s="1">
        <v>32.2</v>
      </c>
      <c r="FV57" s="1">
        <v>37.8</v>
      </c>
      <c r="FW57" s="1">
        <v>38.7</v>
      </c>
      <c r="FX57" s="1">
        <v>35.7</v>
      </c>
      <c r="FY57" s="1">
        <v>35.4</v>
      </c>
      <c r="FZ57" s="1">
        <v>35</v>
      </c>
      <c r="GA57" s="1">
        <v>34.5</v>
      </c>
      <c r="GB57" s="1">
        <v>34</v>
      </c>
      <c r="GC57" s="1">
        <v>33.6</v>
      </c>
      <c r="GD57" s="1">
        <v>33.1</v>
      </c>
      <c r="GE57" s="1">
        <v>32.6</v>
      </c>
      <c r="GF57" s="1">
        <v>32.2</v>
      </c>
      <c r="GG57" s="1">
        <v>31.7</v>
      </c>
      <c r="GH57" s="1">
        <v>31.3</v>
      </c>
      <c r="GI57" s="1">
        <v>30.8</v>
      </c>
      <c r="GK57" s="1"/>
      <c r="GL57" s="12" t="s">
        <v>202</v>
      </c>
      <c r="GM57" s="1">
        <v>38.3</v>
      </c>
      <c r="GN57" s="1">
        <v>37.7</v>
      </c>
      <c r="GO57" s="1">
        <v>37.1</v>
      </c>
      <c r="GP57" s="1">
        <v>36.5</v>
      </c>
      <c r="GQ57" s="1">
        <v>35.9</v>
      </c>
      <c r="GR57" s="1">
        <v>35.3</v>
      </c>
      <c r="GS57" s="1">
        <v>35.1</v>
      </c>
      <c r="GT57" s="1">
        <v>34.2</v>
      </c>
      <c r="GU57" s="1">
        <v>35.4</v>
      </c>
      <c r="GV57" s="1">
        <v>33.1</v>
      </c>
      <c r="GW57" s="1">
        <v>33.1</v>
      </c>
      <c r="GX57" s="1">
        <v>32.6</v>
      </c>
      <c r="GY57" s="1">
        <v>32.1</v>
      </c>
      <c r="GZ57" s="1">
        <v>31.6</v>
      </c>
      <c r="HA57" s="1">
        <v>31.1</v>
      </c>
      <c r="HB57" s="1">
        <v>30.6</v>
      </c>
      <c r="HC57" s="1">
        <v>30.2</v>
      </c>
      <c r="HD57" s="1">
        <v>29.7</v>
      </c>
      <c r="HE57" s="1">
        <v>29.2</v>
      </c>
      <c r="HF57" s="1">
        <v>28.7</v>
      </c>
      <c r="HG57" s="1">
        <v>28.2</v>
      </c>
      <c r="HI57" s="1"/>
      <c r="HJ57" s="12" t="s">
        <v>202</v>
      </c>
      <c r="HK57" s="1">
        <v>38.2</v>
      </c>
      <c r="HL57" s="1">
        <v>37.8</v>
      </c>
      <c r="HM57" s="1">
        <v>37.4</v>
      </c>
      <c r="HN57" s="1">
        <v>36.9</v>
      </c>
      <c r="HO57" s="1">
        <v>36.5</v>
      </c>
      <c r="HP57" s="1">
        <v>36.1</v>
      </c>
      <c r="HQ57" s="1">
        <v>40.5</v>
      </c>
      <c r="HR57" s="1">
        <v>40.5</v>
      </c>
      <c r="HS57" s="1">
        <v>38.2</v>
      </c>
      <c r="HT57" s="1">
        <v>36.6</v>
      </c>
      <c r="HU57" s="1">
        <v>37.4</v>
      </c>
      <c r="HV57" s="1">
        <v>37.8</v>
      </c>
      <c r="HW57" s="1">
        <v>37.7</v>
      </c>
      <c r="HX57" s="1">
        <v>37.7</v>
      </c>
      <c r="HY57" s="1">
        <v>37.7</v>
      </c>
      <c r="HZ57" s="1">
        <v>37.6</v>
      </c>
      <c r="IA57" s="1">
        <v>37.6</v>
      </c>
      <c r="IB57" s="1">
        <v>37.6</v>
      </c>
      <c r="IC57" s="1">
        <v>37.5</v>
      </c>
      <c r="ID57" s="1">
        <v>37.5</v>
      </c>
      <c r="IE57" s="1">
        <v>37.5</v>
      </c>
    </row>
    <row r="58" ht="15" spans="1:239">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c r="FM58" s="1"/>
      <c r="FN58" s="1"/>
      <c r="FO58" s="1"/>
      <c r="FP58" s="1"/>
      <c r="FQ58" s="1"/>
      <c r="FR58" s="1"/>
      <c r="FS58" s="1"/>
      <c r="FT58" s="1"/>
      <c r="FU58" s="1"/>
      <c r="FV58" s="1"/>
      <c r="FW58" s="1"/>
      <c r="FX58" s="1"/>
      <c r="FY58" s="1"/>
      <c r="FZ58" s="1"/>
      <c r="GA58" s="1"/>
      <c r="GB58" s="1"/>
      <c r="GC58" s="1"/>
      <c r="GD58" s="1"/>
      <c r="GE58" s="1"/>
      <c r="GF58" s="1"/>
      <c r="GG58" s="1"/>
      <c r="GH58" s="1"/>
      <c r="GI58" s="1"/>
      <c r="GK58" s="1"/>
      <c r="GL58" s="1"/>
      <c r="GM58" s="1"/>
      <c r="GN58" s="1"/>
      <c r="GO58" s="1"/>
      <c r="GP58" s="1"/>
      <c r="GQ58" s="1"/>
      <c r="GR58" s="1"/>
      <c r="GS58" s="1"/>
      <c r="GT58" s="1"/>
      <c r="GU58" s="1"/>
      <c r="GV58" s="1"/>
      <c r="GW58" s="1"/>
      <c r="GX58" s="1"/>
      <c r="GY58" s="1"/>
      <c r="GZ58" s="1"/>
      <c r="HA58" s="1"/>
      <c r="HB58" s="1"/>
      <c r="HC58" s="1"/>
      <c r="HD58" s="1"/>
      <c r="HE58" s="1"/>
      <c r="HF58" s="1"/>
      <c r="HG58" s="1"/>
      <c r="HI58" s="1"/>
      <c r="HJ58" s="1"/>
      <c r="HK58" s="1"/>
      <c r="HL58" s="1"/>
      <c r="HM58" s="1"/>
      <c r="HN58" s="1"/>
      <c r="HO58" s="1"/>
      <c r="HP58" s="1"/>
      <c r="HQ58" s="1"/>
      <c r="HR58" s="1"/>
      <c r="HS58" s="1"/>
      <c r="HT58" s="1"/>
      <c r="HU58" s="1"/>
      <c r="HV58" s="1"/>
      <c r="HW58" s="1"/>
      <c r="HX58" s="1"/>
      <c r="HY58" s="1"/>
      <c r="HZ58" s="1"/>
      <c r="IA58" s="1"/>
      <c r="IB58" s="1"/>
      <c r="IC58" s="1"/>
      <c r="ID58" s="1"/>
      <c r="IE58" s="1"/>
    </row>
    <row r="59" ht="15" spans="1:239">
      <c r="A59" s="1" t="s">
        <v>206</v>
      </c>
      <c r="B59" s="1"/>
      <c r="C59" s="3"/>
      <c r="D59" s="3"/>
      <c r="E59" s="3"/>
      <c r="F59" s="3"/>
      <c r="G59" s="3"/>
      <c r="H59" s="3"/>
      <c r="I59" s="3"/>
      <c r="J59" s="3"/>
      <c r="K59" s="3"/>
      <c r="L59" s="3"/>
      <c r="M59" s="3"/>
      <c r="N59" s="3"/>
      <c r="O59" s="3"/>
      <c r="P59" s="3"/>
      <c r="Q59" s="3"/>
      <c r="R59" s="3"/>
      <c r="S59" s="3"/>
      <c r="T59" s="3"/>
      <c r="U59" s="3"/>
      <c r="V59" s="3"/>
      <c r="W59" s="3"/>
      <c r="Y59" s="1" t="s">
        <v>206</v>
      </c>
      <c r="Z59" s="1"/>
      <c r="AA59" s="3"/>
      <c r="AB59" s="3"/>
      <c r="AC59" s="3"/>
      <c r="AD59" s="3"/>
      <c r="AE59" s="3"/>
      <c r="AF59" s="3"/>
      <c r="AG59" s="3"/>
      <c r="AH59" s="3"/>
      <c r="AI59" s="3"/>
      <c r="AJ59" s="3"/>
      <c r="AK59" s="3"/>
      <c r="AL59" s="3"/>
      <c r="AM59" s="3"/>
      <c r="AN59" s="3"/>
      <c r="AO59" s="3"/>
      <c r="AP59" s="3"/>
      <c r="AQ59" s="3"/>
      <c r="AR59" s="3"/>
      <c r="AS59" s="3"/>
      <c r="AT59" s="3"/>
      <c r="AU59" s="3"/>
      <c r="AW59" s="1" t="s">
        <v>206</v>
      </c>
      <c r="AX59" s="1"/>
      <c r="AY59" s="3"/>
      <c r="AZ59" s="3"/>
      <c r="BA59" s="3"/>
      <c r="BB59" s="3"/>
      <c r="BC59" s="3"/>
      <c r="BD59" s="3"/>
      <c r="BE59" s="3"/>
      <c r="BF59" s="3"/>
      <c r="BG59" s="3"/>
      <c r="BH59" s="3"/>
      <c r="BI59" s="3"/>
      <c r="BJ59" s="3"/>
      <c r="BK59" s="3"/>
      <c r="BL59" s="3"/>
      <c r="BM59" s="3"/>
      <c r="BN59" s="3"/>
      <c r="BO59" s="3"/>
      <c r="BP59" s="3"/>
      <c r="BQ59" s="3"/>
      <c r="BR59" s="3"/>
      <c r="BS59" s="3"/>
      <c r="BU59" s="1" t="s">
        <v>206</v>
      </c>
      <c r="BV59" s="1"/>
      <c r="BW59" s="3"/>
      <c r="BX59" s="3"/>
      <c r="BY59" s="3"/>
      <c r="BZ59" s="3"/>
      <c r="CA59" s="3"/>
      <c r="CB59" s="3"/>
      <c r="CC59" s="3"/>
      <c r="CD59" s="3"/>
      <c r="CE59" s="3"/>
      <c r="CF59" s="3"/>
      <c r="CG59" s="3"/>
      <c r="CH59" s="3"/>
      <c r="CI59" s="3"/>
      <c r="CJ59" s="3"/>
      <c r="CK59" s="3"/>
      <c r="CL59" s="3"/>
      <c r="CM59" s="3"/>
      <c r="CN59" s="3"/>
      <c r="CO59" s="3"/>
      <c r="CP59" s="3"/>
      <c r="CQ59" s="3"/>
      <c r="CS59" s="1" t="s">
        <v>206</v>
      </c>
      <c r="CT59" s="1"/>
      <c r="CU59" s="3"/>
      <c r="CV59" s="3"/>
      <c r="CW59" s="3"/>
      <c r="CX59" s="3"/>
      <c r="CY59" s="3"/>
      <c r="CZ59" s="3"/>
      <c r="DA59" s="3"/>
      <c r="DB59" s="3"/>
      <c r="DC59" s="3"/>
      <c r="DD59" s="3"/>
      <c r="DE59" s="3"/>
      <c r="DF59" s="3"/>
      <c r="DG59" s="3"/>
      <c r="DH59" s="3"/>
      <c r="DI59" s="3"/>
      <c r="DJ59" s="3"/>
      <c r="DK59" s="3"/>
      <c r="DL59" s="3"/>
      <c r="DM59" s="3"/>
      <c r="DN59" s="3"/>
      <c r="DO59" s="3"/>
      <c r="DQ59" s="1" t="s">
        <v>206</v>
      </c>
      <c r="DR59" s="1"/>
      <c r="DS59" s="3"/>
      <c r="DT59" s="3"/>
      <c r="DU59" s="3"/>
      <c r="DV59" s="3"/>
      <c r="DW59" s="3"/>
      <c r="DX59" s="3"/>
      <c r="DY59" s="3"/>
      <c r="DZ59" s="3"/>
      <c r="EA59" s="3"/>
      <c r="EB59" s="3"/>
      <c r="EC59" s="3"/>
      <c r="ED59" s="3"/>
      <c r="EE59" s="3"/>
      <c r="EF59" s="3"/>
      <c r="EG59" s="3"/>
      <c r="EH59" s="3"/>
      <c r="EI59" s="3"/>
      <c r="EJ59" s="3"/>
      <c r="EK59" s="3"/>
      <c r="EL59" s="3"/>
      <c r="EM59" s="3"/>
      <c r="EO59" s="1" t="s">
        <v>206</v>
      </c>
      <c r="EP59" s="1"/>
      <c r="EQ59" s="3"/>
      <c r="ER59" s="3"/>
      <c r="ES59" s="3"/>
      <c r="ET59" s="3"/>
      <c r="EU59" s="3"/>
      <c r="EV59" s="3"/>
      <c r="EW59" s="3"/>
      <c r="EX59" s="3"/>
      <c r="EY59" s="3"/>
      <c r="EZ59" s="3"/>
      <c r="FA59" s="3"/>
      <c r="FB59" s="3"/>
      <c r="FC59" s="3"/>
      <c r="FD59" s="3"/>
      <c r="FE59" s="3"/>
      <c r="FF59" s="3"/>
      <c r="FG59" s="3"/>
      <c r="FH59" s="3"/>
      <c r="FI59" s="3"/>
      <c r="FJ59" s="3"/>
      <c r="FK59" s="3"/>
      <c r="FM59" s="1" t="s">
        <v>206</v>
      </c>
      <c r="FN59" s="1"/>
      <c r="FO59" s="3"/>
      <c r="FP59" s="3"/>
      <c r="FQ59" s="3"/>
      <c r="FR59" s="3"/>
      <c r="FS59" s="3"/>
      <c r="FT59" s="3"/>
      <c r="FU59" s="3"/>
      <c r="FV59" s="3"/>
      <c r="FW59" s="3"/>
      <c r="FX59" s="3"/>
      <c r="FY59" s="3"/>
      <c r="FZ59" s="3"/>
      <c r="GA59" s="3"/>
      <c r="GB59" s="3"/>
      <c r="GC59" s="3"/>
      <c r="GD59" s="3"/>
      <c r="GE59" s="3"/>
      <c r="GF59" s="3"/>
      <c r="GG59" s="3"/>
      <c r="GH59" s="3"/>
      <c r="GI59" s="3"/>
      <c r="GK59" s="1" t="s">
        <v>206</v>
      </c>
      <c r="GL59" s="1"/>
      <c r="GM59" s="3"/>
      <c r="GN59" s="3"/>
      <c r="GO59" s="3"/>
      <c r="GP59" s="3"/>
      <c r="GQ59" s="3"/>
      <c r="GR59" s="3"/>
      <c r="GS59" s="3"/>
      <c r="GT59" s="3"/>
      <c r="GU59" s="3"/>
      <c r="GV59" s="3"/>
      <c r="GW59" s="3"/>
      <c r="GX59" s="3"/>
      <c r="GY59" s="3"/>
      <c r="GZ59" s="3"/>
      <c r="HA59" s="3"/>
      <c r="HB59" s="3"/>
      <c r="HC59" s="3"/>
      <c r="HD59" s="3"/>
      <c r="HE59" s="3"/>
      <c r="HF59" s="3"/>
      <c r="HG59" s="3"/>
      <c r="HI59" s="1" t="s">
        <v>206</v>
      </c>
      <c r="HJ59" s="1"/>
      <c r="HK59" s="3"/>
      <c r="HL59" s="3"/>
      <c r="HM59" s="3"/>
      <c r="HN59" s="3"/>
      <c r="HO59" s="3"/>
      <c r="HP59" s="3"/>
      <c r="HQ59" s="3"/>
      <c r="HR59" s="3"/>
      <c r="HS59" s="3"/>
      <c r="HT59" s="3"/>
      <c r="HU59" s="3"/>
      <c r="HV59" s="3"/>
      <c r="HW59" s="3"/>
      <c r="HX59" s="3"/>
      <c r="HY59" s="3"/>
      <c r="HZ59" s="3"/>
      <c r="IA59" s="3"/>
      <c r="IB59" s="3"/>
      <c r="IC59" s="3"/>
      <c r="ID59" s="3"/>
      <c r="IE59" s="3"/>
    </row>
    <row r="60" ht="15" spans="1:239">
      <c r="A60" s="1" t="s">
        <v>207</v>
      </c>
      <c r="B60" s="1"/>
      <c r="C60" s="1"/>
      <c r="D60" s="1"/>
      <c r="E60" s="1"/>
      <c r="F60" s="1"/>
      <c r="G60" s="1"/>
      <c r="H60" s="1"/>
      <c r="I60" s="1"/>
      <c r="J60" s="1"/>
      <c r="K60" s="1"/>
      <c r="L60" s="1"/>
      <c r="M60" s="1"/>
      <c r="N60" s="1"/>
      <c r="O60" s="1"/>
      <c r="P60" s="1"/>
      <c r="Q60" s="1"/>
      <c r="R60" s="1"/>
      <c r="S60" s="1"/>
      <c r="T60" s="1"/>
      <c r="U60" s="1"/>
      <c r="V60" s="1"/>
      <c r="W60" s="1"/>
      <c r="Y60" s="1" t="s">
        <v>207</v>
      </c>
      <c r="Z60" s="1"/>
      <c r="AA60" s="1"/>
      <c r="AB60" s="1"/>
      <c r="AC60" s="1"/>
      <c r="AD60" s="1"/>
      <c r="AE60" s="1"/>
      <c r="AF60" s="1"/>
      <c r="AG60" s="1"/>
      <c r="AH60" s="1"/>
      <c r="AI60" s="1"/>
      <c r="AJ60" s="1"/>
      <c r="AK60" s="1"/>
      <c r="AL60" s="1"/>
      <c r="AM60" s="1"/>
      <c r="AN60" s="1"/>
      <c r="AO60" s="1"/>
      <c r="AP60" s="1"/>
      <c r="AQ60" s="1"/>
      <c r="AR60" s="1"/>
      <c r="AS60" s="1"/>
      <c r="AT60" s="1"/>
      <c r="AU60" s="1"/>
      <c r="AW60" s="1" t="s">
        <v>207</v>
      </c>
      <c r="AX60" s="1"/>
      <c r="AY60" s="1"/>
      <c r="AZ60" s="1"/>
      <c r="BA60" s="1"/>
      <c r="BB60" s="1"/>
      <c r="BC60" s="1"/>
      <c r="BD60" s="1"/>
      <c r="BE60" s="1"/>
      <c r="BF60" s="1"/>
      <c r="BG60" s="1"/>
      <c r="BH60" s="1"/>
      <c r="BI60" s="1"/>
      <c r="BJ60" s="1"/>
      <c r="BK60" s="1"/>
      <c r="BL60" s="1"/>
      <c r="BM60" s="1"/>
      <c r="BN60" s="1"/>
      <c r="BO60" s="1"/>
      <c r="BP60" s="1"/>
      <c r="BQ60" s="1"/>
      <c r="BR60" s="1"/>
      <c r="BS60" s="1"/>
      <c r="BU60" s="1" t="s">
        <v>207</v>
      </c>
      <c r="BV60" s="1"/>
      <c r="BW60" s="1"/>
      <c r="BX60" s="1"/>
      <c r="BY60" s="1"/>
      <c r="BZ60" s="1"/>
      <c r="CA60" s="1"/>
      <c r="CB60" s="1"/>
      <c r="CC60" s="1"/>
      <c r="CD60" s="1"/>
      <c r="CE60" s="1"/>
      <c r="CF60" s="1"/>
      <c r="CG60" s="1"/>
      <c r="CH60" s="1"/>
      <c r="CI60" s="1"/>
      <c r="CJ60" s="1"/>
      <c r="CK60" s="1"/>
      <c r="CL60" s="1"/>
      <c r="CM60" s="1"/>
      <c r="CN60" s="1"/>
      <c r="CO60" s="1"/>
      <c r="CP60" s="1"/>
      <c r="CQ60" s="1"/>
      <c r="CS60" s="1" t="s">
        <v>207</v>
      </c>
      <c r="CT60" s="1"/>
      <c r="CU60" s="1"/>
      <c r="CV60" s="1"/>
      <c r="CW60" s="1"/>
      <c r="CX60" s="1"/>
      <c r="CY60" s="1"/>
      <c r="CZ60" s="1"/>
      <c r="DA60" s="1"/>
      <c r="DB60" s="1"/>
      <c r="DC60" s="1"/>
      <c r="DD60" s="1"/>
      <c r="DE60" s="1"/>
      <c r="DF60" s="1"/>
      <c r="DG60" s="1"/>
      <c r="DH60" s="1"/>
      <c r="DI60" s="1"/>
      <c r="DJ60" s="1"/>
      <c r="DK60" s="1"/>
      <c r="DL60" s="1"/>
      <c r="DM60" s="1"/>
      <c r="DN60" s="1"/>
      <c r="DO60" s="1"/>
      <c r="DQ60" s="1" t="s">
        <v>207</v>
      </c>
      <c r="DR60" s="1"/>
      <c r="DS60" s="1"/>
      <c r="DT60" s="1"/>
      <c r="DU60" s="1"/>
      <c r="DV60" s="1"/>
      <c r="DW60" s="1"/>
      <c r="DX60" s="1"/>
      <c r="DY60" s="1"/>
      <c r="DZ60" s="1"/>
      <c r="EA60" s="1"/>
      <c r="EB60" s="1"/>
      <c r="EC60" s="1"/>
      <c r="ED60" s="1"/>
      <c r="EE60" s="1"/>
      <c r="EF60" s="1"/>
      <c r="EG60" s="1"/>
      <c r="EH60" s="1"/>
      <c r="EI60" s="1"/>
      <c r="EJ60" s="1"/>
      <c r="EK60" s="1"/>
      <c r="EL60" s="1"/>
      <c r="EM60" s="1"/>
      <c r="EO60" s="1" t="s">
        <v>207</v>
      </c>
      <c r="EP60" s="1"/>
      <c r="EQ60" s="1"/>
      <c r="ER60" s="1"/>
      <c r="ES60" s="1"/>
      <c r="ET60" s="1"/>
      <c r="EU60" s="1"/>
      <c r="EV60" s="1"/>
      <c r="EW60" s="1"/>
      <c r="EX60" s="1"/>
      <c r="EY60" s="1"/>
      <c r="EZ60" s="1"/>
      <c r="FA60" s="1"/>
      <c r="FB60" s="1"/>
      <c r="FC60" s="1"/>
      <c r="FD60" s="1"/>
      <c r="FE60" s="1"/>
      <c r="FF60" s="1"/>
      <c r="FG60" s="1"/>
      <c r="FH60" s="1"/>
      <c r="FI60" s="1"/>
      <c r="FJ60" s="1"/>
      <c r="FK60" s="1"/>
      <c r="FM60" s="1" t="s">
        <v>207</v>
      </c>
      <c r="FN60" s="1"/>
      <c r="FO60" s="1"/>
      <c r="FP60" s="1"/>
      <c r="FQ60" s="1"/>
      <c r="FR60" s="1"/>
      <c r="FS60" s="1"/>
      <c r="FT60" s="1"/>
      <c r="FU60" s="1"/>
      <c r="FV60" s="1"/>
      <c r="FW60" s="1"/>
      <c r="FX60" s="1"/>
      <c r="FY60" s="1"/>
      <c r="FZ60" s="1"/>
      <c r="GA60" s="1"/>
      <c r="GB60" s="1"/>
      <c r="GC60" s="1"/>
      <c r="GD60" s="1"/>
      <c r="GE60" s="1"/>
      <c r="GF60" s="1"/>
      <c r="GG60" s="1"/>
      <c r="GH60" s="1"/>
      <c r="GI60" s="1"/>
      <c r="GK60" s="1" t="s">
        <v>207</v>
      </c>
      <c r="GL60" s="1"/>
      <c r="GM60" s="1"/>
      <c r="GN60" s="1"/>
      <c r="GO60" s="1"/>
      <c r="GP60" s="1"/>
      <c r="GQ60" s="1"/>
      <c r="GR60" s="1"/>
      <c r="GS60" s="1"/>
      <c r="GT60" s="1"/>
      <c r="GU60" s="1"/>
      <c r="GV60" s="1"/>
      <c r="GW60" s="1"/>
      <c r="GX60" s="1"/>
      <c r="GY60" s="1"/>
      <c r="GZ60" s="1"/>
      <c r="HA60" s="1"/>
      <c r="HB60" s="1"/>
      <c r="HC60" s="1"/>
      <c r="HD60" s="1"/>
      <c r="HE60" s="1"/>
      <c r="HF60" s="1"/>
      <c r="HG60" s="1"/>
      <c r="HI60" s="1" t="s">
        <v>207</v>
      </c>
      <c r="HJ60" s="1"/>
      <c r="HK60" s="1"/>
      <c r="HL60" s="1"/>
      <c r="HM60" s="1"/>
      <c r="HN60" s="1"/>
      <c r="HO60" s="1"/>
      <c r="HP60" s="1"/>
      <c r="HQ60" s="1"/>
      <c r="HR60" s="1"/>
      <c r="HS60" s="1"/>
      <c r="HT60" s="1"/>
      <c r="HU60" s="1"/>
      <c r="HV60" s="1"/>
      <c r="HW60" s="1"/>
      <c r="HX60" s="1"/>
      <c r="HY60" s="1"/>
      <c r="HZ60" s="1"/>
      <c r="IA60" s="1"/>
      <c r="IB60" s="1"/>
      <c r="IC60" s="1"/>
      <c r="ID60" s="1"/>
      <c r="IE60" s="1"/>
    </row>
    <row r="61" ht="15" spans="1:239">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c r="FM61" s="1"/>
      <c r="FN61" s="1"/>
      <c r="FO61" s="1"/>
      <c r="FP61" s="1"/>
      <c r="FQ61" s="1"/>
      <c r="FR61" s="1"/>
      <c r="FS61" s="1"/>
      <c r="FT61" s="1"/>
      <c r="FU61" s="1"/>
      <c r="FV61" s="1"/>
      <c r="FW61" s="1"/>
      <c r="FX61" s="1"/>
      <c r="FY61" s="1"/>
      <c r="FZ61" s="1"/>
      <c r="GA61" s="1"/>
      <c r="GB61" s="1"/>
      <c r="GC61" s="1"/>
      <c r="GD61" s="1"/>
      <c r="GE61" s="1"/>
      <c r="GF61" s="1"/>
      <c r="GG61" s="1"/>
      <c r="GH61" s="1"/>
      <c r="GI61" s="1"/>
      <c r="GK61" s="1"/>
      <c r="GL61" s="1"/>
      <c r="GM61" s="1"/>
      <c r="GN61" s="1"/>
      <c r="GO61" s="1"/>
      <c r="GP61" s="1"/>
      <c r="GQ61" s="1"/>
      <c r="GR61" s="1"/>
      <c r="GS61" s="1"/>
      <c r="GT61" s="1"/>
      <c r="GU61" s="1"/>
      <c r="GV61" s="1"/>
      <c r="GW61" s="1"/>
      <c r="GX61" s="1"/>
      <c r="GY61" s="1"/>
      <c r="GZ61" s="1"/>
      <c r="HA61" s="1"/>
      <c r="HB61" s="1"/>
      <c r="HC61" s="1"/>
      <c r="HD61" s="1"/>
      <c r="HE61" s="1"/>
      <c r="HF61" s="1"/>
      <c r="HG61" s="1"/>
      <c r="HI61" s="1"/>
      <c r="HJ61" s="1"/>
      <c r="HK61" s="1"/>
      <c r="HL61" s="1"/>
      <c r="HM61" s="1"/>
      <c r="HN61" s="1"/>
      <c r="HO61" s="1"/>
      <c r="HP61" s="1"/>
      <c r="HQ61" s="1"/>
      <c r="HR61" s="1"/>
      <c r="HS61" s="1"/>
      <c r="HT61" s="1"/>
      <c r="HU61" s="1"/>
      <c r="HV61" s="1"/>
      <c r="HW61" s="1"/>
      <c r="HX61" s="1"/>
      <c r="HY61" s="1"/>
      <c r="HZ61" s="1"/>
      <c r="IA61" s="1"/>
      <c r="IB61" s="1"/>
      <c r="IC61" s="1"/>
      <c r="ID61" s="1"/>
      <c r="IE61" s="1"/>
    </row>
    <row r="62" ht="15" spans="1:239">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c r="FM62" s="1"/>
      <c r="FN62" s="1"/>
      <c r="FO62" s="1"/>
      <c r="FP62" s="1"/>
      <c r="FQ62" s="1"/>
      <c r="FR62" s="1"/>
      <c r="FS62" s="1"/>
      <c r="FT62" s="1"/>
      <c r="FU62" s="1"/>
      <c r="FV62" s="1"/>
      <c r="FW62" s="1"/>
      <c r="FX62" s="1"/>
      <c r="FY62" s="1"/>
      <c r="FZ62" s="1"/>
      <c r="GA62" s="1"/>
      <c r="GB62" s="1"/>
      <c r="GC62" s="1"/>
      <c r="GD62" s="1"/>
      <c r="GE62" s="1"/>
      <c r="GF62" s="1"/>
      <c r="GG62" s="1"/>
      <c r="GH62" s="1"/>
      <c r="GI62" s="1"/>
      <c r="GK62" s="1"/>
      <c r="GL62" s="1"/>
      <c r="GM62" s="1"/>
      <c r="GN62" s="1"/>
      <c r="GO62" s="1"/>
      <c r="GP62" s="1"/>
      <c r="GQ62" s="1"/>
      <c r="GR62" s="1"/>
      <c r="GS62" s="1"/>
      <c r="GT62" s="1"/>
      <c r="GU62" s="1"/>
      <c r="GV62" s="1"/>
      <c r="GW62" s="1"/>
      <c r="GX62" s="1"/>
      <c r="GY62" s="1"/>
      <c r="GZ62" s="1"/>
      <c r="HA62" s="1"/>
      <c r="HB62" s="1"/>
      <c r="HC62" s="1"/>
      <c r="HD62" s="1"/>
      <c r="HE62" s="1"/>
      <c r="HF62" s="1"/>
      <c r="HG62" s="1"/>
      <c r="HI62" s="1"/>
      <c r="HJ62" s="1"/>
      <c r="HK62" s="1"/>
      <c r="HL62" s="1"/>
      <c r="HM62" s="1"/>
      <c r="HN62" s="1"/>
      <c r="HO62" s="1"/>
      <c r="HP62" s="1"/>
      <c r="HQ62" s="1"/>
      <c r="HR62" s="1"/>
      <c r="HS62" s="1"/>
      <c r="HT62" s="1"/>
      <c r="HU62" s="1"/>
      <c r="HV62" s="1"/>
      <c r="HW62" s="1"/>
      <c r="HX62" s="1"/>
      <c r="HY62" s="1"/>
      <c r="HZ62" s="1"/>
      <c r="IA62" s="1"/>
      <c r="IB62" s="1"/>
      <c r="IC62" s="1"/>
      <c r="ID62" s="1"/>
      <c r="IE62" s="1"/>
    </row>
    <row r="63" ht="15" spans="1:239">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c r="FM63" s="1"/>
      <c r="FN63" s="1"/>
      <c r="FO63" s="1"/>
      <c r="FP63" s="1"/>
      <c r="FQ63" s="1"/>
      <c r="FR63" s="1"/>
      <c r="FS63" s="1"/>
      <c r="FT63" s="1"/>
      <c r="FU63" s="1"/>
      <c r="FV63" s="1"/>
      <c r="FW63" s="1"/>
      <c r="FX63" s="1"/>
      <c r="FY63" s="1"/>
      <c r="FZ63" s="1"/>
      <c r="GA63" s="1"/>
      <c r="GB63" s="1"/>
      <c r="GC63" s="1"/>
      <c r="GD63" s="1"/>
      <c r="GE63" s="1"/>
      <c r="GF63" s="1"/>
      <c r="GG63" s="1"/>
      <c r="GH63" s="1"/>
      <c r="GI63" s="1"/>
      <c r="GK63" s="1"/>
      <c r="GL63" s="1"/>
      <c r="GM63" s="1"/>
      <c r="GN63" s="1"/>
      <c r="GO63" s="1"/>
      <c r="GP63" s="1"/>
      <c r="GQ63" s="1"/>
      <c r="GR63" s="1"/>
      <c r="GS63" s="1"/>
      <c r="GT63" s="1"/>
      <c r="GU63" s="1"/>
      <c r="GV63" s="1"/>
      <c r="GW63" s="1"/>
      <c r="GX63" s="1"/>
      <c r="GY63" s="1"/>
      <c r="GZ63" s="1"/>
      <c r="HA63" s="1"/>
      <c r="HB63" s="1"/>
      <c r="HC63" s="1"/>
      <c r="HD63" s="1"/>
      <c r="HE63" s="1"/>
      <c r="HF63" s="1"/>
      <c r="HG63" s="1"/>
      <c r="HI63" s="1"/>
      <c r="HJ63" s="1"/>
      <c r="HK63" s="1"/>
      <c r="HL63" s="1"/>
      <c r="HM63" s="1"/>
      <c r="HN63" s="1"/>
      <c r="HO63" s="1"/>
      <c r="HP63" s="1"/>
      <c r="HQ63" s="1"/>
      <c r="HR63" s="1"/>
      <c r="HS63" s="1"/>
      <c r="HT63" s="1"/>
      <c r="HU63" s="1"/>
      <c r="HV63" s="1"/>
      <c r="HW63" s="1"/>
      <c r="HX63" s="1"/>
      <c r="HY63" s="1"/>
      <c r="HZ63" s="1"/>
      <c r="IA63" s="1"/>
      <c r="IB63" s="1"/>
      <c r="IC63" s="1"/>
      <c r="ID63" s="1"/>
      <c r="IE63" s="1"/>
    </row>
    <row r="64" ht="15" spans="1:239">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c r="FM64" s="1"/>
      <c r="FN64" s="1"/>
      <c r="FO64" s="1"/>
      <c r="FP64" s="1"/>
      <c r="FQ64" s="1"/>
      <c r="FR64" s="1"/>
      <c r="FS64" s="1"/>
      <c r="FT64" s="1"/>
      <c r="FU64" s="1"/>
      <c r="FV64" s="1"/>
      <c r="FW64" s="1"/>
      <c r="FX64" s="1"/>
      <c r="FY64" s="1"/>
      <c r="FZ64" s="1"/>
      <c r="GA64" s="1"/>
      <c r="GB64" s="1"/>
      <c r="GC64" s="1"/>
      <c r="GD64" s="1"/>
      <c r="GE64" s="1"/>
      <c r="GF64" s="1"/>
      <c r="GG64" s="1"/>
      <c r="GH64" s="1"/>
      <c r="GI64" s="1"/>
      <c r="GK64" s="1"/>
      <c r="GL64" s="1"/>
      <c r="GM64" s="1"/>
      <c r="GN64" s="1"/>
      <c r="GO64" s="1"/>
      <c r="GP64" s="1"/>
      <c r="GQ64" s="1"/>
      <c r="GR64" s="1"/>
      <c r="GS64" s="1"/>
      <c r="GT64" s="1"/>
      <c r="GU64" s="1"/>
      <c r="GV64" s="1"/>
      <c r="GW64" s="1"/>
      <c r="GX64" s="1"/>
      <c r="GY64" s="1"/>
      <c r="GZ64" s="1"/>
      <c r="HA64" s="1"/>
      <c r="HB64" s="1"/>
      <c r="HC64" s="1"/>
      <c r="HD64" s="1"/>
      <c r="HE64" s="1"/>
      <c r="HF64" s="1"/>
      <c r="HG64" s="1"/>
      <c r="HI64" s="1"/>
      <c r="HJ64" s="1"/>
      <c r="HK64" s="1"/>
      <c r="HL64" s="1"/>
      <c r="HM64" s="1"/>
      <c r="HN64" s="1"/>
      <c r="HO64" s="1"/>
      <c r="HP64" s="1"/>
      <c r="HQ64" s="1"/>
      <c r="HR64" s="1"/>
      <c r="HS64" s="1"/>
      <c r="HT64" s="1"/>
      <c r="HU64" s="1"/>
      <c r="HV64" s="1"/>
      <c r="HW64" s="1"/>
      <c r="HX64" s="1"/>
      <c r="HY64" s="1"/>
      <c r="HZ64" s="1"/>
      <c r="IA64" s="1"/>
      <c r="IB64" s="1"/>
      <c r="IC64" s="1"/>
      <c r="ID64" s="1"/>
      <c r="IE64" s="1"/>
    </row>
    <row r="65" ht="15" spans="1:239">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c r="FM65" s="1"/>
      <c r="FN65" s="1"/>
      <c r="FO65" s="1"/>
      <c r="FP65" s="1"/>
      <c r="FQ65" s="1"/>
      <c r="FR65" s="1"/>
      <c r="FS65" s="1"/>
      <c r="FT65" s="1"/>
      <c r="FU65" s="1"/>
      <c r="FV65" s="1"/>
      <c r="FW65" s="1"/>
      <c r="FX65" s="1"/>
      <c r="FY65" s="1"/>
      <c r="FZ65" s="1"/>
      <c r="GA65" s="1"/>
      <c r="GB65" s="1"/>
      <c r="GC65" s="1"/>
      <c r="GD65" s="1"/>
      <c r="GE65" s="1"/>
      <c r="GF65" s="1"/>
      <c r="GG65" s="1"/>
      <c r="GH65" s="1"/>
      <c r="GI65" s="1"/>
      <c r="GK65" s="1"/>
      <c r="GL65" s="1"/>
      <c r="GM65" s="1"/>
      <c r="GN65" s="1"/>
      <c r="GO65" s="1"/>
      <c r="GP65" s="1"/>
      <c r="GQ65" s="1"/>
      <c r="GR65" s="1"/>
      <c r="GS65" s="1"/>
      <c r="GT65" s="1"/>
      <c r="GU65" s="1"/>
      <c r="GV65" s="1"/>
      <c r="GW65" s="1"/>
      <c r="GX65" s="1"/>
      <c r="GY65" s="1"/>
      <c r="GZ65" s="1"/>
      <c r="HA65" s="1"/>
      <c r="HB65" s="1"/>
      <c r="HC65" s="1"/>
      <c r="HD65" s="1"/>
      <c r="HE65" s="1"/>
      <c r="HF65" s="1"/>
      <c r="HG65" s="1"/>
      <c r="HI65" s="1"/>
      <c r="HJ65" s="1"/>
      <c r="HK65" s="1"/>
      <c r="HL65" s="1"/>
      <c r="HM65" s="1"/>
      <c r="HN65" s="1"/>
      <c r="HO65" s="1"/>
      <c r="HP65" s="1"/>
      <c r="HQ65" s="1"/>
      <c r="HR65" s="1"/>
      <c r="HS65" s="1"/>
      <c r="HT65" s="1"/>
      <c r="HU65" s="1"/>
      <c r="HV65" s="1"/>
      <c r="HW65" s="1"/>
      <c r="HX65" s="1"/>
      <c r="HY65" s="1"/>
      <c r="HZ65" s="1"/>
      <c r="IA65" s="1"/>
      <c r="IB65" s="1"/>
      <c r="IC65" s="1"/>
      <c r="ID65" s="1"/>
      <c r="IE65" s="1"/>
    </row>
    <row r="66" ht="15" spans="1:239">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c r="FM66" s="1"/>
      <c r="FN66" s="1"/>
      <c r="FO66" s="1"/>
      <c r="FP66" s="1"/>
      <c r="FQ66" s="1"/>
      <c r="FR66" s="1"/>
      <c r="FS66" s="1"/>
      <c r="FT66" s="1"/>
      <c r="FU66" s="1"/>
      <c r="FV66" s="1"/>
      <c r="FW66" s="1"/>
      <c r="FX66" s="1"/>
      <c r="FY66" s="1"/>
      <c r="FZ66" s="1"/>
      <c r="GA66" s="1"/>
      <c r="GB66" s="1"/>
      <c r="GC66" s="1"/>
      <c r="GD66" s="1"/>
      <c r="GE66" s="1"/>
      <c r="GF66" s="1"/>
      <c r="GG66" s="1"/>
      <c r="GH66" s="1"/>
      <c r="GI66" s="1"/>
      <c r="GK66" s="1"/>
      <c r="GL66" s="1"/>
      <c r="GM66" s="1"/>
      <c r="GN66" s="1"/>
      <c r="GO66" s="1"/>
      <c r="GP66" s="1"/>
      <c r="GQ66" s="1"/>
      <c r="GR66" s="1"/>
      <c r="GS66" s="1"/>
      <c r="GT66" s="1"/>
      <c r="GU66" s="1"/>
      <c r="GV66" s="1"/>
      <c r="GW66" s="1"/>
      <c r="GX66" s="1"/>
      <c r="GY66" s="1"/>
      <c r="GZ66" s="1"/>
      <c r="HA66" s="1"/>
      <c r="HB66" s="1"/>
      <c r="HC66" s="1"/>
      <c r="HD66" s="1"/>
      <c r="HE66" s="1"/>
      <c r="HF66" s="1"/>
      <c r="HG66" s="1"/>
      <c r="HI66" s="1"/>
      <c r="HJ66" s="1"/>
      <c r="HK66" s="1"/>
      <c r="HL66" s="1"/>
      <c r="HM66" s="1"/>
      <c r="HN66" s="1"/>
      <c r="HO66" s="1"/>
      <c r="HP66" s="1"/>
      <c r="HQ66" s="1"/>
      <c r="HR66" s="1"/>
      <c r="HS66" s="1"/>
      <c r="HT66" s="1"/>
      <c r="HU66" s="1"/>
      <c r="HV66" s="1"/>
      <c r="HW66" s="1"/>
      <c r="HX66" s="1"/>
      <c r="HY66" s="1"/>
      <c r="HZ66" s="1"/>
      <c r="IA66" s="1"/>
      <c r="IB66" s="1"/>
      <c r="IC66" s="1"/>
      <c r="ID66" s="1"/>
      <c r="IE66" s="1"/>
    </row>
    <row r="67" ht="15" spans="1:239">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c r="FM67" s="1"/>
      <c r="FN67" s="1"/>
      <c r="FO67" s="1"/>
      <c r="FP67" s="1"/>
      <c r="FQ67" s="1"/>
      <c r="FR67" s="1"/>
      <c r="FS67" s="1"/>
      <c r="FT67" s="1"/>
      <c r="FU67" s="1"/>
      <c r="FV67" s="1"/>
      <c r="FW67" s="1"/>
      <c r="FX67" s="1"/>
      <c r="FY67" s="1"/>
      <c r="FZ67" s="1"/>
      <c r="GA67" s="1"/>
      <c r="GB67" s="1"/>
      <c r="GC67" s="1"/>
      <c r="GD67" s="1"/>
      <c r="GE67" s="1"/>
      <c r="GF67" s="1"/>
      <c r="GG67" s="1"/>
      <c r="GH67" s="1"/>
      <c r="GI67" s="1"/>
      <c r="GK67" s="1"/>
      <c r="GL67" s="1"/>
      <c r="GM67" s="1"/>
      <c r="GN67" s="1"/>
      <c r="GO67" s="1"/>
      <c r="GP67" s="1"/>
      <c r="GQ67" s="1"/>
      <c r="GR67" s="1"/>
      <c r="GS67" s="1"/>
      <c r="GT67" s="1"/>
      <c r="GU67" s="1"/>
      <c r="GV67" s="1"/>
      <c r="GW67" s="1"/>
      <c r="GX67" s="1"/>
      <c r="GY67" s="1"/>
      <c r="GZ67" s="1"/>
      <c r="HA67" s="1"/>
      <c r="HB67" s="1"/>
      <c r="HC67" s="1"/>
      <c r="HD67" s="1"/>
      <c r="HE67" s="1"/>
      <c r="HF67" s="1"/>
      <c r="HG67" s="1"/>
      <c r="HI67" s="1"/>
      <c r="HJ67" s="1"/>
      <c r="HK67" s="1"/>
      <c r="HL67" s="1"/>
      <c r="HM67" s="1"/>
      <c r="HN67" s="1"/>
      <c r="HO67" s="1"/>
      <c r="HP67" s="1"/>
      <c r="HQ67" s="1"/>
      <c r="HR67" s="1"/>
      <c r="HS67" s="1"/>
      <c r="HT67" s="1"/>
      <c r="HU67" s="1"/>
      <c r="HV67" s="1"/>
      <c r="HW67" s="1"/>
      <c r="HX67" s="1"/>
      <c r="HY67" s="1"/>
      <c r="HZ67" s="1"/>
      <c r="IA67" s="1"/>
      <c r="IB67" s="1"/>
      <c r="IC67" s="1"/>
      <c r="ID67" s="1"/>
      <c r="IE67" s="1"/>
    </row>
    <row r="68" ht="15" spans="1:239">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c r="FM68" s="1"/>
      <c r="FN68" s="1"/>
      <c r="FO68" s="1"/>
      <c r="FP68" s="1"/>
      <c r="FQ68" s="1"/>
      <c r="FR68" s="1"/>
      <c r="FS68" s="1"/>
      <c r="FT68" s="1"/>
      <c r="FU68" s="1"/>
      <c r="FV68" s="1"/>
      <c r="FW68" s="1"/>
      <c r="FX68" s="1"/>
      <c r="FY68" s="1"/>
      <c r="FZ68" s="1"/>
      <c r="GA68" s="1"/>
      <c r="GB68" s="1"/>
      <c r="GC68" s="1"/>
      <c r="GD68" s="1"/>
      <c r="GE68" s="1"/>
      <c r="GF68" s="1"/>
      <c r="GG68" s="1"/>
      <c r="GH68" s="1"/>
      <c r="GI68" s="1"/>
      <c r="GK68" s="1"/>
      <c r="GL68" s="1"/>
      <c r="GM68" s="1"/>
      <c r="GN68" s="1"/>
      <c r="GO68" s="1"/>
      <c r="GP68" s="1"/>
      <c r="GQ68" s="1"/>
      <c r="GR68" s="1"/>
      <c r="GS68" s="1"/>
      <c r="GT68" s="1"/>
      <c r="GU68" s="1"/>
      <c r="GV68" s="1"/>
      <c r="GW68" s="1"/>
      <c r="GX68" s="1"/>
      <c r="GY68" s="1"/>
      <c r="GZ68" s="1"/>
      <c r="HA68" s="1"/>
      <c r="HB68" s="1"/>
      <c r="HC68" s="1"/>
      <c r="HD68" s="1"/>
      <c r="HE68" s="1"/>
      <c r="HF68" s="1"/>
      <c r="HG68" s="1"/>
      <c r="HI68" s="1"/>
      <c r="HJ68" s="1"/>
      <c r="HK68" s="1"/>
      <c r="HL68" s="1"/>
      <c r="HM68" s="1"/>
      <c r="HN68" s="1"/>
      <c r="HO68" s="1"/>
      <c r="HP68" s="1"/>
      <c r="HQ68" s="1"/>
      <c r="HR68" s="1"/>
      <c r="HS68" s="1"/>
      <c r="HT68" s="1"/>
      <c r="HU68" s="1"/>
      <c r="HV68" s="1"/>
      <c r="HW68" s="1"/>
      <c r="HX68" s="1"/>
      <c r="HY68" s="1"/>
      <c r="HZ68" s="1"/>
      <c r="IA68" s="1"/>
      <c r="IB68" s="1"/>
      <c r="IC68" s="1"/>
      <c r="ID68" s="1"/>
      <c r="IE68" s="1"/>
    </row>
    <row r="69" ht="15" spans="1:239">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c r="FM69" s="1"/>
      <c r="FN69" s="1"/>
      <c r="FO69" s="1"/>
      <c r="FP69" s="1"/>
      <c r="FQ69" s="1"/>
      <c r="FR69" s="1"/>
      <c r="FS69" s="1"/>
      <c r="FT69" s="1"/>
      <c r="FU69" s="1"/>
      <c r="FV69" s="1"/>
      <c r="FW69" s="1"/>
      <c r="FX69" s="1"/>
      <c r="FY69" s="1"/>
      <c r="FZ69" s="1"/>
      <c r="GA69" s="1"/>
      <c r="GB69" s="1"/>
      <c r="GC69" s="1"/>
      <c r="GD69" s="1"/>
      <c r="GE69" s="1"/>
      <c r="GF69" s="1"/>
      <c r="GG69" s="1"/>
      <c r="GH69" s="1"/>
      <c r="GI69" s="1"/>
      <c r="GK69" s="1"/>
      <c r="GL69" s="1"/>
      <c r="GM69" s="1"/>
      <c r="GN69" s="1"/>
      <c r="GO69" s="1"/>
      <c r="GP69" s="1"/>
      <c r="GQ69" s="1"/>
      <c r="GR69" s="1"/>
      <c r="GS69" s="1"/>
      <c r="GT69" s="1"/>
      <c r="GU69" s="1"/>
      <c r="GV69" s="1"/>
      <c r="GW69" s="1"/>
      <c r="GX69" s="1"/>
      <c r="GY69" s="1"/>
      <c r="GZ69" s="1"/>
      <c r="HA69" s="1"/>
      <c r="HB69" s="1"/>
      <c r="HC69" s="1"/>
      <c r="HD69" s="1"/>
      <c r="HE69" s="1"/>
      <c r="HF69" s="1"/>
      <c r="HG69" s="1"/>
      <c r="HI69" s="1"/>
      <c r="HJ69" s="1"/>
      <c r="HK69" s="1"/>
      <c r="HL69" s="1"/>
      <c r="HM69" s="1"/>
      <c r="HN69" s="1"/>
      <c r="HO69" s="1"/>
      <c r="HP69" s="1"/>
      <c r="HQ69" s="1"/>
      <c r="HR69" s="1"/>
      <c r="HS69" s="1"/>
      <c r="HT69" s="1"/>
      <c r="HU69" s="1"/>
      <c r="HV69" s="1"/>
      <c r="HW69" s="1"/>
      <c r="HX69" s="1"/>
      <c r="HY69" s="1"/>
      <c r="HZ69" s="1"/>
      <c r="IA69" s="1"/>
      <c r="IB69" s="1"/>
      <c r="IC69" s="1"/>
      <c r="ID69" s="1"/>
      <c r="IE69" s="1"/>
    </row>
    <row r="70" ht="15" spans="1:239">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c r="FM70" s="1"/>
      <c r="FN70" s="1"/>
      <c r="FO70" s="1"/>
      <c r="FP70" s="1"/>
      <c r="FQ70" s="1"/>
      <c r="FR70" s="1"/>
      <c r="FS70" s="1"/>
      <c r="FT70" s="1"/>
      <c r="FU70" s="1"/>
      <c r="FV70" s="1"/>
      <c r="FW70" s="1"/>
      <c r="FX70" s="1"/>
      <c r="FY70" s="1"/>
      <c r="FZ70" s="1"/>
      <c r="GA70" s="1"/>
      <c r="GB70" s="1"/>
      <c r="GC70" s="1"/>
      <c r="GD70" s="1"/>
      <c r="GE70" s="1"/>
      <c r="GF70" s="1"/>
      <c r="GG70" s="1"/>
      <c r="GH70" s="1"/>
      <c r="GI70" s="1"/>
      <c r="GK70" s="1"/>
      <c r="GL70" s="1"/>
      <c r="GM70" s="1"/>
      <c r="GN70" s="1"/>
      <c r="GO70" s="1"/>
      <c r="GP70" s="1"/>
      <c r="GQ70" s="1"/>
      <c r="GR70" s="1"/>
      <c r="GS70" s="1"/>
      <c r="GT70" s="1"/>
      <c r="GU70" s="1"/>
      <c r="GV70" s="1"/>
      <c r="GW70" s="1"/>
      <c r="GX70" s="1"/>
      <c r="GY70" s="1"/>
      <c r="GZ70" s="1"/>
      <c r="HA70" s="1"/>
      <c r="HB70" s="1"/>
      <c r="HC70" s="1"/>
      <c r="HD70" s="1"/>
      <c r="HE70" s="1"/>
      <c r="HF70" s="1"/>
      <c r="HG70" s="1"/>
      <c r="HI70" s="1"/>
      <c r="HJ70" s="1"/>
      <c r="HK70" s="1"/>
      <c r="HL70" s="1"/>
      <c r="HM70" s="1"/>
      <c r="HN70" s="1"/>
      <c r="HO70" s="1"/>
      <c r="HP70" s="1"/>
      <c r="HQ70" s="1"/>
      <c r="HR70" s="1"/>
      <c r="HS70" s="1"/>
      <c r="HT70" s="1"/>
      <c r="HU70" s="1"/>
      <c r="HV70" s="1"/>
      <c r="HW70" s="1"/>
      <c r="HX70" s="1"/>
      <c r="HY70" s="1"/>
      <c r="HZ70" s="1"/>
      <c r="IA70" s="1"/>
      <c r="IB70" s="1"/>
      <c r="IC70" s="1"/>
      <c r="ID70" s="1"/>
      <c r="IE70" s="1"/>
    </row>
    <row r="71" ht="15" spans="1:239">
      <c r="A71" s="1"/>
      <c r="B71" s="1"/>
      <c r="C71" s="1"/>
      <c r="D71" s="1"/>
      <c r="E71" s="1"/>
      <c r="F71" s="1"/>
      <c r="G71" s="1"/>
      <c r="H71" s="1"/>
      <c r="I71" s="1"/>
      <c r="J71" s="1"/>
      <c r="K71" s="1"/>
      <c r="L71" s="1"/>
      <c r="M71" s="1"/>
      <c r="N71" s="1"/>
      <c r="O71" s="1"/>
      <c r="P71" s="1"/>
      <c r="Q71" s="1"/>
      <c r="R71" s="1"/>
      <c r="S71" s="1"/>
      <c r="T71" s="1"/>
      <c r="U71" s="1"/>
      <c r="V71" s="1"/>
      <c r="W71" s="1"/>
      <c r="Y71" s="1"/>
      <c r="Z71" s="1"/>
      <c r="AA71" s="1"/>
      <c r="AB71" s="1"/>
      <c r="AC71" s="1"/>
      <c r="AD71" s="1"/>
      <c r="AE71" s="1"/>
      <c r="AF71" s="1"/>
      <c r="AG71" s="1"/>
      <c r="AH71" s="1"/>
      <c r="AI71" s="1"/>
      <c r="AJ71" s="1"/>
      <c r="AK71" s="1"/>
      <c r="AL71" s="1"/>
      <c r="AM71" s="1"/>
      <c r="AN71" s="1"/>
      <c r="AO71" s="1"/>
      <c r="AP71" s="1"/>
      <c r="AQ71" s="1"/>
      <c r="AR71" s="1"/>
      <c r="AS71" s="1"/>
      <c r="AT71" s="1"/>
      <c r="AU71" s="1"/>
      <c r="AW71" s="1"/>
      <c r="AX71" s="1"/>
      <c r="AY71" s="1"/>
      <c r="AZ71" s="1"/>
      <c r="BA71" s="1"/>
      <c r="BB71" s="1"/>
      <c r="BC71" s="1"/>
      <c r="BD71" s="1"/>
      <c r="BE71" s="1"/>
      <c r="BF71" s="1"/>
      <c r="BG71" s="1"/>
      <c r="BH71" s="1"/>
      <c r="BI71" s="1"/>
      <c r="BJ71" s="1"/>
      <c r="BK71" s="1"/>
      <c r="BL71" s="1"/>
      <c r="BM71" s="1"/>
      <c r="BN71" s="1"/>
      <c r="BO71" s="1"/>
      <c r="BP71" s="1"/>
      <c r="BQ71" s="1"/>
      <c r="BR71" s="1"/>
      <c r="BS71" s="1"/>
      <c r="BU71" s="1"/>
      <c r="BV71" s="1"/>
      <c r="BW71" s="1"/>
      <c r="BX71" s="1"/>
      <c r="BY71" s="1"/>
      <c r="BZ71" s="1"/>
      <c r="CA71" s="1"/>
      <c r="CB71" s="1"/>
      <c r="CC71" s="1"/>
      <c r="CD71" s="1"/>
      <c r="CE71" s="1"/>
      <c r="CF71" s="1"/>
      <c r="CG71" s="1"/>
      <c r="CH71" s="1"/>
      <c r="CI71" s="1"/>
      <c r="CJ71" s="1"/>
      <c r="CK71" s="1"/>
      <c r="CL71" s="1"/>
      <c r="CM71" s="1"/>
      <c r="CN71" s="1"/>
      <c r="CO71" s="1"/>
      <c r="CP71" s="1"/>
      <c r="CQ71" s="1"/>
      <c r="CS71" s="1"/>
      <c r="CT71" s="1"/>
      <c r="CU71" s="1"/>
      <c r="CV71" s="1"/>
      <c r="CW71" s="1"/>
      <c r="CX71" s="1"/>
      <c r="CY71" s="1"/>
      <c r="CZ71" s="1"/>
      <c r="DA71" s="1"/>
      <c r="DB71" s="1"/>
      <c r="DC71" s="1"/>
      <c r="DD71" s="1"/>
      <c r="DE71" s="1"/>
      <c r="DF71" s="1"/>
      <c r="DG71" s="1"/>
      <c r="DH71" s="1"/>
      <c r="DI71" s="1"/>
      <c r="DJ71" s="1"/>
      <c r="DK71" s="1"/>
      <c r="DL71" s="1"/>
      <c r="DM71" s="1"/>
      <c r="DN71" s="1"/>
      <c r="DO71" s="1"/>
      <c r="DQ71" s="1"/>
      <c r="DR71" s="1"/>
      <c r="DS71" s="1"/>
      <c r="DT71" s="1"/>
      <c r="DU71" s="1"/>
      <c r="DV71" s="1"/>
      <c r="DW71" s="1"/>
      <c r="DX71" s="1"/>
      <c r="DY71" s="1"/>
      <c r="DZ71" s="1"/>
      <c r="EA71" s="1"/>
      <c r="EB71" s="1"/>
      <c r="EC71" s="1"/>
      <c r="ED71" s="1"/>
      <c r="EE71" s="1"/>
      <c r="EF71" s="1"/>
      <c r="EG71" s="1"/>
      <c r="EH71" s="1"/>
      <c r="EI71" s="1"/>
      <c r="EJ71" s="1"/>
      <c r="EK71" s="1"/>
      <c r="EL71" s="1"/>
      <c r="EM71" s="1"/>
      <c r="EO71" s="1"/>
      <c r="EP71" s="1"/>
      <c r="EQ71" s="1"/>
      <c r="ER71" s="1"/>
      <c r="ES71" s="1"/>
      <c r="ET71" s="1"/>
      <c r="EU71" s="1"/>
      <c r="EV71" s="1"/>
      <c r="EW71" s="1"/>
      <c r="EX71" s="1"/>
      <c r="EY71" s="1"/>
      <c r="EZ71" s="1"/>
      <c r="FA71" s="1"/>
      <c r="FB71" s="1"/>
      <c r="FC71" s="1"/>
      <c r="FD71" s="1"/>
      <c r="FE71" s="1"/>
      <c r="FF71" s="1"/>
      <c r="FG71" s="1"/>
      <c r="FH71" s="1"/>
      <c r="FI71" s="1"/>
      <c r="FJ71" s="1"/>
      <c r="FK71" s="1"/>
      <c r="FM71" s="1"/>
      <c r="FN71" s="1"/>
      <c r="FO71" s="1"/>
      <c r="FP71" s="1"/>
      <c r="FQ71" s="1"/>
      <c r="FR71" s="1"/>
      <c r="FS71" s="1"/>
      <c r="FT71" s="1"/>
      <c r="FU71" s="1"/>
      <c r="FV71" s="1"/>
      <c r="FW71" s="1"/>
      <c r="FX71" s="1"/>
      <c r="FY71" s="1"/>
      <c r="FZ71" s="1"/>
      <c r="GA71" s="1"/>
      <c r="GB71" s="1"/>
      <c r="GC71" s="1"/>
      <c r="GD71" s="1"/>
      <c r="GE71" s="1"/>
      <c r="GF71" s="1"/>
      <c r="GG71" s="1"/>
      <c r="GH71" s="1"/>
      <c r="GI71" s="1"/>
      <c r="GK71" s="1"/>
      <c r="GL71" s="1"/>
      <c r="GM71" s="1"/>
      <c r="GN71" s="1"/>
      <c r="GO71" s="1"/>
      <c r="GP71" s="1"/>
      <c r="GQ71" s="1"/>
      <c r="GR71" s="1"/>
      <c r="GS71" s="1"/>
      <c r="GT71" s="1"/>
      <c r="GU71" s="1"/>
      <c r="GV71" s="1"/>
      <c r="GW71" s="1"/>
      <c r="GX71" s="1"/>
      <c r="GY71" s="1"/>
      <c r="GZ71" s="1"/>
      <c r="HA71" s="1"/>
      <c r="HB71" s="1"/>
      <c r="HC71" s="1"/>
      <c r="HD71" s="1"/>
      <c r="HE71" s="1"/>
      <c r="HF71" s="1"/>
      <c r="HG71" s="1"/>
      <c r="HI71" s="1"/>
      <c r="HJ71" s="1"/>
      <c r="HK71" s="1"/>
      <c r="HL71" s="1"/>
      <c r="HM71" s="1"/>
      <c r="HN71" s="1"/>
      <c r="HO71" s="1"/>
      <c r="HP71" s="1"/>
      <c r="HQ71" s="1"/>
      <c r="HR71" s="1"/>
      <c r="HS71" s="1"/>
      <c r="HT71" s="1"/>
      <c r="HU71" s="1"/>
      <c r="HV71" s="1"/>
      <c r="HW71" s="1"/>
      <c r="HX71" s="1"/>
      <c r="HY71" s="1"/>
      <c r="HZ71" s="1"/>
      <c r="IA71" s="1"/>
      <c r="IB71" s="1"/>
      <c r="IC71" s="1"/>
      <c r="ID71" s="1"/>
      <c r="IE71" s="1"/>
    </row>
    <row r="72" ht="15" spans="1:239">
      <c r="A72" s="1"/>
      <c r="B72" s="1"/>
      <c r="C72" s="1"/>
      <c r="D72" s="1"/>
      <c r="E72" s="1"/>
      <c r="F72" s="1"/>
      <c r="G72" s="1"/>
      <c r="H72" s="1"/>
      <c r="I72" s="1"/>
      <c r="J72" s="1"/>
      <c r="K72" s="1"/>
      <c r="L72" s="1"/>
      <c r="M72" s="1"/>
      <c r="N72" s="1"/>
      <c r="O72" s="1"/>
      <c r="P72" s="1"/>
      <c r="Q72" s="1"/>
      <c r="R72" s="1"/>
      <c r="S72" s="1"/>
      <c r="T72" s="1"/>
      <c r="U72" s="1"/>
      <c r="V72" s="1"/>
      <c r="W72" s="1"/>
      <c r="Y72" s="1"/>
      <c r="Z72" s="1"/>
      <c r="AA72" s="1"/>
      <c r="AB72" s="1"/>
      <c r="AC72" s="1"/>
      <c r="AD72" s="1"/>
      <c r="AE72" s="1"/>
      <c r="AF72" s="1"/>
      <c r="AG72" s="1"/>
      <c r="AH72" s="1"/>
      <c r="AI72" s="1"/>
      <c r="AJ72" s="1"/>
      <c r="AK72" s="1"/>
      <c r="AL72" s="1"/>
      <c r="AM72" s="1"/>
      <c r="AN72" s="1"/>
      <c r="AO72" s="1"/>
      <c r="AP72" s="1"/>
      <c r="AQ72" s="1"/>
      <c r="AR72" s="1"/>
      <c r="AS72" s="1"/>
      <c r="AT72" s="1"/>
      <c r="AU72" s="1"/>
      <c r="AW72" s="1"/>
      <c r="AX72" s="1"/>
      <c r="AY72" s="1"/>
      <c r="AZ72" s="1"/>
      <c r="BA72" s="1"/>
      <c r="BB72" s="1"/>
      <c r="BC72" s="1"/>
      <c r="BD72" s="1"/>
      <c r="BE72" s="1"/>
      <c r="BF72" s="1"/>
      <c r="BG72" s="1"/>
      <c r="BH72" s="1"/>
      <c r="BI72" s="1"/>
      <c r="BJ72" s="1"/>
      <c r="BK72" s="1"/>
      <c r="BL72" s="1"/>
      <c r="BM72" s="1"/>
      <c r="BN72" s="1"/>
      <c r="BO72" s="1"/>
      <c r="BP72" s="1"/>
      <c r="BQ72" s="1"/>
      <c r="BR72" s="1"/>
      <c r="BS72" s="1"/>
      <c r="BU72" s="1"/>
      <c r="BV72" s="1"/>
      <c r="BW72" s="1"/>
      <c r="BX72" s="1"/>
      <c r="BY72" s="1"/>
      <c r="BZ72" s="1"/>
      <c r="CA72" s="1"/>
      <c r="CB72" s="1"/>
      <c r="CC72" s="1"/>
      <c r="CD72" s="1"/>
      <c r="CE72" s="1"/>
      <c r="CF72" s="1"/>
      <c r="CG72" s="1"/>
      <c r="CH72" s="1"/>
      <c r="CI72" s="1"/>
      <c r="CJ72" s="1"/>
      <c r="CK72" s="1"/>
      <c r="CL72" s="1"/>
      <c r="CM72" s="1"/>
      <c r="CN72" s="1"/>
      <c r="CO72" s="1"/>
      <c r="CP72" s="1"/>
      <c r="CQ72" s="1"/>
      <c r="CS72" s="1"/>
      <c r="CT72" s="1"/>
      <c r="CU72" s="1"/>
      <c r="CV72" s="1"/>
      <c r="CW72" s="1"/>
      <c r="CX72" s="1"/>
      <c r="CY72" s="1"/>
      <c r="CZ72" s="1"/>
      <c r="DA72" s="1"/>
      <c r="DB72" s="1"/>
      <c r="DC72" s="1"/>
      <c r="DD72" s="1"/>
      <c r="DE72" s="1"/>
      <c r="DF72" s="1"/>
      <c r="DG72" s="1"/>
      <c r="DH72" s="1"/>
      <c r="DI72" s="1"/>
      <c r="DJ72" s="1"/>
      <c r="DK72" s="1"/>
      <c r="DL72" s="1"/>
      <c r="DM72" s="1"/>
      <c r="DN72" s="1"/>
      <c r="DO72" s="1"/>
      <c r="DQ72" s="1"/>
      <c r="DR72" s="1"/>
      <c r="DS72" s="1"/>
      <c r="DT72" s="1"/>
      <c r="DU72" s="1"/>
      <c r="DV72" s="1"/>
      <c r="DW72" s="1"/>
      <c r="DX72" s="1"/>
      <c r="DY72" s="1"/>
      <c r="DZ72" s="1"/>
      <c r="EA72" s="1"/>
      <c r="EB72" s="1"/>
      <c r="EC72" s="1"/>
      <c r="ED72" s="1"/>
      <c r="EE72" s="1"/>
      <c r="EF72" s="1"/>
      <c r="EG72" s="1"/>
      <c r="EH72" s="1"/>
      <c r="EI72" s="1"/>
      <c r="EJ72" s="1"/>
      <c r="EK72" s="1"/>
      <c r="EL72" s="1"/>
      <c r="EM72" s="1"/>
      <c r="EO72" s="1"/>
      <c r="EP72" s="1"/>
      <c r="EQ72" s="1"/>
      <c r="ER72" s="1"/>
      <c r="ES72" s="1"/>
      <c r="ET72" s="1"/>
      <c r="EU72" s="1"/>
      <c r="EV72" s="1"/>
      <c r="EW72" s="1"/>
      <c r="EX72" s="1"/>
      <c r="EY72" s="1"/>
      <c r="EZ72" s="1"/>
      <c r="FA72" s="1"/>
      <c r="FB72" s="1"/>
      <c r="FC72" s="1"/>
      <c r="FD72" s="1"/>
      <c r="FE72" s="1"/>
      <c r="FF72" s="1"/>
      <c r="FG72" s="1"/>
      <c r="FH72" s="1"/>
      <c r="FI72" s="1"/>
      <c r="FJ72" s="1"/>
      <c r="FK72" s="1"/>
      <c r="FM72" s="1"/>
      <c r="FN72" s="1"/>
      <c r="FO72" s="1"/>
      <c r="FP72" s="1"/>
      <c r="FQ72" s="1"/>
      <c r="FR72" s="1"/>
      <c r="FS72" s="1"/>
      <c r="FT72" s="1"/>
      <c r="FU72" s="1"/>
      <c r="FV72" s="1"/>
      <c r="FW72" s="1"/>
      <c r="FX72" s="1"/>
      <c r="FY72" s="1"/>
      <c r="FZ72" s="1"/>
      <c r="GA72" s="1"/>
      <c r="GB72" s="1"/>
      <c r="GC72" s="1"/>
      <c r="GD72" s="1"/>
      <c r="GE72" s="1"/>
      <c r="GF72" s="1"/>
      <c r="GG72" s="1"/>
      <c r="GH72" s="1"/>
      <c r="GI72" s="1"/>
      <c r="GK72" s="1"/>
      <c r="GL72" s="1"/>
      <c r="GM72" s="1"/>
      <c r="GN72" s="1"/>
      <c r="GO72" s="1"/>
      <c r="GP72" s="1"/>
      <c r="GQ72" s="1"/>
      <c r="GR72" s="1"/>
      <c r="GS72" s="1"/>
      <c r="GT72" s="1"/>
      <c r="GU72" s="1"/>
      <c r="GV72" s="1"/>
      <c r="GW72" s="1"/>
      <c r="GX72" s="1"/>
      <c r="GY72" s="1"/>
      <c r="GZ72" s="1"/>
      <c r="HA72" s="1"/>
      <c r="HB72" s="1"/>
      <c r="HC72" s="1"/>
      <c r="HD72" s="1"/>
      <c r="HE72" s="1"/>
      <c r="HF72" s="1"/>
      <c r="HG72" s="1"/>
      <c r="HI72" s="1"/>
      <c r="HJ72" s="1"/>
      <c r="HK72" s="1"/>
      <c r="HL72" s="1"/>
      <c r="HM72" s="1"/>
      <c r="HN72" s="1"/>
      <c r="HO72" s="1"/>
      <c r="HP72" s="1"/>
      <c r="HQ72" s="1"/>
      <c r="HR72" s="1"/>
      <c r="HS72" s="1"/>
      <c r="HT72" s="1"/>
      <c r="HU72" s="1"/>
      <c r="HV72" s="1"/>
      <c r="HW72" s="1"/>
      <c r="HX72" s="1"/>
      <c r="HY72" s="1"/>
      <c r="HZ72" s="1"/>
      <c r="IA72" s="1"/>
      <c r="IB72" s="1"/>
      <c r="IC72" s="1"/>
      <c r="ID72" s="1"/>
      <c r="IE72" s="1"/>
    </row>
    <row r="73" ht="15" spans="1:239">
      <c r="A73" s="1"/>
      <c r="B73" s="1"/>
      <c r="C73" s="1"/>
      <c r="D73" s="1"/>
      <c r="E73" s="1"/>
      <c r="F73" s="1"/>
      <c r="G73" s="1"/>
      <c r="H73" s="1"/>
      <c r="I73" s="1"/>
      <c r="J73" s="1"/>
      <c r="K73" s="1"/>
      <c r="L73" s="1"/>
      <c r="M73" s="1"/>
      <c r="N73" s="1"/>
      <c r="O73" s="1"/>
      <c r="P73" s="1"/>
      <c r="Q73" s="1"/>
      <c r="R73" s="1"/>
      <c r="S73" s="1"/>
      <c r="T73" s="1"/>
      <c r="U73" s="1"/>
      <c r="V73" s="1"/>
      <c r="W73" s="1"/>
      <c r="Y73" s="1"/>
      <c r="Z73" s="1"/>
      <c r="AA73" s="1"/>
      <c r="AB73" s="1"/>
      <c r="AC73" s="1"/>
      <c r="AD73" s="1"/>
      <c r="AE73" s="1"/>
      <c r="AF73" s="1"/>
      <c r="AG73" s="1"/>
      <c r="AH73" s="1"/>
      <c r="AI73" s="1"/>
      <c r="AJ73" s="1"/>
      <c r="AK73" s="1"/>
      <c r="AL73" s="1"/>
      <c r="AM73" s="1"/>
      <c r="AN73" s="1"/>
      <c r="AO73" s="1"/>
      <c r="AP73" s="1"/>
      <c r="AQ73" s="1"/>
      <c r="AR73" s="1"/>
      <c r="AS73" s="1"/>
      <c r="AT73" s="1"/>
      <c r="AU73" s="1"/>
      <c r="AW73" s="1"/>
      <c r="AX73" s="1"/>
      <c r="AY73" s="1"/>
      <c r="AZ73" s="1"/>
      <c r="BA73" s="1"/>
      <c r="BB73" s="1"/>
      <c r="BC73" s="1"/>
      <c r="BD73" s="1"/>
      <c r="BE73" s="1"/>
      <c r="BF73" s="1"/>
      <c r="BG73" s="1"/>
      <c r="BH73" s="1"/>
      <c r="BI73" s="1"/>
      <c r="BJ73" s="1"/>
      <c r="BK73" s="1"/>
      <c r="BL73" s="1"/>
      <c r="BM73" s="1"/>
      <c r="BN73" s="1"/>
      <c r="BO73" s="1"/>
      <c r="BP73" s="1"/>
      <c r="BQ73" s="1"/>
      <c r="BR73" s="1"/>
      <c r="BS73" s="1"/>
      <c r="BU73" s="1"/>
      <c r="BV73" s="1"/>
      <c r="BW73" s="1"/>
      <c r="BX73" s="1"/>
      <c r="BY73" s="1"/>
      <c r="BZ73" s="1"/>
      <c r="CA73" s="1"/>
      <c r="CB73" s="1"/>
      <c r="CC73" s="1"/>
      <c r="CD73" s="1"/>
      <c r="CE73" s="1"/>
      <c r="CF73" s="1"/>
      <c r="CG73" s="1"/>
      <c r="CH73" s="1"/>
      <c r="CI73" s="1"/>
      <c r="CJ73" s="1"/>
      <c r="CK73" s="1"/>
      <c r="CL73" s="1"/>
      <c r="CM73" s="1"/>
      <c r="CN73" s="1"/>
      <c r="CO73" s="1"/>
      <c r="CP73" s="1"/>
      <c r="CQ73" s="1"/>
      <c r="CS73" s="1"/>
      <c r="CT73" s="1"/>
      <c r="CU73" s="1"/>
      <c r="CV73" s="1"/>
      <c r="CW73" s="1"/>
      <c r="CX73" s="1"/>
      <c r="CY73" s="1"/>
      <c r="CZ73" s="1"/>
      <c r="DA73" s="1"/>
      <c r="DB73" s="1"/>
      <c r="DC73" s="1"/>
      <c r="DD73" s="1"/>
      <c r="DE73" s="1"/>
      <c r="DF73" s="1"/>
      <c r="DG73" s="1"/>
      <c r="DH73" s="1"/>
      <c r="DI73" s="1"/>
      <c r="DJ73" s="1"/>
      <c r="DK73" s="1"/>
      <c r="DL73" s="1"/>
      <c r="DM73" s="1"/>
      <c r="DN73" s="1"/>
      <c r="DO73" s="1"/>
      <c r="DQ73" s="1"/>
      <c r="DR73" s="1"/>
      <c r="DS73" s="1"/>
      <c r="DT73" s="1"/>
      <c r="DU73" s="1"/>
      <c r="DV73" s="1"/>
      <c r="DW73" s="1"/>
      <c r="DX73" s="1"/>
      <c r="DY73" s="1"/>
      <c r="DZ73" s="1"/>
      <c r="EA73" s="1"/>
      <c r="EB73" s="1"/>
      <c r="EC73" s="1"/>
      <c r="ED73" s="1"/>
      <c r="EE73" s="1"/>
      <c r="EF73" s="1"/>
      <c r="EG73" s="1"/>
      <c r="EH73" s="1"/>
      <c r="EI73" s="1"/>
      <c r="EJ73" s="1"/>
      <c r="EK73" s="1"/>
      <c r="EL73" s="1"/>
      <c r="EM73" s="1"/>
      <c r="EO73" s="1"/>
      <c r="EP73" s="1"/>
      <c r="EQ73" s="1"/>
      <c r="ER73" s="1"/>
      <c r="ES73" s="1"/>
      <c r="ET73" s="1"/>
      <c r="EU73" s="1"/>
      <c r="EV73" s="1"/>
      <c r="EW73" s="1"/>
      <c r="EX73" s="1"/>
      <c r="EY73" s="1"/>
      <c r="EZ73" s="1"/>
      <c r="FA73" s="1"/>
      <c r="FB73" s="1"/>
      <c r="FC73" s="1"/>
      <c r="FD73" s="1"/>
      <c r="FE73" s="1"/>
      <c r="FF73" s="1"/>
      <c r="FG73" s="1"/>
      <c r="FH73" s="1"/>
      <c r="FI73" s="1"/>
      <c r="FJ73" s="1"/>
      <c r="FK73" s="1"/>
      <c r="FM73" s="1"/>
      <c r="FN73" s="1"/>
      <c r="FO73" s="1"/>
      <c r="FP73" s="1"/>
      <c r="FQ73" s="1"/>
      <c r="FR73" s="1"/>
      <c r="FS73" s="1"/>
      <c r="FT73" s="1"/>
      <c r="FU73" s="1"/>
      <c r="FV73" s="1"/>
      <c r="FW73" s="1"/>
      <c r="FX73" s="1"/>
      <c r="FY73" s="1"/>
      <c r="FZ73" s="1"/>
      <c r="GA73" s="1"/>
      <c r="GB73" s="1"/>
      <c r="GC73" s="1"/>
      <c r="GD73" s="1"/>
      <c r="GE73" s="1"/>
      <c r="GF73" s="1"/>
      <c r="GG73" s="1"/>
      <c r="GH73" s="1"/>
      <c r="GI73" s="1"/>
      <c r="GK73" s="1"/>
      <c r="GL73" s="1"/>
      <c r="GM73" s="1"/>
      <c r="GN73" s="1"/>
      <c r="GO73" s="1"/>
      <c r="GP73" s="1"/>
      <c r="GQ73" s="1"/>
      <c r="GR73" s="1"/>
      <c r="GS73" s="1"/>
      <c r="GT73" s="1"/>
      <c r="GU73" s="1"/>
      <c r="GV73" s="1"/>
      <c r="GW73" s="1"/>
      <c r="GX73" s="1"/>
      <c r="GY73" s="1"/>
      <c r="GZ73" s="1"/>
      <c r="HA73" s="1"/>
      <c r="HB73" s="1"/>
      <c r="HC73" s="1"/>
      <c r="HD73" s="1"/>
      <c r="HE73" s="1"/>
      <c r="HF73" s="1"/>
      <c r="HG73" s="1"/>
      <c r="HI73" s="1"/>
      <c r="HJ73" s="1"/>
      <c r="HK73" s="1"/>
      <c r="HL73" s="1"/>
      <c r="HM73" s="1"/>
      <c r="HN73" s="1"/>
      <c r="HO73" s="1"/>
      <c r="HP73" s="1"/>
      <c r="HQ73" s="1"/>
      <c r="HR73" s="1"/>
      <c r="HS73" s="1"/>
      <c r="HT73" s="1"/>
      <c r="HU73" s="1"/>
      <c r="HV73" s="1"/>
      <c r="HW73" s="1"/>
      <c r="HX73" s="1"/>
      <c r="HY73" s="1"/>
      <c r="HZ73" s="1"/>
      <c r="IA73" s="1"/>
      <c r="IB73" s="1"/>
      <c r="IC73" s="1"/>
      <c r="ID73" s="1"/>
      <c r="IE73" s="1"/>
    </row>
    <row r="74" ht="15" spans="1:239">
      <c r="A74" s="1"/>
      <c r="B74" s="1"/>
      <c r="C74" s="1"/>
      <c r="D74" s="1"/>
      <c r="E74" s="1"/>
      <c r="F74" s="1"/>
      <c r="G74" s="1"/>
      <c r="H74" s="1"/>
      <c r="I74" s="1"/>
      <c r="J74" s="1"/>
      <c r="K74" s="1"/>
      <c r="L74" s="1"/>
      <c r="M74" s="1"/>
      <c r="N74" s="1"/>
      <c r="O74" s="1"/>
      <c r="P74" s="1"/>
      <c r="Q74" s="1"/>
      <c r="R74" s="1"/>
      <c r="S74" s="1"/>
      <c r="T74" s="1"/>
      <c r="U74" s="1"/>
      <c r="V74" s="1"/>
      <c r="W74" s="1"/>
      <c r="Y74" s="1"/>
      <c r="Z74" s="1"/>
      <c r="AA74" s="1"/>
      <c r="AB74" s="1"/>
      <c r="AC74" s="1"/>
      <c r="AD74" s="1"/>
      <c r="AE74" s="1"/>
      <c r="AF74" s="1"/>
      <c r="AG74" s="1"/>
      <c r="AH74" s="1"/>
      <c r="AI74" s="1"/>
      <c r="AJ74" s="1"/>
      <c r="AK74" s="1"/>
      <c r="AL74" s="1"/>
      <c r="AM74" s="1"/>
      <c r="AN74" s="1"/>
      <c r="AO74" s="1"/>
      <c r="AP74" s="1"/>
      <c r="AQ74" s="1"/>
      <c r="AR74" s="1"/>
      <c r="AS74" s="1"/>
      <c r="AT74" s="1"/>
      <c r="AU74" s="1"/>
      <c r="AW74" s="1"/>
      <c r="AX74" s="1"/>
      <c r="AY74" s="1"/>
      <c r="AZ74" s="1"/>
      <c r="BA74" s="1"/>
      <c r="BB74" s="1"/>
      <c r="BC74" s="1"/>
      <c r="BD74" s="1"/>
      <c r="BE74" s="1"/>
      <c r="BF74" s="1"/>
      <c r="BG74" s="1"/>
      <c r="BH74" s="1"/>
      <c r="BI74" s="1"/>
      <c r="BJ74" s="1"/>
      <c r="BK74" s="1"/>
      <c r="BL74" s="1"/>
      <c r="BM74" s="1"/>
      <c r="BN74" s="1"/>
      <c r="BO74" s="1"/>
      <c r="BP74" s="1"/>
      <c r="BQ74" s="1"/>
      <c r="BR74" s="1"/>
      <c r="BS74" s="1"/>
      <c r="BU74" s="1"/>
      <c r="BV74" s="1"/>
      <c r="BW74" s="1"/>
      <c r="BX74" s="1"/>
      <c r="BY74" s="1"/>
      <c r="BZ74" s="1"/>
      <c r="CA74" s="1"/>
      <c r="CB74" s="1"/>
      <c r="CC74" s="1"/>
      <c r="CD74" s="1"/>
      <c r="CE74" s="1"/>
      <c r="CF74" s="1"/>
      <c r="CG74" s="1"/>
      <c r="CH74" s="1"/>
      <c r="CI74" s="1"/>
      <c r="CJ74" s="1"/>
      <c r="CK74" s="1"/>
      <c r="CL74" s="1"/>
      <c r="CM74" s="1"/>
      <c r="CN74" s="1"/>
      <c r="CO74" s="1"/>
      <c r="CP74" s="1"/>
      <c r="CQ74" s="1"/>
      <c r="CS74" s="1"/>
      <c r="CT74" s="1"/>
      <c r="CU74" s="1"/>
      <c r="CV74" s="1"/>
      <c r="CW74" s="1"/>
      <c r="CX74" s="1"/>
      <c r="CY74" s="1"/>
      <c r="CZ74" s="1"/>
      <c r="DA74" s="1"/>
      <c r="DB74" s="1"/>
      <c r="DC74" s="1"/>
      <c r="DD74" s="1"/>
      <c r="DE74" s="1"/>
      <c r="DF74" s="1"/>
      <c r="DG74" s="1"/>
      <c r="DH74" s="1"/>
      <c r="DI74" s="1"/>
      <c r="DJ74" s="1"/>
      <c r="DK74" s="1"/>
      <c r="DL74" s="1"/>
      <c r="DM74" s="1"/>
      <c r="DN74" s="1"/>
      <c r="DO74" s="1"/>
      <c r="DQ74" s="1"/>
      <c r="DR74" s="1"/>
      <c r="DS74" s="1"/>
      <c r="DT74" s="1"/>
      <c r="DU74" s="1"/>
      <c r="DV74" s="1"/>
      <c r="DW74" s="1"/>
      <c r="DX74" s="1"/>
      <c r="DY74" s="1"/>
      <c r="DZ74" s="1"/>
      <c r="EA74" s="1"/>
      <c r="EB74" s="1"/>
      <c r="EC74" s="1"/>
      <c r="ED74" s="1"/>
      <c r="EE74" s="1"/>
      <c r="EF74" s="1"/>
      <c r="EG74" s="1"/>
      <c r="EH74" s="1"/>
      <c r="EI74" s="1"/>
      <c r="EJ74" s="1"/>
      <c r="EK74" s="1"/>
      <c r="EL74" s="1"/>
      <c r="EM74" s="1"/>
      <c r="EO74" s="1"/>
      <c r="EP74" s="1"/>
      <c r="EQ74" s="1"/>
      <c r="ER74" s="1"/>
      <c r="ES74" s="1"/>
      <c r="ET74" s="1"/>
      <c r="EU74" s="1"/>
      <c r="EV74" s="1"/>
      <c r="EW74" s="1"/>
      <c r="EX74" s="1"/>
      <c r="EY74" s="1"/>
      <c r="EZ74" s="1"/>
      <c r="FA74" s="1"/>
      <c r="FB74" s="1"/>
      <c r="FC74" s="1"/>
      <c r="FD74" s="1"/>
      <c r="FE74" s="1"/>
      <c r="FF74" s="1"/>
      <c r="FG74" s="1"/>
      <c r="FH74" s="1"/>
      <c r="FI74" s="1"/>
      <c r="FJ74" s="1"/>
      <c r="FK74" s="1"/>
      <c r="FM74" s="1"/>
      <c r="FN74" s="1"/>
      <c r="FO74" s="1"/>
      <c r="FP74" s="1"/>
      <c r="FQ74" s="1"/>
      <c r="FR74" s="1"/>
      <c r="FS74" s="1"/>
      <c r="FT74" s="1"/>
      <c r="FU74" s="1"/>
      <c r="FV74" s="1"/>
      <c r="FW74" s="1"/>
      <c r="FX74" s="1"/>
      <c r="FY74" s="1"/>
      <c r="FZ74" s="1"/>
      <c r="GA74" s="1"/>
      <c r="GB74" s="1"/>
      <c r="GC74" s="1"/>
      <c r="GD74" s="1"/>
      <c r="GE74" s="1"/>
      <c r="GF74" s="1"/>
      <c r="GG74" s="1"/>
      <c r="GH74" s="1"/>
      <c r="GI74" s="1"/>
      <c r="GK74" s="1"/>
      <c r="GL74" s="1"/>
      <c r="GM74" s="1"/>
      <c r="GN74" s="1"/>
      <c r="GO74" s="1"/>
      <c r="GP74" s="1"/>
      <c r="GQ74" s="1"/>
      <c r="GR74" s="1"/>
      <c r="GS74" s="1"/>
      <c r="GT74" s="1"/>
      <c r="GU74" s="1"/>
      <c r="GV74" s="1"/>
      <c r="GW74" s="1"/>
      <c r="GX74" s="1"/>
      <c r="GY74" s="1"/>
      <c r="GZ74" s="1"/>
      <c r="HA74" s="1"/>
      <c r="HB74" s="1"/>
      <c r="HC74" s="1"/>
      <c r="HD74" s="1"/>
      <c r="HE74" s="1"/>
      <c r="HF74" s="1"/>
      <c r="HG74" s="1"/>
      <c r="HI74" s="1"/>
      <c r="HJ74" s="1"/>
      <c r="HK74" s="1"/>
      <c r="HL74" s="1"/>
      <c r="HM74" s="1"/>
      <c r="HN74" s="1"/>
      <c r="HO74" s="1"/>
      <c r="HP74" s="1"/>
      <c r="HQ74" s="1"/>
      <c r="HR74" s="1"/>
      <c r="HS74" s="1"/>
      <c r="HT74" s="1"/>
      <c r="HU74" s="1"/>
      <c r="HV74" s="1"/>
      <c r="HW74" s="1"/>
      <c r="HX74" s="1"/>
      <c r="HY74" s="1"/>
      <c r="HZ74" s="1"/>
      <c r="IA74" s="1"/>
      <c r="IB74" s="1"/>
      <c r="IC74" s="1"/>
      <c r="ID74" s="1"/>
      <c r="IE74" s="1"/>
    </row>
    <row r="75" ht="15" spans="1:239">
      <c r="A75" s="1"/>
      <c r="B75" s="1"/>
      <c r="C75" s="1"/>
      <c r="D75" s="1"/>
      <c r="E75" s="1"/>
      <c r="F75" s="1"/>
      <c r="G75" s="1"/>
      <c r="H75" s="1"/>
      <c r="I75" s="1"/>
      <c r="J75" s="1"/>
      <c r="K75" s="1"/>
      <c r="L75" s="1"/>
      <c r="M75" s="1"/>
      <c r="N75" s="1"/>
      <c r="O75" s="1"/>
      <c r="P75" s="1"/>
      <c r="Q75" s="1"/>
      <c r="R75" s="1"/>
      <c r="S75" s="1"/>
      <c r="T75" s="1"/>
      <c r="U75" s="1"/>
      <c r="V75" s="1"/>
      <c r="W75" s="1"/>
      <c r="Y75" s="1"/>
      <c r="Z75" s="1"/>
      <c r="AA75" s="1"/>
      <c r="AB75" s="1"/>
      <c r="AC75" s="1"/>
      <c r="AD75" s="1"/>
      <c r="AE75" s="1"/>
      <c r="AF75" s="1"/>
      <c r="AG75" s="1"/>
      <c r="AH75" s="1"/>
      <c r="AI75" s="1"/>
      <c r="AJ75" s="1"/>
      <c r="AK75" s="1"/>
      <c r="AL75" s="1"/>
      <c r="AM75" s="1"/>
      <c r="AN75" s="1"/>
      <c r="AO75" s="1"/>
      <c r="AP75" s="1"/>
      <c r="AQ75" s="1"/>
      <c r="AR75" s="1"/>
      <c r="AS75" s="1"/>
      <c r="AT75" s="1"/>
      <c r="AU75" s="1"/>
      <c r="AW75" s="1"/>
      <c r="AX75" s="1"/>
      <c r="AY75" s="1"/>
      <c r="AZ75" s="1"/>
      <c r="BA75" s="1"/>
      <c r="BB75" s="1"/>
      <c r="BC75" s="1"/>
      <c r="BD75" s="1"/>
      <c r="BE75" s="1"/>
      <c r="BF75" s="1"/>
      <c r="BG75" s="1"/>
      <c r="BH75" s="1"/>
      <c r="BI75" s="1"/>
      <c r="BJ75" s="1"/>
      <c r="BK75" s="1"/>
      <c r="BL75" s="1"/>
      <c r="BM75" s="1"/>
      <c r="BN75" s="1"/>
      <c r="BO75" s="1"/>
      <c r="BP75" s="1"/>
      <c r="BQ75" s="1"/>
      <c r="BR75" s="1"/>
      <c r="BS75" s="1"/>
      <c r="BU75" s="1"/>
      <c r="BV75" s="1"/>
      <c r="BW75" s="1"/>
      <c r="BX75" s="1"/>
      <c r="BY75" s="1"/>
      <c r="BZ75" s="1"/>
      <c r="CA75" s="1"/>
      <c r="CB75" s="1"/>
      <c r="CC75" s="1"/>
      <c r="CD75" s="1"/>
      <c r="CE75" s="1"/>
      <c r="CF75" s="1"/>
      <c r="CG75" s="1"/>
      <c r="CH75" s="1"/>
      <c r="CI75" s="1"/>
      <c r="CJ75" s="1"/>
      <c r="CK75" s="1"/>
      <c r="CL75" s="1"/>
      <c r="CM75" s="1"/>
      <c r="CN75" s="1"/>
      <c r="CO75" s="1"/>
      <c r="CP75" s="1"/>
      <c r="CQ75" s="1"/>
      <c r="CS75" s="1"/>
      <c r="CT75" s="1"/>
      <c r="CU75" s="1"/>
      <c r="CV75" s="1"/>
      <c r="CW75" s="1"/>
      <c r="CX75" s="1"/>
      <c r="CY75" s="1"/>
      <c r="CZ75" s="1"/>
      <c r="DA75" s="1"/>
      <c r="DB75" s="1"/>
      <c r="DC75" s="1"/>
      <c r="DD75" s="1"/>
      <c r="DE75" s="1"/>
      <c r="DF75" s="1"/>
      <c r="DG75" s="1"/>
      <c r="DH75" s="1"/>
      <c r="DI75" s="1"/>
      <c r="DJ75" s="1"/>
      <c r="DK75" s="1"/>
      <c r="DL75" s="1"/>
      <c r="DM75" s="1"/>
      <c r="DN75" s="1"/>
      <c r="DO75" s="1"/>
      <c r="DQ75" s="1"/>
      <c r="DR75" s="1"/>
      <c r="DS75" s="1"/>
      <c r="DT75" s="1"/>
      <c r="DU75" s="1"/>
      <c r="DV75" s="1"/>
      <c r="DW75" s="1"/>
      <c r="DX75" s="1"/>
      <c r="DY75" s="1"/>
      <c r="DZ75" s="1"/>
      <c r="EA75" s="1"/>
      <c r="EB75" s="1"/>
      <c r="EC75" s="1"/>
      <c r="ED75" s="1"/>
      <c r="EE75" s="1"/>
      <c r="EF75" s="1"/>
      <c r="EG75" s="1"/>
      <c r="EH75" s="1"/>
      <c r="EI75" s="1"/>
      <c r="EJ75" s="1"/>
      <c r="EK75" s="1"/>
      <c r="EL75" s="1"/>
      <c r="EM75" s="1"/>
      <c r="EO75" s="1"/>
      <c r="EP75" s="1"/>
      <c r="EQ75" s="1"/>
      <c r="ER75" s="1"/>
      <c r="ES75" s="1"/>
      <c r="ET75" s="1"/>
      <c r="EU75" s="1"/>
      <c r="EV75" s="1"/>
      <c r="EW75" s="1"/>
      <c r="EX75" s="1"/>
      <c r="EY75" s="1"/>
      <c r="EZ75" s="1"/>
      <c r="FA75" s="1"/>
      <c r="FB75" s="1"/>
      <c r="FC75" s="1"/>
      <c r="FD75" s="1"/>
      <c r="FE75" s="1"/>
      <c r="FF75" s="1"/>
      <c r="FG75" s="1"/>
      <c r="FH75" s="1"/>
      <c r="FI75" s="1"/>
      <c r="FJ75" s="1"/>
      <c r="FK75" s="1"/>
      <c r="FM75" s="1"/>
      <c r="FN75" s="1"/>
      <c r="FO75" s="1"/>
      <c r="FP75" s="1"/>
      <c r="FQ75" s="1"/>
      <c r="FR75" s="1"/>
      <c r="FS75" s="1"/>
      <c r="FT75" s="1"/>
      <c r="FU75" s="1"/>
      <c r="FV75" s="1"/>
      <c r="FW75" s="1"/>
      <c r="FX75" s="1"/>
      <c r="FY75" s="1"/>
      <c r="FZ75" s="1"/>
      <c r="GA75" s="1"/>
      <c r="GB75" s="1"/>
      <c r="GC75" s="1"/>
      <c r="GD75" s="1"/>
      <c r="GE75" s="1"/>
      <c r="GF75" s="1"/>
      <c r="GG75" s="1"/>
      <c r="GH75" s="1"/>
      <c r="GI75" s="1"/>
      <c r="GK75" s="1"/>
      <c r="GL75" s="1"/>
      <c r="GM75" s="1"/>
      <c r="GN75" s="1"/>
      <c r="GO75" s="1"/>
      <c r="GP75" s="1"/>
      <c r="GQ75" s="1"/>
      <c r="GR75" s="1"/>
      <c r="GS75" s="1"/>
      <c r="GT75" s="1"/>
      <c r="GU75" s="1"/>
      <c r="GV75" s="1"/>
      <c r="GW75" s="1"/>
      <c r="GX75" s="1"/>
      <c r="GY75" s="1"/>
      <c r="GZ75" s="1"/>
      <c r="HA75" s="1"/>
      <c r="HB75" s="1"/>
      <c r="HC75" s="1"/>
      <c r="HD75" s="1"/>
      <c r="HE75" s="1"/>
      <c r="HF75" s="1"/>
      <c r="HG75" s="1"/>
      <c r="HI75" s="1"/>
      <c r="HJ75" s="1"/>
      <c r="HK75" s="1"/>
      <c r="HL75" s="1"/>
      <c r="HM75" s="1"/>
      <c r="HN75" s="1"/>
      <c r="HO75" s="1"/>
      <c r="HP75" s="1"/>
      <c r="HQ75" s="1"/>
      <c r="HR75" s="1"/>
      <c r="HS75" s="1"/>
      <c r="HT75" s="1"/>
      <c r="HU75" s="1"/>
      <c r="HV75" s="1"/>
      <c r="HW75" s="1"/>
      <c r="HX75" s="1"/>
      <c r="HY75" s="1"/>
      <c r="HZ75" s="1"/>
      <c r="IA75" s="1"/>
      <c r="IB75" s="1"/>
      <c r="IC75" s="1"/>
      <c r="ID75" s="1"/>
      <c r="IE75" s="1"/>
    </row>
    <row r="76" ht="15" spans="1:239">
      <c r="A76" s="1"/>
      <c r="B76" s="1"/>
      <c r="C76" s="1"/>
      <c r="D76" s="1"/>
      <c r="E76" s="1"/>
      <c r="F76" s="1"/>
      <c r="G76" s="1"/>
      <c r="H76" s="1"/>
      <c r="I76" s="1"/>
      <c r="J76" s="1"/>
      <c r="K76" s="1"/>
      <c r="L76" s="1"/>
      <c r="M76" s="1"/>
      <c r="N76" s="1"/>
      <c r="O76" s="1"/>
      <c r="P76" s="1"/>
      <c r="Q76" s="1"/>
      <c r="R76" s="1"/>
      <c r="S76" s="1"/>
      <c r="T76" s="1"/>
      <c r="U76" s="1"/>
      <c r="V76" s="1"/>
      <c r="W76" s="1"/>
      <c r="Y76" s="1"/>
      <c r="Z76" s="1"/>
      <c r="AA76" s="1"/>
      <c r="AB76" s="1"/>
      <c r="AC76" s="1"/>
      <c r="AD76" s="1"/>
      <c r="AE76" s="1"/>
      <c r="AF76" s="1"/>
      <c r="AG76" s="1"/>
      <c r="AH76" s="1"/>
      <c r="AI76" s="1"/>
      <c r="AJ76" s="1"/>
      <c r="AK76" s="1"/>
      <c r="AL76" s="1"/>
      <c r="AM76" s="1"/>
      <c r="AN76" s="1"/>
      <c r="AO76" s="1"/>
      <c r="AP76" s="1"/>
      <c r="AQ76" s="1"/>
      <c r="AR76" s="1"/>
      <c r="AS76" s="1"/>
      <c r="AT76" s="1"/>
      <c r="AU76" s="1"/>
      <c r="AW76" s="1"/>
      <c r="AX76" s="1"/>
      <c r="AY76" s="1"/>
      <c r="AZ76" s="1"/>
      <c r="BA76" s="1"/>
      <c r="BB76" s="1"/>
      <c r="BC76" s="1"/>
      <c r="BD76" s="1"/>
      <c r="BE76" s="1"/>
      <c r="BF76" s="1"/>
      <c r="BG76" s="1"/>
      <c r="BH76" s="1"/>
      <c r="BI76" s="1"/>
      <c r="BJ76" s="1"/>
      <c r="BK76" s="1"/>
      <c r="BL76" s="1"/>
      <c r="BM76" s="1"/>
      <c r="BN76" s="1"/>
      <c r="BO76" s="1"/>
      <c r="BP76" s="1"/>
      <c r="BQ76" s="1"/>
      <c r="BR76" s="1"/>
      <c r="BS76" s="1"/>
      <c r="BU76" s="1"/>
      <c r="BV76" s="1"/>
      <c r="BW76" s="1"/>
      <c r="BX76" s="1"/>
      <c r="BY76" s="1"/>
      <c r="BZ76" s="1"/>
      <c r="CA76" s="1"/>
      <c r="CB76" s="1"/>
      <c r="CC76" s="1"/>
      <c r="CD76" s="1"/>
      <c r="CE76" s="1"/>
      <c r="CF76" s="1"/>
      <c r="CG76" s="1"/>
      <c r="CH76" s="1"/>
      <c r="CI76" s="1"/>
      <c r="CJ76" s="1"/>
      <c r="CK76" s="1"/>
      <c r="CL76" s="1"/>
      <c r="CM76" s="1"/>
      <c r="CN76" s="1"/>
      <c r="CO76" s="1"/>
      <c r="CP76" s="1"/>
      <c r="CQ76" s="1"/>
      <c r="CS76" s="1"/>
      <c r="CT76" s="1"/>
      <c r="CU76" s="1"/>
      <c r="CV76" s="1"/>
      <c r="CW76" s="1"/>
      <c r="CX76" s="1"/>
      <c r="CY76" s="1"/>
      <c r="CZ76" s="1"/>
      <c r="DA76" s="1"/>
      <c r="DB76" s="1"/>
      <c r="DC76" s="1"/>
      <c r="DD76" s="1"/>
      <c r="DE76" s="1"/>
      <c r="DF76" s="1"/>
      <c r="DG76" s="1"/>
      <c r="DH76" s="1"/>
      <c r="DI76" s="1"/>
      <c r="DJ76" s="1"/>
      <c r="DK76" s="1"/>
      <c r="DL76" s="1"/>
      <c r="DM76" s="1"/>
      <c r="DN76" s="1"/>
      <c r="DO76" s="1"/>
      <c r="DQ76" s="1"/>
      <c r="DR76" s="1"/>
      <c r="DS76" s="1"/>
      <c r="DT76" s="1"/>
      <c r="DU76" s="1"/>
      <c r="DV76" s="1"/>
      <c r="DW76" s="1"/>
      <c r="DX76" s="1"/>
      <c r="DY76" s="1"/>
      <c r="DZ76" s="1"/>
      <c r="EA76" s="1"/>
      <c r="EB76" s="1"/>
      <c r="EC76" s="1"/>
      <c r="ED76" s="1"/>
      <c r="EE76" s="1"/>
      <c r="EF76" s="1"/>
      <c r="EG76" s="1"/>
      <c r="EH76" s="1"/>
      <c r="EI76" s="1"/>
      <c r="EJ76" s="1"/>
      <c r="EK76" s="1"/>
      <c r="EL76" s="1"/>
      <c r="EM76" s="1"/>
      <c r="EO76" s="1"/>
      <c r="EP76" s="1"/>
      <c r="EQ76" s="1"/>
      <c r="ER76" s="1"/>
      <c r="ES76" s="1"/>
      <c r="ET76" s="1"/>
      <c r="EU76" s="1"/>
      <c r="EV76" s="1"/>
      <c r="EW76" s="1"/>
      <c r="EX76" s="1"/>
      <c r="EY76" s="1"/>
      <c r="EZ76" s="1"/>
      <c r="FA76" s="1"/>
      <c r="FB76" s="1"/>
      <c r="FC76" s="1"/>
      <c r="FD76" s="1"/>
      <c r="FE76" s="1"/>
      <c r="FF76" s="1"/>
      <c r="FG76" s="1"/>
      <c r="FH76" s="1"/>
      <c r="FI76" s="1"/>
      <c r="FJ76" s="1"/>
      <c r="FK76" s="1"/>
      <c r="FM76" s="1"/>
      <c r="FN76" s="1"/>
      <c r="FO76" s="1"/>
      <c r="FP76" s="1"/>
      <c r="FQ76" s="1"/>
      <c r="FR76" s="1"/>
      <c r="FS76" s="1"/>
      <c r="FT76" s="1"/>
      <c r="FU76" s="1"/>
      <c r="FV76" s="1"/>
      <c r="FW76" s="1"/>
      <c r="FX76" s="1"/>
      <c r="FY76" s="1"/>
      <c r="FZ76" s="1"/>
      <c r="GA76" s="1"/>
      <c r="GB76" s="1"/>
      <c r="GC76" s="1"/>
      <c r="GD76" s="1"/>
      <c r="GE76" s="1"/>
      <c r="GF76" s="1"/>
      <c r="GG76" s="1"/>
      <c r="GH76" s="1"/>
      <c r="GI76" s="1"/>
      <c r="GK76" s="1"/>
      <c r="GL76" s="1"/>
      <c r="GM76" s="1"/>
      <c r="GN76" s="1"/>
      <c r="GO76" s="1"/>
      <c r="GP76" s="1"/>
      <c r="GQ76" s="1"/>
      <c r="GR76" s="1"/>
      <c r="GS76" s="1"/>
      <c r="GT76" s="1"/>
      <c r="GU76" s="1"/>
      <c r="GV76" s="1"/>
      <c r="GW76" s="1"/>
      <c r="GX76" s="1"/>
      <c r="GY76" s="1"/>
      <c r="GZ76" s="1"/>
      <c r="HA76" s="1"/>
      <c r="HB76" s="1"/>
      <c r="HC76" s="1"/>
      <c r="HD76" s="1"/>
      <c r="HE76" s="1"/>
      <c r="HF76" s="1"/>
      <c r="HG76" s="1"/>
      <c r="HI76" s="1"/>
      <c r="HJ76" s="1"/>
      <c r="HK76" s="1"/>
      <c r="HL76" s="1"/>
      <c r="HM76" s="1"/>
      <c r="HN76" s="1"/>
      <c r="HO76" s="1"/>
      <c r="HP76" s="1"/>
      <c r="HQ76" s="1"/>
      <c r="HR76" s="1"/>
      <c r="HS76" s="1"/>
      <c r="HT76" s="1"/>
      <c r="HU76" s="1"/>
      <c r="HV76" s="1"/>
      <c r="HW76" s="1"/>
      <c r="HX76" s="1"/>
      <c r="HY76" s="1"/>
      <c r="HZ76" s="1"/>
      <c r="IA76" s="1"/>
      <c r="IB76" s="1"/>
      <c r="IC76" s="1"/>
      <c r="ID76" s="1"/>
      <c r="IE76" s="1"/>
    </row>
    <row r="77" ht="15" spans="1:239">
      <c r="A77" s="1"/>
      <c r="B77" s="1"/>
      <c r="C77" s="1"/>
      <c r="D77" s="1"/>
      <c r="E77" s="1"/>
      <c r="F77" s="1"/>
      <c r="G77" s="1"/>
      <c r="H77" s="1"/>
      <c r="I77" s="1"/>
      <c r="J77" s="1"/>
      <c r="K77" s="1"/>
      <c r="L77" s="1"/>
      <c r="M77" s="1"/>
      <c r="N77" s="1"/>
      <c r="O77" s="1"/>
      <c r="P77" s="1"/>
      <c r="Q77" s="1"/>
      <c r="R77" s="1"/>
      <c r="S77" s="1"/>
      <c r="T77" s="1"/>
      <c r="U77" s="1"/>
      <c r="V77" s="1"/>
      <c r="W77" s="1"/>
      <c r="Y77" s="1"/>
      <c r="Z77" s="1"/>
      <c r="AA77" s="1"/>
      <c r="AB77" s="1"/>
      <c r="AC77" s="1"/>
      <c r="AD77" s="1"/>
      <c r="AE77" s="1"/>
      <c r="AF77" s="1"/>
      <c r="AG77" s="1"/>
      <c r="AH77" s="1"/>
      <c r="AI77" s="1"/>
      <c r="AJ77" s="1"/>
      <c r="AK77" s="1"/>
      <c r="AL77" s="1"/>
      <c r="AM77" s="1"/>
      <c r="AN77" s="1"/>
      <c r="AO77" s="1"/>
      <c r="AP77" s="1"/>
      <c r="AQ77" s="1"/>
      <c r="AR77" s="1"/>
      <c r="AS77" s="1"/>
      <c r="AT77" s="1"/>
      <c r="AU77" s="1"/>
      <c r="AW77" s="1"/>
      <c r="AX77" s="1"/>
      <c r="AY77" s="1"/>
      <c r="AZ77" s="1"/>
      <c r="BA77" s="1"/>
      <c r="BB77" s="1"/>
      <c r="BC77" s="1"/>
      <c r="BD77" s="1"/>
      <c r="BE77" s="1"/>
      <c r="BF77" s="1"/>
      <c r="BG77" s="1"/>
      <c r="BH77" s="1"/>
      <c r="BI77" s="1"/>
      <c r="BJ77" s="1"/>
      <c r="BK77" s="1"/>
      <c r="BL77" s="1"/>
      <c r="BM77" s="1"/>
      <c r="BN77" s="1"/>
      <c r="BO77" s="1"/>
      <c r="BP77" s="1"/>
      <c r="BQ77" s="1"/>
      <c r="BR77" s="1"/>
      <c r="BS77" s="1"/>
      <c r="BU77" s="1"/>
      <c r="BV77" s="1"/>
      <c r="BW77" s="1"/>
      <c r="BX77" s="1"/>
      <c r="BY77" s="1"/>
      <c r="BZ77" s="1"/>
      <c r="CA77" s="1"/>
      <c r="CB77" s="1"/>
      <c r="CC77" s="1"/>
      <c r="CD77" s="1"/>
      <c r="CE77" s="1"/>
      <c r="CF77" s="1"/>
      <c r="CG77" s="1"/>
      <c r="CH77" s="1"/>
      <c r="CI77" s="1"/>
      <c r="CJ77" s="1"/>
      <c r="CK77" s="1"/>
      <c r="CL77" s="1"/>
      <c r="CM77" s="1"/>
      <c r="CN77" s="1"/>
      <c r="CO77" s="1"/>
      <c r="CP77" s="1"/>
      <c r="CQ77" s="1"/>
      <c r="CS77" s="1"/>
      <c r="CT77" s="1"/>
      <c r="CU77" s="1"/>
      <c r="CV77" s="1"/>
      <c r="CW77" s="1"/>
      <c r="CX77" s="1"/>
      <c r="CY77" s="1"/>
      <c r="CZ77" s="1"/>
      <c r="DA77" s="1"/>
      <c r="DB77" s="1"/>
      <c r="DC77" s="1"/>
      <c r="DD77" s="1"/>
      <c r="DE77" s="1"/>
      <c r="DF77" s="1"/>
      <c r="DG77" s="1"/>
      <c r="DH77" s="1"/>
      <c r="DI77" s="1"/>
      <c r="DJ77" s="1"/>
      <c r="DK77" s="1"/>
      <c r="DL77" s="1"/>
      <c r="DM77" s="1"/>
      <c r="DN77" s="1"/>
      <c r="DO77" s="1"/>
      <c r="DQ77" s="1"/>
      <c r="DR77" s="1"/>
      <c r="DS77" s="1"/>
      <c r="DT77" s="1"/>
      <c r="DU77" s="1"/>
      <c r="DV77" s="1"/>
      <c r="DW77" s="1"/>
      <c r="DX77" s="1"/>
      <c r="DY77" s="1"/>
      <c r="DZ77" s="1"/>
      <c r="EA77" s="1"/>
      <c r="EB77" s="1"/>
      <c r="EC77" s="1"/>
      <c r="ED77" s="1"/>
      <c r="EE77" s="1"/>
      <c r="EF77" s="1"/>
      <c r="EG77" s="1"/>
      <c r="EH77" s="1"/>
      <c r="EI77" s="1"/>
      <c r="EJ77" s="1"/>
      <c r="EK77" s="1"/>
      <c r="EL77" s="1"/>
      <c r="EM77" s="1"/>
      <c r="EO77" s="1"/>
      <c r="EP77" s="1"/>
      <c r="EQ77" s="1"/>
      <c r="ER77" s="1"/>
      <c r="ES77" s="1"/>
      <c r="ET77" s="1"/>
      <c r="EU77" s="1"/>
      <c r="EV77" s="1"/>
      <c r="EW77" s="1"/>
      <c r="EX77" s="1"/>
      <c r="EY77" s="1"/>
      <c r="EZ77" s="1"/>
      <c r="FA77" s="1"/>
      <c r="FB77" s="1"/>
      <c r="FC77" s="1"/>
      <c r="FD77" s="1"/>
      <c r="FE77" s="1"/>
      <c r="FF77" s="1"/>
      <c r="FG77" s="1"/>
      <c r="FH77" s="1"/>
      <c r="FI77" s="1"/>
      <c r="FJ77" s="1"/>
      <c r="FK77" s="1"/>
      <c r="FM77" s="1"/>
      <c r="FN77" s="1"/>
      <c r="FO77" s="1"/>
      <c r="FP77" s="1"/>
      <c r="FQ77" s="1"/>
      <c r="FR77" s="1"/>
      <c r="FS77" s="1"/>
      <c r="FT77" s="1"/>
      <c r="FU77" s="1"/>
      <c r="FV77" s="1"/>
      <c r="FW77" s="1"/>
      <c r="FX77" s="1"/>
      <c r="FY77" s="1"/>
      <c r="FZ77" s="1"/>
      <c r="GA77" s="1"/>
      <c r="GB77" s="1"/>
      <c r="GC77" s="1"/>
      <c r="GD77" s="1"/>
      <c r="GE77" s="1"/>
      <c r="GF77" s="1"/>
      <c r="GG77" s="1"/>
      <c r="GH77" s="1"/>
      <c r="GI77" s="1"/>
      <c r="GK77" s="1"/>
      <c r="GL77" s="1"/>
      <c r="GM77" s="1"/>
      <c r="GN77" s="1"/>
      <c r="GO77" s="1"/>
      <c r="GP77" s="1"/>
      <c r="GQ77" s="1"/>
      <c r="GR77" s="1"/>
      <c r="GS77" s="1"/>
      <c r="GT77" s="1"/>
      <c r="GU77" s="1"/>
      <c r="GV77" s="1"/>
      <c r="GW77" s="1"/>
      <c r="GX77" s="1"/>
      <c r="GY77" s="1"/>
      <c r="GZ77" s="1"/>
      <c r="HA77" s="1"/>
      <c r="HB77" s="1"/>
      <c r="HC77" s="1"/>
      <c r="HD77" s="1"/>
      <c r="HE77" s="1"/>
      <c r="HF77" s="1"/>
      <c r="HG77" s="1"/>
      <c r="HI77" s="1"/>
      <c r="HJ77" s="1"/>
      <c r="HK77" s="1"/>
      <c r="HL77" s="1"/>
      <c r="HM77" s="1"/>
      <c r="HN77" s="1"/>
      <c r="HO77" s="1"/>
      <c r="HP77" s="1"/>
      <c r="HQ77" s="1"/>
      <c r="HR77" s="1"/>
      <c r="HS77" s="1"/>
      <c r="HT77" s="1"/>
      <c r="HU77" s="1"/>
      <c r="HV77" s="1"/>
      <c r="HW77" s="1"/>
      <c r="HX77" s="1"/>
      <c r="HY77" s="1"/>
      <c r="HZ77" s="1"/>
      <c r="IA77" s="1"/>
      <c r="IB77" s="1"/>
      <c r="IC77" s="1"/>
      <c r="ID77" s="1"/>
      <c r="IE77" s="1"/>
    </row>
    <row r="78" ht="15" spans="1:239">
      <c r="A78" s="1"/>
      <c r="B78" s="1"/>
      <c r="C78" s="1"/>
      <c r="D78" s="1"/>
      <c r="E78" s="1"/>
      <c r="F78" s="1"/>
      <c r="G78" s="1"/>
      <c r="H78" s="1"/>
      <c r="I78" s="1"/>
      <c r="J78" s="1"/>
      <c r="K78" s="1"/>
      <c r="L78" s="1"/>
      <c r="M78" s="1"/>
      <c r="N78" s="1"/>
      <c r="O78" s="1"/>
      <c r="P78" s="1"/>
      <c r="Q78" s="1"/>
      <c r="R78" s="1"/>
      <c r="S78" s="1"/>
      <c r="T78" s="1"/>
      <c r="U78" s="1"/>
      <c r="V78" s="1"/>
      <c r="W78" s="1"/>
      <c r="Y78" s="1"/>
      <c r="Z78" s="1"/>
      <c r="AA78" s="1"/>
      <c r="AB78" s="1"/>
      <c r="AC78" s="1"/>
      <c r="AD78" s="1"/>
      <c r="AE78" s="1"/>
      <c r="AF78" s="1"/>
      <c r="AG78" s="1"/>
      <c r="AH78" s="1"/>
      <c r="AI78" s="1"/>
      <c r="AJ78" s="1"/>
      <c r="AK78" s="1"/>
      <c r="AL78" s="1"/>
      <c r="AM78" s="1"/>
      <c r="AN78" s="1"/>
      <c r="AO78" s="1"/>
      <c r="AP78" s="1"/>
      <c r="AQ78" s="1"/>
      <c r="AR78" s="1"/>
      <c r="AS78" s="1"/>
      <c r="AT78" s="1"/>
      <c r="AU78" s="1"/>
      <c r="AW78" s="1"/>
      <c r="AX78" s="1"/>
      <c r="AY78" s="1"/>
      <c r="AZ78" s="1"/>
      <c r="BA78" s="1"/>
      <c r="BB78" s="1"/>
      <c r="BC78" s="1"/>
      <c r="BD78" s="1"/>
      <c r="BE78" s="1"/>
      <c r="BF78" s="1"/>
      <c r="BG78" s="1"/>
      <c r="BH78" s="1"/>
      <c r="BI78" s="1"/>
      <c r="BJ78" s="1"/>
      <c r="BK78" s="1"/>
      <c r="BL78" s="1"/>
      <c r="BM78" s="1"/>
      <c r="BN78" s="1"/>
      <c r="BO78" s="1"/>
      <c r="BP78" s="1"/>
      <c r="BQ78" s="1"/>
      <c r="BR78" s="1"/>
      <c r="BS78" s="1"/>
      <c r="BU78" s="1"/>
      <c r="BV78" s="1"/>
      <c r="BW78" s="1"/>
      <c r="BX78" s="1"/>
      <c r="BY78" s="1"/>
      <c r="BZ78" s="1"/>
      <c r="CA78" s="1"/>
      <c r="CB78" s="1"/>
      <c r="CC78" s="1"/>
      <c r="CD78" s="1"/>
      <c r="CE78" s="1"/>
      <c r="CF78" s="1"/>
      <c r="CG78" s="1"/>
      <c r="CH78" s="1"/>
      <c r="CI78" s="1"/>
      <c r="CJ78" s="1"/>
      <c r="CK78" s="1"/>
      <c r="CL78" s="1"/>
      <c r="CM78" s="1"/>
      <c r="CN78" s="1"/>
      <c r="CO78" s="1"/>
      <c r="CP78" s="1"/>
      <c r="CQ78" s="1"/>
      <c r="CS78" s="1"/>
      <c r="CT78" s="1"/>
      <c r="CU78" s="1"/>
      <c r="CV78" s="1"/>
      <c r="CW78" s="1"/>
      <c r="CX78" s="1"/>
      <c r="CY78" s="1"/>
      <c r="CZ78" s="1"/>
      <c r="DA78" s="1"/>
      <c r="DB78" s="1"/>
      <c r="DC78" s="1"/>
      <c r="DD78" s="1"/>
      <c r="DE78" s="1"/>
      <c r="DF78" s="1"/>
      <c r="DG78" s="1"/>
      <c r="DH78" s="1"/>
      <c r="DI78" s="1"/>
      <c r="DJ78" s="1"/>
      <c r="DK78" s="1"/>
      <c r="DL78" s="1"/>
      <c r="DM78" s="1"/>
      <c r="DN78" s="1"/>
      <c r="DO78" s="1"/>
      <c r="DQ78" s="1"/>
      <c r="DR78" s="1"/>
      <c r="DS78" s="1"/>
      <c r="DT78" s="1"/>
      <c r="DU78" s="1"/>
      <c r="DV78" s="1"/>
      <c r="DW78" s="1"/>
      <c r="DX78" s="1"/>
      <c r="DY78" s="1"/>
      <c r="DZ78" s="1"/>
      <c r="EA78" s="1"/>
      <c r="EB78" s="1"/>
      <c r="EC78" s="1"/>
      <c r="ED78" s="1"/>
      <c r="EE78" s="1"/>
      <c r="EF78" s="1"/>
      <c r="EG78" s="1"/>
      <c r="EH78" s="1"/>
      <c r="EI78" s="1"/>
      <c r="EJ78" s="1"/>
      <c r="EK78" s="1"/>
      <c r="EL78" s="1"/>
      <c r="EM78" s="1"/>
      <c r="EO78" s="1"/>
      <c r="EP78" s="1"/>
      <c r="EQ78" s="1"/>
      <c r="ER78" s="1"/>
      <c r="ES78" s="1"/>
      <c r="ET78" s="1"/>
      <c r="EU78" s="1"/>
      <c r="EV78" s="1"/>
      <c r="EW78" s="1"/>
      <c r="EX78" s="1"/>
      <c r="EY78" s="1"/>
      <c r="EZ78" s="1"/>
      <c r="FA78" s="1"/>
      <c r="FB78" s="1"/>
      <c r="FC78" s="1"/>
      <c r="FD78" s="1"/>
      <c r="FE78" s="1"/>
      <c r="FF78" s="1"/>
      <c r="FG78" s="1"/>
      <c r="FH78" s="1"/>
      <c r="FI78" s="1"/>
      <c r="FJ78" s="1"/>
      <c r="FK78" s="1"/>
      <c r="FM78" s="1"/>
      <c r="FN78" s="1"/>
      <c r="FO78" s="1"/>
      <c r="FP78" s="1"/>
      <c r="FQ78" s="1"/>
      <c r="FR78" s="1"/>
      <c r="FS78" s="1"/>
      <c r="FT78" s="1"/>
      <c r="FU78" s="1"/>
      <c r="FV78" s="1"/>
      <c r="FW78" s="1"/>
      <c r="FX78" s="1"/>
      <c r="FY78" s="1"/>
      <c r="FZ78" s="1"/>
      <c r="GA78" s="1"/>
      <c r="GB78" s="1"/>
      <c r="GC78" s="1"/>
      <c r="GD78" s="1"/>
      <c r="GE78" s="1"/>
      <c r="GF78" s="1"/>
      <c r="GG78" s="1"/>
      <c r="GH78" s="1"/>
      <c r="GI78" s="1"/>
      <c r="GK78" s="1"/>
      <c r="GL78" s="1"/>
      <c r="GM78" s="1"/>
      <c r="GN78" s="1"/>
      <c r="GO78" s="1"/>
      <c r="GP78" s="1"/>
      <c r="GQ78" s="1"/>
      <c r="GR78" s="1"/>
      <c r="GS78" s="1"/>
      <c r="GT78" s="1"/>
      <c r="GU78" s="1"/>
      <c r="GV78" s="1"/>
      <c r="GW78" s="1"/>
      <c r="GX78" s="1"/>
      <c r="GY78" s="1"/>
      <c r="GZ78" s="1"/>
      <c r="HA78" s="1"/>
      <c r="HB78" s="1"/>
      <c r="HC78" s="1"/>
      <c r="HD78" s="1"/>
      <c r="HE78" s="1"/>
      <c r="HF78" s="1"/>
      <c r="HG78" s="1"/>
      <c r="HI78" s="1"/>
      <c r="HJ78" s="1"/>
      <c r="HK78" s="1"/>
      <c r="HL78" s="1"/>
      <c r="HM78" s="1"/>
      <c r="HN78" s="1"/>
      <c r="HO78" s="1"/>
      <c r="HP78" s="1"/>
      <c r="HQ78" s="1"/>
      <c r="HR78" s="1"/>
      <c r="HS78" s="1"/>
      <c r="HT78" s="1"/>
      <c r="HU78" s="1"/>
      <c r="HV78" s="1"/>
      <c r="HW78" s="1"/>
      <c r="HX78" s="1"/>
      <c r="HY78" s="1"/>
      <c r="HZ78" s="1"/>
      <c r="IA78" s="1"/>
      <c r="IB78" s="1"/>
      <c r="IC78" s="1"/>
      <c r="ID78" s="1"/>
      <c r="IE78" s="1"/>
    </row>
    <row r="79" ht="15" spans="1:239">
      <c r="A79" s="1"/>
      <c r="B79" s="1"/>
      <c r="C79" s="1"/>
      <c r="D79" s="1"/>
      <c r="E79" s="1"/>
      <c r="F79" s="1"/>
      <c r="G79" s="1"/>
      <c r="H79" s="1"/>
      <c r="I79" s="1"/>
      <c r="J79" s="1"/>
      <c r="K79" s="1"/>
      <c r="L79" s="1"/>
      <c r="M79" s="1"/>
      <c r="N79" s="1"/>
      <c r="O79" s="1"/>
      <c r="P79" s="1"/>
      <c r="Q79" s="1"/>
      <c r="R79" s="1"/>
      <c r="S79" s="1"/>
      <c r="T79" s="1"/>
      <c r="U79" s="1"/>
      <c r="V79" s="1"/>
      <c r="W79" s="1"/>
      <c r="Y79" s="1"/>
      <c r="Z79" s="1"/>
      <c r="AA79" s="1"/>
      <c r="AB79" s="1"/>
      <c r="AC79" s="1"/>
      <c r="AD79" s="1"/>
      <c r="AE79" s="1"/>
      <c r="AF79" s="1"/>
      <c r="AG79" s="1"/>
      <c r="AH79" s="1"/>
      <c r="AI79" s="1"/>
      <c r="AJ79" s="1"/>
      <c r="AK79" s="1"/>
      <c r="AL79" s="1"/>
      <c r="AM79" s="1"/>
      <c r="AN79" s="1"/>
      <c r="AO79" s="1"/>
      <c r="AP79" s="1"/>
      <c r="AQ79" s="1"/>
      <c r="AR79" s="1"/>
      <c r="AS79" s="1"/>
      <c r="AT79" s="1"/>
      <c r="AU79" s="1"/>
      <c r="AW79" s="1"/>
      <c r="AX79" s="1"/>
      <c r="AY79" s="1"/>
      <c r="AZ79" s="1"/>
      <c r="BA79" s="1"/>
      <c r="BB79" s="1"/>
      <c r="BC79" s="1"/>
      <c r="BD79" s="1"/>
      <c r="BE79" s="1"/>
      <c r="BF79" s="1"/>
      <c r="BG79" s="1"/>
      <c r="BH79" s="1"/>
      <c r="BI79" s="1"/>
      <c r="BJ79" s="1"/>
      <c r="BK79" s="1"/>
      <c r="BL79" s="1"/>
      <c r="BM79" s="1"/>
      <c r="BN79" s="1"/>
      <c r="BO79" s="1"/>
      <c r="BP79" s="1"/>
      <c r="BQ79" s="1"/>
      <c r="BR79" s="1"/>
      <c r="BS79" s="1"/>
      <c r="BU79" s="1"/>
      <c r="BV79" s="1"/>
      <c r="BW79" s="1"/>
      <c r="BX79" s="1"/>
      <c r="BY79" s="1"/>
      <c r="BZ79" s="1"/>
      <c r="CA79" s="1"/>
      <c r="CB79" s="1"/>
      <c r="CC79" s="1"/>
      <c r="CD79" s="1"/>
      <c r="CE79" s="1"/>
      <c r="CF79" s="1"/>
      <c r="CG79" s="1"/>
      <c r="CH79" s="1"/>
      <c r="CI79" s="1"/>
      <c r="CJ79" s="1"/>
      <c r="CK79" s="1"/>
      <c r="CL79" s="1"/>
      <c r="CM79" s="1"/>
      <c r="CN79" s="1"/>
      <c r="CO79" s="1"/>
      <c r="CP79" s="1"/>
      <c r="CQ79" s="1"/>
      <c r="CS79" s="1"/>
      <c r="CT79" s="1"/>
      <c r="CU79" s="1"/>
      <c r="CV79" s="1"/>
      <c r="CW79" s="1"/>
      <c r="CX79" s="1"/>
      <c r="CY79" s="1"/>
      <c r="CZ79" s="1"/>
      <c r="DA79" s="1"/>
      <c r="DB79" s="1"/>
      <c r="DC79" s="1"/>
      <c r="DD79" s="1"/>
      <c r="DE79" s="1"/>
      <c r="DF79" s="1"/>
      <c r="DG79" s="1"/>
      <c r="DH79" s="1"/>
      <c r="DI79" s="1"/>
      <c r="DJ79" s="1"/>
      <c r="DK79" s="1"/>
      <c r="DL79" s="1"/>
      <c r="DM79" s="1"/>
      <c r="DN79" s="1"/>
      <c r="DO79" s="1"/>
      <c r="DQ79" s="1"/>
      <c r="DR79" s="1"/>
      <c r="DS79" s="1"/>
      <c r="DT79" s="1"/>
      <c r="DU79" s="1"/>
      <c r="DV79" s="1"/>
      <c r="DW79" s="1"/>
      <c r="DX79" s="1"/>
      <c r="DY79" s="1"/>
      <c r="DZ79" s="1"/>
      <c r="EA79" s="1"/>
      <c r="EB79" s="1"/>
      <c r="EC79" s="1"/>
      <c r="ED79" s="1"/>
      <c r="EE79" s="1"/>
      <c r="EF79" s="1"/>
      <c r="EG79" s="1"/>
      <c r="EH79" s="1"/>
      <c r="EI79" s="1"/>
      <c r="EJ79" s="1"/>
      <c r="EK79" s="1"/>
      <c r="EL79" s="1"/>
      <c r="EM79" s="1"/>
      <c r="EO79" s="1"/>
      <c r="EP79" s="1"/>
      <c r="EQ79" s="1"/>
      <c r="ER79" s="1"/>
      <c r="ES79" s="1"/>
      <c r="ET79" s="1"/>
      <c r="EU79" s="1"/>
      <c r="EV79" s="1"/>
      <c r="EW79" s="1"/>
      <c r="EX79" s="1"/>
      <c r="EY79" s="1"/>
      <c r="EZ79" s="1"/>
      <c r="FA79" s="1"/>
      <c r="FB79" s="1"/>
      <c r="FC79" s="1"/>
      <c r="FD79" s="1"/>
      <c r="FE79" s="1"/>
      <c r="FF79" s="1"/>
      <c r="FG79" s="1"/>
      <c r="FH79" s="1"/>
      <c r="FI79" s="1"/>
      <c r="FJ79" s="1"/>
      <c r="FK79" s="1"/>
      <c r="FM79" s="1"/>
      <c r="FN79" s="1"/>
      <c r="FO79" s="1"/>
      <c r="FP79" s="1"/>
      <c r="FQ79" s="1"/>
      <c r="FR79" s="1"/>
      <c r="FS79" s="1"/>
      <c r="FT79" s="1"/>
      <c r="FU79" s="1"/>
      <c r="FV79" s="1"/>
      <c r="FW79" s="1"/>
      <c r="FX79" s="1"/>
      <c r="FY79" s="1"/>
      <c r="FZ79" s="1"/>
      <c r="GA79" s="1"/>
      <c r="GB79" s="1"/>
      <c r="GC79" s="1"/>
      <c r="GD79" s="1"/>
      <c r="GE79" s="1"/>
      <c r="GF79" s="1"/>
      <c r="GG79" s="1"/>
      <c r="GH79" s="1"/>
      <c r="GI79" s="1"/>
      <c r="GK79" s="1"/>
      <c r="GL79" s="1"/>
      <c r="GM79" s="1"/>
      <c r="GN79" s="1"/>
      <c r="GO79" s="1"/>
      <c r="GP79" s="1"/>
      <c r="GQ79" s="1"/>
      <c r="GR79" s="1"/>
      <c r="GS79" s="1"/>
      <c r="GT79" s="1"/>
      <c r="GU79" s="1"/>
      <c r="GV79" s="1"/>
      <c r="GW79" s="1"/>
      <c r="GX79" s="1"/>
      <c r="GY79" s="1"/>
      <c r="GZ79" s="1"/>
      <c r="HA79" s="1"/>
      <c r="HB79" s="1"/>
      <c r="HC79" s="1"/>
      <c r="HD79" s="1"/>
      <c r="HE79" s="1"/>
      <c r="HF79" s="1"/>
      <c r="HG79" s="1"/>
      <c r="HI79" s="1"/>
      <c r="HJ79" s="1"/>
      <c r="HK79" s="1"/>
      <c r="HL79" s="1"/>
      <c r="HM79" s="1"/>
      <c r="HN79" s="1"/>
      <c r="HO79" s="1"/>
      <c r="HP79" s="1"/>
      <c r="HQ79" s="1"/>
      <c r="HR79" s="1"/>
      <c r="HS79" s="1"/>
      <c r="HT79" s="1"/>
      <c r="HU79" s="1"/>
      <c r="HV79" s="1"/>
      <c r="HW79" s="1"/>
      <c r="HX79" s="1"/>
      <c r="HY79" s="1"/>
      <c r="HZ79" s="1"/>
      <c r="IA79" s="1"/>
      <c r="IB79" s="1"/>
      <c r="IC79" s="1"/>
      <c r="ID79" s="1"/>
      <c r="IE79" s="1"/>
    </row>
    <row r="80" ht="15" spans="1:239">
      <c r="A80" s="1"/>
      <c r="B80" s="1"/>
      <c r="C80" s="1"/>
      <c r="D80" s="1"/>
      <c r="E80" s="1"/>
      <c r="F80" s="1"/>
      <c r="G80" s="1"/>
      <c r="H80" s="1"/>
      <c r="I80" s="1"/>
      <c r="J80" s="1"/>
      <c r="K80" s="1"/>
      <c r="L80" s="1"/>
      <c r="M80" s="1"/>
      <c r="N80" s="1"/>
      <c r="O80" s="1"/>
      <c r="P80" s="1"/>
      <c r="Q80" s="1"/>
      <c r="R80" s="1"/>
      <c r="S80" s="1"/>
      <c r="T80" s="1"/>
      <c r="U80" s="1"/>
      <c r="V80" s="1"/>
      <c r="W80" s="1"/>
      <c r="Y80" s="1"/>
      <c r="Z80" s="1"/>
      <c r="AA80" s="1"/>
      <c r="AB80" s="1"/>
      <c r="AC80" s="1"/>
      <c r="AD80" s="1"/>
      <c r="AE80" s="1"/>
      <c r="AF80" s="1"/>
      <c r="AG80" s="1"/>
      <c r="AH80" s="1"/>
      <c r="AI80" s="1"/>
      <c r="AJ80" s="1"/>
      <c r="AK80" s="1"/>
      <c r="AL80" s="1"/>
      <c r="AM80" s="1"/>
      <c r="AN80" s="1"/>
      <c r="AO80" s="1"/>
      <c r="AP80" s="1"/>
      <c r="AQ80" s="1"/>
      <c r="AR80" s="1"/>
      <c r="AS80" s="1"/>
      <c r="AT80" s="1"/>
      <c r="AU80" s="1"/>
      <c r="AW80" s="1"/>
      <c r="AX80" s="1"/>
      <c r="AY80" s="1"/>
      <c r="AZ80" s="1"/>
      <c r="BA80" s="1"/>
      <c r="BB80" s="1"/>
      <c r="BC80" s="1"/>
      <c r="BD80" s="1"/>
      <c r="BE80" s="1"/>
      <c r="BF80" s="1"/>
      <c r="BG80" s="1"/>
      <c r="BH80" s="1"/>
      <c r="BI80" s="1"/>
      <c r="BJ80" s="1"/>
      <c r="BK80" s="1"/>
      <c r="BL80" s="1"/>
      <c r="BM80" s="1"/>
      <c r="BN80" s="1"/>
      <c r="BO80" s="1"/>
      <c r="BP80" s="1"/>
      <c r="BQ80" s="1"/>
      <c r="BR80" s="1"/>
      <c r="BS80" s="1"/>
      <c r="BU80" s="1"/>
      <c r="BV80" s="1"/>
      <c r="BW80" s="1"/>
      <c r="BX80" s="1"/>
      <c r="BY80" s="1"/>
      <c r="BZ80" s="1"/>
      <c r="CA80" s="1"/>
      <c r="CB80" s="1"/>
      <c r="CC80" s="1"/>
      <c r="CD80" s="1"/>
      <c r="CE80" s="1"/>
      <c r="CF80" s="1"/>
      <c r="CG80" s="1"/>
      <c r="CH80" s="1"/>
      <c r="CI80" s="1"/>
      <c r="CJ80" s="1"/>
      <c r="CK80" s="1"/>
      <c r="CL80" s="1"/>
      <c r="CM80" s="1"/>
      <c r="CN80" s="1"/>
      <c r="CO80" s="1"/>
      <c r="CP80" s="1"/>
      <c r="CQ80" s="1"/>
      <c r="CS80" s="1"/>
      <c r="CT80" s="1"/>
      <c r="CU80" s="1"/>
      <c r="CV80" s="1"/>
      <c r="CW80" s="1"/>
      <c r="CX80" s="1"/>
      <c r="CY80" s="1"/>
      <c r="CZ80" s="1"/>
      <c r="DA80" s="1"/>
      <c r="DB80" s="1"/>
      <c r="DC80" s="1"/>
      <c r="DD80" s="1"/>
      <c r="DE80" s="1"/>
      <c r="DF80" s="1"/>
      <c r="DG80" s="1"/>
      <c r="DH80" s="1"/>
      <c r="DI80" s="1"/>
      <c r="DJ80" s="1"/>
      <c r="DK80" s="1"/>
      <c r="DL80" s="1"/>
      <c r="DM80" s="1"/>
      <c r="DN80" s="1"/>
      <c r="DO80" s="1"/>
      <c r="DQ80" s="1"/>
      <c r="DR80" s="1"/>
      <c r="DS80" s="1"/>
      <c r="DT80" s="1"/>
      <c r="DU80" s="1"/>
      <c r="DV80" s="1"/>
      <c r="DW80" s="1"/>
      <c r="DX80" s="1"/>
      <c r="DY80" s="1"/>
      <c r="DZ80" s="1"/>
      <c r="EA80" s="1"/>
      <c r="EB80" s="1"/>
      <c r="EC80" s="1"/>
      <c r="ED80" s="1"/>
      <c r="EE80" s="1"/>
      <c r="EF80" s="1"/>
      <c r="EG80" s="1"/>
      <c r="EH80" s="1"/>
      <c r="EI80" s="1"/>
      <c r="EJ80" s="1"/>
      <c r="EK80" s="1"/>
      <c r="EL80" s="1"/>
      <c r="EM80" s="1"/>
      <c r="EO80" s="1"/>
      <c r="EP80" s="1"/>
      <c r="EQ80" s="1"/>
      <c r="ER80" s="1"/>
      <c r="ES80" s="1"/>
      <c r="ET80" s="1"/>
      <c r="EU80" s="1"/>
      <c r="EV80" s="1"/>
      <c r="EW80" s="1"/>
      <c r="EX80" s="1"/>
      <c r="EY80" s="1"/>
      <c r="EZ80" s="1"/>
      <c r="FA80" s="1"/>
      <c r="FB80" s="1"/>
      <c r="FC80" s="1"/>
      <c r="FD80" s="1"/>
      <c r="FE80" s="1"/>
      <c r="FF80" s="1"/>
      <c r="FG80" s="1"/>
      <c r="FH80" s="1"/>
      <c r="FI80" s="1"/>
      <c r="FJ80" s="1"/>
      <c r="FK80" s="1"/>
      <c r="FM80" s="1"/>
      <c r="FN80" s="1"/>
      <c r="FO80" s="1"/>
      <c r="FP80" s="1"/>
      <c r="FQ80" s="1"/>
      <c r="FR80" s="1"/>
      <c r="FS80" s="1"/>
      <c r="FT80" s="1"/>
      <c r="FU80" s="1"/>
      <c r="FV80" s="1"/>
      <c r="FW80" s="1"/>
      <c r="FX80" s="1"/>
      <c r="FY80" s="1"/>
      <c r="FZ80" s="1"/>
      <c r="GA80" s="1"/>
      <c r="GB80" s="1"/>
      <c r="GC80" s="1"/>
      <c r="GD80" s="1"/>
      <c r="GE80" s="1"/>
      <c r="GF80" s="1"/>
      <c r="GG80" s="1"/>
      <c r="GH80" s="1"/>
      <c r="GI80" s="1"/>
      <c r="GK80" s="1"/>
      <c r="GL80" s="1"/>
      <c r="GM80" s="1"/>
      <c r="GN80" s="1"/>
      <c r="GO80" s="1"/>
      <c r="GP80" s="1"/>
      <c r="GQ80" s="1"/>
      <c r="GR80" s="1"/>
      <c r="GS80" s="1"/>
      <c r="GT80" s="1"/>
      <c r="GU80" s="1"/>
      <c r="GV80" s="1"/>
      <c r="GW80" s="1"/>
      <c r="GX80" s="1"/>
      <c r="GY80" s="1"/>
      <c r="GZ80" s="1"/>
      <c r="HA80" s="1"/>
      <c r="HB80" s="1"/>
      <c r="HC80" s="1"/>
      <c r="HD80" s="1"/>
      <c r="HE80" s="1"/>
      <c r="HF80" s="1"/>
      <c r="HG80" s="1"/>
      <c r="HI80" s="1"/>
      <c r="HJ80" s="1"/>
      <c r="HK80" s="1"/>
      <c r="HL80" s="1"/>
      <c r="HM80" s="1"/>
      <c r="HN80" s="1"/>
      <c r="HO80" s="1"/>
      <c r="HP80" s="1"/>
      <c r="HQ80" s="1"/>
      <c r="HR80" s="1"/>
      <c r="HS80" s="1"/>
      <c r="HT80" s="1"/>
      <c r="HU80" s="1"/>
      <c r="HV80" s="1"/>
      <c r="HW80" s="1"/>
      <c r="HX80" s="1"/>
      <c r="HY80" s="1"/>
      <c r="HZ80" s="1"/>
      <c r="IA80" s="1"/>
      <c r="IB80" s="1"/>
      <c r="IC80" s="1"/>
      <c r="ID80" s="1"/>
      <c r="IE80" s="1"/>
    </row>
  </sheetData>
  <mergeCells count="44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8:B18"/>
    <mergeCell ref="Y18:Z18"/>
    <mergeCell ref="AW18:AX18"/>
    <mergeCell ref="BU18:BV18"/>
    <mergeCell ref="CS18:CT18"/>
    <mergeCell ref="DQ18:DR18"/>
    <mergeCell ref="EO18:EP18"/>
    <mergeCell ref="FM18:FN18"/>
    <mergeCell ref="GK18:GL18"/>
    <mergeCell ref="HI18:HJ18"/>
    <mergeCell ref="A24:B24"/>
    <mergeCell ref="Y24:Z24"/>
    <mergeCell ref="AW24:AX24"/>
    <mergeCell ref="BU24:BV24"/>
    <mergeCell ref="CS24:CT24"/>
    <mergeCell ref="DQ24:DR24"/>
    <mergeCell ref="EO24:EP24"/>
    <mergeCell ref="FM24:FN24"/>
    <mergeCell ref="GK24:GL24"/>
    <mergeCell ref="HI24:HJ24"/>
    <mergeCell ref="A30:B30"/>
    <mergeCell ref="Y30:Z30"/>
    <mergeCell ref="AW30:AX30"/>
    <mergeCell ref="BU30:BV30"/>
    <mergeCell ref="CS30:CT30"/>
    <mergeCell ref="DQ30:DR30"/>
    <mergeCell ref="EO30:EP30"/>
    <mergeCell ref="FM30:FN30"/>
    <mergeCell ref="GK30:GL30"/>
    <mergeCell ref="HI30:HJ30"/>
    <mergeCell ref="A36:B36"/>
    <mergeCell ref="Y36:Z36"/>
    <mergeCell ref="AW36:AX36"/>
    <mergeCell ref="BU36:BV36"/>
    <mergeCell ref="CS36:CT36"/>
    <mergeCell ref="DQ36:DR36"/>
    <mergeCell ref="EO36:EP36"/>
    <mergeCell ref="FM36:FN36"/>
    <mergeCell ref="GK36:GL36"/>
    <mergeCell ref="HI36:HJ36"/>
    <mergeCell ref="A42:B42"/>
    <mergeCell ref="Y42:Z42"/>
    <mergeCell ref="AW42:AX42"/>
    <mergeCell ref="BU42:BV42"/>
    <mergeCell ref="CS42:CT42"/>
    <mergeCell ref="DQ42:DR42"/>
    <mergeCell ref="EO42:EP42"/>
    <mergeCell ref="FM42:FN42"/>
    <mergeCell ref="GK42:GL42"/>
    <mergeCell ref="HI42:HJ42"/>
    <mergeCell ref="A43:B43"/>
    <mergeCell ref="Y43:Z43"/>
    <mergeCell ref="AW43:AX43"/>
    <mergeCell ref="BU43:BV43"/>
    <mergeCell ref="CS43:CT43"/>
    <mergeCell ref="DQ43:DR43"/>
    <mergeCell ref="EO43:EP43"/>
    <mergeCell ref="FM43:FN43"/>
    <mergeCell ref="GK43:GL43"/>
    <mergeCell ref="HI43:HJ43"/>
    <mergeCell ref="A47:B47"/>
    <mergeCell ref="Y47:Z47"/>
    <mergeCell ref="AW47:AX47"/>
    <mergeCell ref="BU47:BV47"/>
    <mergeCell ref="CS47:CT47"/>
    <mergeCell ref="DQ47:DR47"/>
    <mergeCell ref="EO47:EP47"/>
    <mergeCell ref="FM47:FN47"/>
    <mergeCell ref="GK47:GL47"/>
    <mergeCell ref="HI47:HJ47"/>
    <mergeCell ref="A51:B51"/>
    <mergeCell ref="Y51:Z51"/>
    <mergeCell ref="AW51:AX51"/>
    <mergeCell ref="BU51:BV51"/>
    <mergeCell ref="CS51:CT51"/>
    <mergeCell ref="DQ51:DR51"/>
    <mergeCell ref="EO51:EP51"/>
    <mergeCell ref="FM51:FN51"/>
    <mergeCell ref="GK51:GL51"/>
    <mergeCell ref="HI51:HJ51"/>
    <mergeCell ref="A55:B55"/>
    <mergeCell ref="Y55:Z55"/>
    <mergeCell ref="AW55:AX55"/>
    <mergeCell ref="BU55:BV55"/>
    <mergeCell ref="CS55:CT55"/>
    <mergeCell ref="DQ55:DR55"/>
    <mergeCell ref="EO55:EP55"/>
    <mergeCell ref="FM55:FN55"/>
    <mergeCell ref="GK55:GL55"/>
    <mergeCell ref="HI55:HJ55"/>
    <mergeCell ref="A58:B58"/>
    <mergeCell ref="Y58:Z58"/>
    <mergeCell ref="AW58:AX58"/>
    <mergeCell ref="BU58:BV58"/>
    <mergeCell ref="CS58:CT58"/>
    <mergeCell ref="DQ58:DR58"/>
    <mergeCell ref="EO58:EP58"/>
    <mergeCell ref="FM58:FN58"/>
    <mergeCell ref="GK58:GL58"/>
    <mergeCell ref="HI58:HJ58"/>
    <mergeCell ref="A59:B59"/>
    <mergeCell ref="Y59:Z59"/>
    <mergeCell ref="AW59:AX59"/>
    <mergeCell ref="BU59:BV59"/>
    <mergeCell ref="CS59:CT59"/>
    <mergeCell ref="DQ59:DR59"/>
    <mergeCell ref="EO59:EP59"/>
    <mergeCell ref="FM59:FN59"/>
    <mergeCell ref="GK59:GL59"/>
    <mergeCell ref="HI59:HJ59"/>
    <mergeCell ref="A60:B60"/>
    <mergeCell ref="Y60:Z60"/>
    <mergeCell ref="AW60:AX60"/>
    <mergeCell ref="BU60:BV60"/>
    <mergeCell ref="CS60:CT60"/>
    <mergeCell ref="DQ60:DR60"/>
    <mergeCell ref="EO60:EP60"/>
    <mergeCell ref="FM60:FN60"/>
    <mergeCell ref="GK60:GL60"/>
    <mergeCell ref="HI60:HJ60"/>
    <mergeCell ref="A61:B61"/>
    <mergeCell ref="Y61:Z61"/>
    <mergeCell ref="AW61:AX61"/>
    <mergeCell ref="BU61:BV61"/>
    <mergeCell ref="CS61:CT61"/>
    <mergeCell ref="DQ61:DR61"/>
    <mergeCell ref="EO61:EP61"/>
    <mergeCell ref="FM61:FN61"/>
    <mergeCell ref="GK61:GL61"/>
    <mergeCell ref="HI61:HJ61"/>
    <mergeCell ref="A62:B62"/>
    <mergeCell ref="Y62:Z62"/>
    <mergeCell ref="AW62:AX62"/>
    <mergeCell ref="BU62:BV62"/>
    <mergeCell ref="CS62:CT62"/>
    <mergeCell ref="DQ62:DR62"/>
    <mergeCell ref="EO62:EP62"/>
    <mergeCell ref="FM62:FN62"/>
    <mergeCell ref="GK62:GL62"/>
    <mergeCell ref="HI62:HJ62"/>
    <mergeCell ref="A63:B63"/>
    <mergeCell ref="Y63:Z63"/>
    <mergeCell ref="AW63:AX63"/>
    <mergeCell ref="BU63:BV63"/>
    <mergeCell ref="CS63:CT63"/>
    <mergeCell ref="DQ63:DR63"/>
    <mergeCell ref="EO63:EP63"/>
    <mergeCell ref="FM63:FN63"/>
    <mergeCell ref="GK63:GL63"/>
    <mergeCell ref="HI63:HJ63"/>
    <mergeCell ref="A64:B64"/>
    <mergeCell ref="Y64:Z64"/>
    <mergeCell ref="AW64:AX64"/>
    <mergeCell ref="BU64:BV64"/>
    <mergeCell ref="CS64:CT64"/>
    <mergeCell ref="DQ64:DR64"/>
    <mergeCell ref="EO64:EP64"/>
    <mergeCell ref="FM64:FN64"/>
    <mergeCell ref="GK64:GL64"/>
    <mergeCell ref="HI64:HJ64"/>
    <mergeCell ref="A65:B65"/>
    <mergeCell ref="Y65:Z65"/>
    <mergeCell ref="AW65:AX65"/>
    <mergeCell ref="BU65:BV65"/>
    <mergeCell ref="CS65:CT65"/>
    <mergeCell ref="DQ65:DR65"/>
    <mergeCell ref="EO65:EP65"/>
    <mergeCell ref="FM65:FN65"/>
    <mergeCell ref="GK65:GL65"/>
    <mergeCell ref="HI65:HJ65"/>
    <mergeCell ref="A66:B66"/>
    <mergeCell ref="Y66:Z66"/>
    <mergeCell ref="AW66:AX66"/>
    <mergeCell ref="BU66:BV66"/>
    <mergeCell ref="CS66:CT66"/>
    <mergeCell ref="DQ66:DR66"/>
    <mergeCell ref="EO66:EP66"/>
    <mergeCell ref="FM66:FN66"/>
    <mergeCell ref="GK66:GL66"/>
    <mergeCell ref="HI66:HJ66"/>
    <mergeCell ref="A67:B67"/>
    <mergeCell ref="Y67:Z67"/>
    <mergeCell ref="AW67:AX67"/>
    <mergeCell ref="BU67:BV67"/>
    <mergeCell ref="CS67:CT67"/>
    <mergeCell ref="DQ67:DR67"/>
    <mergeCell ref="EO67:EP67"/>
    <mergeCell ref="FM67:FN67"/>
    <mergeCell ref="GK67:GL67"/>
    <mergeCell ref="HI67:HJ67"/>
    <mergeCell ref="A68:B68"/>
    <mergeCell ref="Y68:Z68"/>
    <mergeCell ref="AW68:AX68"/>
    <mergeCell ref="BU68:BV68"/>
    <mergeCell ref="CS68:CT68"/>
    <mergeCell ref="DQ68:DR68"/>
    <mergeCell ref="EO68:EP68"/>
    <mergeCell ref="FM68:FN68"/>
    <mergeCell ref="GK68:GL68"/>
    <mergeCell ref="HI68:HJ68"/>
    <mergeCell ref="A69:B69"/>
    <mergeCell ref="Y69:Z69"/>
    <mergeCell ref="AW69:AX69"/>
    <mergeCell ref="BU69:BV69"/>
    <mergeCell ref="CS69:CT69"/>
    <mergeCell ref="DQ69:DR69"/>
    <mergeCell ref="EO69:EP69"/>
    <mergeCell ref="FM69:FN69"/>
    <mergeCell ref="GK69:GL69"/>
    <mergeCell ref="HI69:HJ69"/>
    <mergeCell ref="A70:B70"/>
    <mergeCell ref="Y70:Z70"/>
    <mergeCell ref="AW70:AX70"/>
    <mergeCell ref="BU70:BV70"/>
    <mergeCell ref="CS70:CT70"/>
    <mergeCell ref="DQ70:DR70"/>
    <mergeCell ref="EO70:EP70"/>
    <mergeCell ref="FM70:FN70"/>
    <mergeCell ref="GK70:GL70"/>
    <mergeCell ref="HI70:HJ70"/>
    <mergeCell ref="A71:B71"/>
    <mergeCell ref="Y71:Z71"/>
    <mergeCell ref="AW71:AX71"/>
    <mergeCell ref="BU71:BV71"/>
    <mergeCell ref="CS71:CT71"/>
    <mergeCell ref="DQ71:DR71"/>
    <mergeCell ref="EO71:EP71"/>
    <mergeCell ref="FM71:FN71"/>
    <mergeCell ref="GK71:GL71"/>
    <mergeCell ref="HI71:HJ71"/>
    <mergeCell ref="A72:B72"/>
    <mergeCell ref="Y72:Z72"/>
    <mergeCell ref="AW72:AX72"/>
    <mergeCell ref="BU72:BV72"/>
    <mergeCell ref="CS72:CT72"/>
    <mergeCell ref="DQ72:DR72"/>
    <mergeCell ref="EO72:EP72"/>
    <mergeCell ref="FM72:FN72"/>
    <mergeCell ref="GK72:GL72"/>
    <mergeCell ref="HI72:HJ72"/>
    <mergeCell ref="A73:B73"/>
    <mergeCell ref="Y73:Z73"/>
    <mergeCell ref="AW73:AX73"/>
    <mergeCell ref="BU73:BV73"/>
    <mergeCell ref="CS73:CT73"/>
    <mergeCell ref="DQ73:DR73"/>
    <mergeCell ref="EO73:EP73"/>
    <mergeCell ref="FM73:FN73"/>
    <mergeCell ref="GK73:GL73"/>
    <mergeCell ref="HI73:HJ73"/>
    <mergeCell ref="A74:B74"/>
    <mergeCell ref="Y74:Z74"/>
    <mergeCell ref="AW74:AX74"/>
    <mergeCell ref="BU74:BV74"/>
    <mergeCell ref="CS74:CT74"/>
    <mergeCell ref="DQ74:DR74"/>
    <mergeCell ref="EO74:EP74"/>
    <mergeCell ref="FM74:FN74"/>
    <mergeCell ref="GK74:GL74"/>
    <mergeCell ref="HI74:HJ74"/>
    <mergeCell ref="A75:B75"/>
    <mergeCell ref="Y75:Z75"/>
    <mergeCell ref="AW75:AX75"/>
    <mergeCell ref="BU75:BV75"/>
    <mergeCell ref="CS75:CT75"/>
    <mergeCell ref="DQ75:DR75"/>
    <mergeCell ref="EO75:EP75"/>
    <mergeCell ref="FM75:FN75"/>
    <mergeCell ref="GK75:GL75"/>
    <mergeCell ref="HI75:HJ75"/>
    <mergeCell ref="A76:B76"/>
    <mergeCell ref="Y76:Z76"/>
    <mergeCell ref="AW76:AX76"/>
    <mergeCell ref="BU76:BV76"/>
    <mergeCell ref="CS76:CT76"/>
    <mergeCell ref="DQ76:DR76"/>
    <mergeCell ref="EO76:EP76"/>
    <mergeCell ref="FM76:FN76"/>
    <mergeCell ref="GK76:GL76"/>
    <mergeCell ref="HI76:HJ76"/>
    <mergeCell ref="A77:B77"/>
    <mergeCell ref="Y77:Z77"/>
    <mergeCell ref="AW77:AX77"/>
    <mergeCell ref="BU77:BV77"/>
    <mergeCell ref="CS77:CT77"/>
    <mergeCell ref="DQ77:DR77"/>
    <mergeCell ref="EO77:EP77"/>
    <mergeCell ref="FM77:FN77"/>
    <mergeCell ref="GK77:GL77"/>
    <mergeCell ref="HI77:HJ77"/>
    <mergeCell ref="A78:B78"/>
    <mergeCell ref="Y78:Z78"/>
    <mergeCell ref="AW78:AX78"/>
    <mergeCell ref="BU78:BV78"/>
    <mergeCell ref="CS78:CT78"/>
    <mergeCell ref="DQ78:DR78"/>
    <mergeCell ref="EO78:EP78"/>
    <mergeCell ref="FM78:FN78"/>
    <mergeCell ref="GK78:GL78"/>
    <mergeCell ref="HI78:HJ78"/>
    <mergeCell ref="A79:B79"/>
    <mergeCell ref="Y79:Z79"/>
    <mergeCell ref="AW79:AX79"/>
    <mergeCell ref="BU79:BV79"/>
    <mergeCell ref="CS79:CT79"/>
    <mergeCell ref="DQ79:DR79"/>
    <mergeCell ref="EO79:EP79"/>
    <mergeCell ref="FM79:FN79"/>
    <mergeCell ref="GK79:GL79"/>
    <mergeCell ref="HI79:HJ79"/>
    <mergeCell ref="A80:B80"/>
    <mergeCell ref="Y80:Z80"/>
    <mergeCell ref="AW80:AX80"/>
    <mergeCell ref="BU80:BV80"/>
    <mergeCell ref="CS80:CT80"/>
    <mergeCell ref="DQ80:DR80"/>
    <mergeCell ref="EO80:EP80"/>
    <mergeCell ref="FM80:FN80"/>
    <mergeCell ref="GK80:GL80"/>
    <mergeCell ref="HI80:HJ80"/>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45"/>
  <sheetViews>
    <sheetView zoomScale="59" zoomScaleNormal="59" workbookViewId="0">
      <selection activeCell="M18" sqref="M18"/>
    </sheetView>
  </sheetViews>
  <sheetFormatPr defaultColWidth="9" defaultRowHeight="12.75"/>
  <cols>
    <col min="2" max="2" width="9.28571428571429" customWidth="1"/>
    <col min="4" max="4" width="72.2857142857143" customWidth="1"/>
    <col min="5" max="5" width="19.1428571428571" customWidth="1"/>
    <col min="6" max="6" width="12.8571428571429" customWidth="1"/>
    <col min="7" max="7" width="4.57142857142857" customWidth="1"/>
    <col min="8" max="16" width="9.28571428571429" customWidth="1"/>
    <col min="17" max="18" width="8.85714285714286" style="75" customWidth="1"/>
    <col min="19" max="32" width="8.85714285714286" style="199" customWidth="1"/>
    <col min="33" max="33" width="16.8571428571429" style="199" customWidth="1"/>
    <col min="34" max="43" width="8.85714285714286" style="199" customWidth="1"/>
    <col min="44" max="44" width="10.8571428571429" style="199" customWidth="1"/>
  </cols>
  <sheetData>
    <row r="1" ht="15" spans="1:43">
      <c r="A1" s="129" t="s">
        <v>208</v>
      </c>
      <c r="B1" s="213"/>
      <c r="C1" s="213"/>
      <c r="D1" s="67"/>
      <c r="E1" s="67"/>
      <c r="F1" s="67"/>
      <c r="G1" s="67"/>
      <c r="H1" s="67"/>
      <c r="I1" s="67"/>
      <c r="J1" s="67"/>
      <c r="K1" s="67"/>
      <c r="L1" s="67"/>
      <c r="M1" s="67"/>
      <c r="N1" s="67"/>
      <c r="O1" s="67"/>
      <c r="P1" s="67"/>
      <c r="Q1" s="72"/>
      <c r="R1" s="72"/>
      <c r="S1" s="229"/>
      <c r="T1" s="229"/>
      <c r="U1" s="229"/>
      <c r="V1" s="229"/>
      <c r="W1" s="229"/>
      <c r="X1" s="229"/>
      <c r="Y1" s="229"/>
      <c r="Z1" s="229"/>
      <c r="AA1" s="229"/>
      <c r="AB1" s="229"/>
      <c r="AC1" s="229"/>
      <c r="AD1" s="229"/>
      <c r="AE1" s="229"/>
      <c r="AF1" s="229"/>
      <c r="AG1" s="229"/>
      <c r="AH1" s="229"/>
      <c r="AI1" s="229"/>
      <c r="AJ1" s="229"/>
      <c r="AK1" s="229"/>
      <c r="AL1" s="229"/>
      <c r="AM1" s="229"/>
      <c r="AN1" s="229"/>
      <c r="AO1" s="229"/>
      <c r="AP1" s="229"/>
      <c r="AQ1" s="229"/>
    </row>
    <row r="2" spans="27:44">
      <c r="AA2" s="234" t="s">
        <v>209</v>
      </c>
      <c r="AG2" s="235"/>
      <c r="AQ2" s="237" t="s">
        <v>210</v>
      </c>
      <c r="AR2" s="238"/>
    </row>
    <row r="3" ht="15" spans="4:44">
      <c r="D3" s="66" t="s">
        <v>61</v>
      </c>
      <c r="E3" s="195"/>
      <c r="F3" s="195"/>
      <c r="G3" s="195"/>
      <c r="H3" s="195"/>
      <c r="I3" s="195"/>
      <c r="J3" s="195"/>
      <c r="K3" s="195"/>
      <c r="S3" s="230"/>
      <c r="T3" s="230"/>
      <c r="U3" s="230"/>
      <c r="V3" s="230"/>
      <c r="W3" s="230"/>
      <c r="X3" s="230"/>
      <c r="Y3" s="230"/>
      <c r="Z3" s="230"/>
      <c r="AA3" s="229"/>
      <c r="AB3" s="229"/>
      <c r="AC3" s="229"/>
      <c r="AD3" s="230"/>
      <c r="AE3" s="230"/>
      <c r="AF3" s="230" t="s">
        <v>211</v>
      </c>
      <c r="AG3" s="236" t="s">
        <v>83</v>
      </c>
      <c r="AH3" s="236" t="s">
        <v>84</v>
      </c>
      <c r="AI3" s="236" t="s">
        <v>85</v>
      </c>
      <c r="AJ3" s="236" t="s">
        <v>86</v>
      </c>
      <c r="AK3" s="236" t="s">
        <v>10</v>
      </c>
      <c r="AL3" s="236" t="s">
        <v>11</v>
      </c>
      <c r="AM3" s="236" t="s">
        <v>12</v>
      </c>
      <c r="AN3" s="236" t="s">
        <v>13</v>
      </c>
      <c r="AO3" s="236" t="s">
        <v>14</v>
      </c>
      <c r="AP3" s="236" t="s">
        <v>212</v>
      </c>
      <c r="AQ3" s="239" t="s">
        <v>81</v>
      </c>
      <c r="AR3" s="239" t="s">
        <v>82</v>
      </c>
    </row>
    <row r="4" ht="30.75" spans="4:44">
      <c r="D4" s="214" t="s">
        <v>8</v>
      </c>
      <c r="E4" s="215" t="s">
        <v>9</v>
      </c>
      <c r="F4" s="215" t="s">
        <v>10</v>
      </c>
      <c r="G4" s="215" t="s">
        <v>11</v>
      </c>
      <c r="H4" s="215" t="s">
        <v>12</v>
      </c>
      <c r="I4" s="215" t="s">
        <v>13</v>
      </c>
      <c r="J4" s="215" t="s">
        <v>14</v>
      </c>
      <c r="K4" s="215" t="s">
        <v>15</v>
      </c>
      <c r="S4" s="230"/>
      <c r="T4" s="230"/>
      <c r="U4" s="230"/>
      <c r="V4" s="230"/>
      <c r="W4" s="230"/>
      <c r="X4" s="230"/>
      <c r="Y4" s="230"/>
      <c r="Z4" s="230"/>
      <c r="AA4" s="229"/>
      <c r="AB4" s="229"/>
      <c r="AC4" s="229"/>
      <c r="AD4" s="230" t="s">
        <v>87</v>
      </c>
      <c r="AE4" s="230" t="s">
        <v>88</v>
      </c>
      <c r="AF4" s="230"/>
      <c r="AG4" s="236"/>
      <c r="AH4" s="236"/>
      <c r="AI4" s="236"/>
      <c r="AJ4" s="236"/>
      <c r="AK4" s="236"/>
      <c r="AL4" s="236"/>
      <c r="AM4" s="236"/>
      <c r="AN4" s="236"/>
      <c r="AO4" s="236"/>
      <c r="AP4" s="236"/>
      <c r="AQ4" s="239"/>
      <c r="AR4" s="239"/>
    </row>
    <row r="5" ht="14.45" customHeight="1" spans="4:44">
      <c r="D5" s="202" t="s">
        <v>116</v>
      </c>
      <c r="E5" s="80">
        <f>B28</f>
        <v>54.9267931287107</v>
      </c>
      <c r="F5" s="80">
        <f>E5</f>
        <v>54.9267931287107</v>
      </c>
      <c r="G5" s="80">
        <f t="shared" ref="G5:K5" si="0">F5</f>
        <v>54.9267931287107</v>
      </c>
      <c r="H5" s="80">
        <f t="shared" si="0"/>
        <v>54.9267931287107</v>
      </c>
      <c r="I5" s="80">
        <f t="shared" si="0"/>
        <v>54.9267931287107</v>
      </c>
      <c r="J5" s="80">
        <f t="shared" si="0"/>
        <v>54.9267931287107</v>
      </c>
      <c r="K5" s="80">
        <f t="shared" si="0"/>
        <v>54.9267931287107</v>
      </c>
      <c r="S5" s="231"/>
      <c r="T5" s="231"/>
      <c r="U5" s="231"/>
      <c r="V5" s="231"/>
      <c r="W5" s="231"/>
      <c r="X5" s="231"/>
      <c r="Y5" s="231"/>
      <c r="Z5" s="231"/>
      <c r="AA5" s="229" t="s">
        <v>89</v>
      </c>
      <c r="AB5" s="229" t="s">
        <v>90</v>
      </c>
      <c r="AC5" s="229"/>
      <c r="AD5" s="230" t="s">
        <v>89</v>
      </c>
      <c r="AE5" s="229" t="s">
        <v>90</v>
      </c>
      <c r="AF5" s="229" t="s">
        <v>213</v>
      </c>
      <c r="AG5" s="231">
        <f>AR5*1000000*(AQ5)/(AQ5+AQ6)/19.78/('000Veh_STOCK'!P10*AQ5/(AQ5+AQ6))</f>
        <v>31850353.892821</v>
      </c>
      <c r="AH5" s="231"/>
      <c r="AI5" s="231"/>
      <c r="AJ5" s="231"/>
      <c r="AK5" s="231"/>
      <c r="AL5" s="231"/>
      <c r="AM5" s="231"/>
      <c r="AN5" s="231"/>
      <c r="AO5" s="231"/>
      <c r="AP5" s="231"/>
      <c r="AQ5" s="240">
        <v>0.02</v>
      </c>
      <c r="AR5" s="241">
        <v>630</v>
      </c>
    </row>
    <row r="6" ht="14.45" customHeight="1" spans="4:44">
      <c r="D6" s="195" t="s">
        <v>117</v>
      </c>
      <c r="E6" s="80">
        <f>E5</f>
        <v>54.9267931287107</v>
      </c>
      <c r="F6" s="80">
        <f t="shared" ref="F6:K18" si="1">E6</f>
        <v>54.9267931287107</v>
      </c>
      <c r="G6" s="80">
        <f t="shared" si="1"/>
        <v>54.9267931287107</v>
      </c>
      <c r="H6" s="80">
        <f t="shared" si="1"/>
        <v>54.9267931287107</v>
      </c>
      <c r="I6" s="80">
        <f t="shared" si="1"/>
        <v>54.9267931287107</v>
      </c>
      <c r="J6" s="80">
        <f t="shared" si="1"/>
        <v>54.9267931287107</v>
      </c>
      <c r="K6" s="80">
        <f t="shared" si="1"/>
        <v>54.9267931287107</v>
      </c>
      <c r="S6" s="231"/>
      <c r="T6" s="231"/>
      <c r="U6" s="231"/>
      <c r="V6" s="231"/>
      <c r="W6" s="231"/>
      <c r="X6" s="231"/>
      <c r="Y6" s="231"/>
      <c r="Z6" s="231"/>
      <c r="AA6" s="229"/>
      <c r="AB6" s="229"/>
      <c r="AC6" s="229"/>
      <c r="AD6" s="230"/>
      <c r="AE6" s="229"/>
      <c r="AF6" s="229" t="s">
        <v>93</v>
      </c>
      <c r="AG6" s="231">
        <f>AG5</f>
        <v>31850353.892821</v>
      </c>
      <c r="AH6" s="231"/>
      <c r="AI6" s="231"/>
      <c r="AJ6" s="231"/>
      <c r="AK6" s="231"/>
      <c r="AL6" s="231"/>
      <c r="AM6" s="231"/>
      <c r="AN6" s="231"/>
      <c r="AO6" s="231"/>
      <c r="AP6" s="231"/>
      <c r="AQ6" s="240">
        <v>0.18</v>
      </c>
      <c r="AR6" s="241"/>
    </row>
    <row r="7" ht="15" spans="4:44">
      <c r="D7" s="202" t="s">
        <v>118</v>
      </c>
      <c r="E7" s="80">
        <f t="shared" ref="E7:E10" si="2">E6</f>
        <v>54.9267931287107</v>
      </c>
      <c r="F7" s="80">
        <f t="shared" si="1"/>
        <v>54.9267931287107</v>
      </c>
      <c r="G7" s="80">
        <f t="shared" si="1"/>
        <v>54.9267931287107</v>
      </c>
      <c r="H7" s="80">
        <f t="shared" si="1"/>
        <v>54.9267931287107</v>
      </c>
      <c r="I7" s="80">
        <f t="shared" si="1"/>
        <v>54.9267931287107</v>
      </c>
      <c r="J7" s="80">
        <f t="shared" si="1"/>
        <v>54.9267931287107</v>
      </c>
      <c r="K7" s="80">
        <f t="shared" si="1"/>
        <v>54.9267931287107</v>
      </c>
      <c r="S7" s="231"/>
      <c r="T7" s="231"/>
      <c r="U7" s="231"/>
      <c r="V7" s="231"/>
      <c r="W7" s="231"/>
      <c r="X7" s="231"/>
      <c r="Y7" s="231"/>
      <c r="Z7" s="231"/>
      <c r="AA7" s="229" t="s">
        <v>89</v>
      </c>
      <c r="AB7" s="229" t="s">
        <v>94</v>
      </c>
      <c r="AC7" s="229"/>
      <c r="AD7" s="230"/>
      <c r="AE7" s="229" t="s">
        <v>94</v>
      </c>
      <c r="AF7" s="229" t="s">
        <v>213</v>
      </c>
      <c r="AG7" s="231"/>
      <c r="AH7" s="231"/>
      <c r="AI7" s="231"/>
      <c r="AJ7" s="231"/>
      <c r="AK7" s="231"/>
      <c r="AL7" s="231"/>
      <c r="AM7" s="231"/>
      <c r="AN7" s="231"/>
      <c r="AO7" s="231"/>
      <c r="AP7" s="231"/>
      <c r="AQ7" s="240">
        <v>0.014</v>
      </c>
      <c r="AR7" s="241" t="s">
        <v>95</v>
      </c>
    </row>
    <row r="8" ht="15" spans="4:44">
      <c r="D8" s="195" t="s">
        <v>119</v>
      </c>
      <c r="E8" s="80">
        <f t="shared" si="2"/>
        <v>54.9267931287107</v>
      </c>
      <c r="F8" s="80">
        <f t="shared" si="1"/>
        <v>54.9267931287107</v>
      </c>
      <c r="G8" s="80">
        <f t="shared" si="1"/>
        <v>54.9267931287107</v>
      </c>
      <c r="H8" s="80">
        <f t="shared" si="1"/>
        <v>54.9267931287107</v>
      </c>
      <c r="I8" s="80">
        <f t="shared" si="1"/>
        <v>54.9267931287107</v>
      </c>
      <c r="J8" s="80">
        <f t="shared" si="1"/>
        <v>54.9267931287107</v>
      </c>
      <c r="K8" s="80">
        <f t="shared" si="1"/>
        <v>54.9267931287107</v>
      </c>
      <c r="S8" s="231"/>
      <c r="T8" s="231"/>
      <c r="U8" s="231"/>
      <c r="V8" s="231"/>
      <c r="W8" s="231"/>
      <c r="X8" s="231"/>
      <c r="Y8" s="231"/>
      <c r="Z8" s="231"/>
      <c r="AA8" s="229"/>
      <c r="AB8" s="229"/>
      <c r="AC8" s="229"/>
      <c r="AD8" s="230"/>
      <c r="AE8" s="229"/>
      <c r="AF8" s="229" t="s">
        <v>93</v>
      </c>
      <c r="AG8" s="231"/>
      <c r="AH8" s="231"/>
      <c r="AI8" s="231"/>
      <c r="AJ8" s="231"/>
      <c r="AK8" s="231"/>
      <c r="AL8" s="231"/>
      <c r="AM8" s="231"/>
      <c r="AN8" s="231"/>
      <c r="AO8" s="231"/>
      <c r="AP8" s="231"/>
      <c r="AQ8" s="240">
        <v>0.686</v>
      </c>
      <c r="AR8" s="241"/>
    </row>
    <row r="9" ht="15" spans="4:44">
      <c r="D9" s="202" t="s">
        <v>120</v>
      </c>
      <c r="E9" s="80">
        <f t="shared" si="2"/>
        <v>54.9267931287107</v>
      </c>
      <c r="F9" s="80">
        <f t="shared" si="1"/>
        <v>54.9267931287107</v>
      </c>
      <c r="G9" s="80">
        <f t="shared" si="1"/>
        <v>54.9267931287107</v>
      </c>
      <c r="H9" s="80">
        <f t="shared" si="1"/>
        <v>54.9267931287107</v>
      </c>
      <c r="I9" s="80">
        <f t="shared" si="1"/>
        <v>54.9267931287107</v>
      </c>
      <c r="J9" s="80">
        <f t="shared" si="1"/>
        <v>54.9267931287107</v>
      </c>
      <c r="K9" s="80">
        <f t="shared" si="1"/>
        <v>54.9267931287107</v>
      </c>
      <c r="S9" s="231"/>
      <c r="T9" s="231"/>
      <c r="U9" s="231"/>
      <c r="V9" s="231"/>
      <c r="W9" s="231"/>
      <c r="X9" s="231"/>
      <c r="Y9" s="231"/>
      <c r="Z9" s="231"/>
      <c r="AA9" s="229" t="s">
        <v>89</v>
      </c>
      <c r="AB9" s="229" t="s">
        <v>96</v>
      </c>
      <c r="AC9" s="229"/>
      <c r="AD9" s="230"/>
      <c r="AE9" s="229" t="s">
        <v>96</v>
      </c>
      <c r="AF9" s="229" t="s">
        <v>213</v>
      </c>
      <c r="AG9" s="231"/>
      <c r="AH9" s="231"/>
      <c r="AI9" s="231"/>
      <c r="AJ9" s="231"/>
      <c r="AK9" s="231"/>
      <c r="AL9" s="231"/>
      <c r="AM9" s="231"/>
      <c r="AN9" s="231"/>
      <c r="AO9" s="231"/>
      <c r="AP9" s="231"/>
      <c r="AQ9" s="242">
        <f>0.1*0.144</f>
        <v>0.0144</v>
      </c>
      <c r="AR9" s="241" t="s">
        <v>97</v>
      </c>
    </row>
    <row r="10" ht="15" spans="4:44">
      <c r="D10" s="195" t="s">
        <v>121</v>
      </c>
      <c r="E10" s="80">
        <f t="shared" si="2"/>
        <v>54.9267931287107</v>
      </c>
      <c r="F10" s="80">
        <f t="shared" si="1"/>
        <v>54.9267931287107</v>
      </c>
      <c r="G10" s="80">
        <f t="shared" si="1"/>
        <v>54.9267931287107</v>
      </c>
      <c r="H10" s="80">
        <f t="shared" si="1"/>
        <v>54.9267931287107</v>
      </c>
      <c r="I10" s="80">
        <f t="shared" si="1"/>
        <v>54.9267931287107</v>
      </c>
      <c r="J10" s="80">
        <f t="shared" si="1"/>
        <v>54.9267931287107</v>
      </c>
      <c r="K10" s="80">
        <f t="shared" si="1"/>
        <v>54.9267931287107</v>
      </c>
      <c r="S10" s="231"/>
      <c r="T10" s="231"/>
      <c r="U10" s="231"/>
      <c r="V10" s="231"/>
      <c r="W10" s="231"/>
      <c r="X10" s="231"/>
      <c r="Y10" s="231"/>
      <c r="Z10" s="231"/>
      <c r="AA10" s="229"/>
      <c r="AB10" s="229"/>
      <c r="AC10" s="229"/>
      <c r="AD10" s="230"/>
      <c r="AE10" s="229"/>
      <c r="AF10" s="229" t="s">
        <v>93</v>
      </c>
      <c r="AG10" s="231"/>
      <c r="AH10" s="231"/>
      <c r="AI10" s="231"/>
      <c r="AJ10" s="231"/>
      <c r="AK10" s="231"/>
      <c r="AL10" s="231"/>
      <c r="AM10" s="231"/>
      <c r="AN10" s="231"/>
      <c r="AO10" s="231"/>
      <c r="AP10" s="231"/>
      <c r="AQ10" s="242">
        <f>0.0856</f>
        <v>0.0856</v>
      </c>
      <c r="AR10" s="241"/>
    </row>
    <row r="11" ht="15" spans="4:44">
      <c r="D11" s="202" t="s">
        <v>122</v>
      </c>
      <c r="E11" s="80">
        <f>B34</f>
        <v>21.6467268538789</v>
      </c>
      <c r="F11" s="80">
        <f t="shared" si="1"/>
        <v>21.6467268538789</v>
      </c>
      <c r="G11" s="80">
        <f t="shared" si="1"/>
        <v>21.6467268538789</v>
      </c>
      <c r="H11" s="80">
        <f t="shared" si="1"/>
        <v>21.6467268538789</v>
      </c>
      <c r="I11" s="80">
        <f t="shared" si="1"/>
        <v>21.6467268538789</v>
      </c>
      <c r="J11" s="80">
        <f t="shared" si="1"/>
        <v>21.6467268538789</v>
      </c>
      <c r="K11" s="80">
        <f t="shared" si="1"/>
        <v>21.6467268538789</v>
      </c>
      <c r="S11" s="231"/>
      <c r="T11" s="231"/>
      <c r="U11" s="231"/>
      <c r="V11" s="231"/>
      <c r="W11" s="231"/>
      <c r="X11" s="231"/>
      <c r="Y11" s="231"/>
      <c r="Z11" s="231"/>
      <c r="AA11" s="229" t="s">
        <v>98</v>
      </c>
      <c r="AB11" s="229" t="s">
        <v>99</v>
      </c>
      <c r="AC11" s="229" t="s">
        <v>213</v>
      </c>
      <c r="AD11" s="230" t="s">
        <v>100</v>
      </c>
      <c r="AE11" s="229" t="s">
        <v>99</v>
      </c>
      <c r="AF11" s="229" t="s">
        <v>213</v>
      </c>
      <c r="AG11" s="231"/>
      <c r="AH11" s="231"/>
      <c r="AI11" s="231"/>
      <c r="AJ11" s="231"/>
      <c r="AK11" s="231"/>
      <c r="AL11" s="231"/>
      <c r="AM11" s="231"/>
      <c r="AN11" s="231"/>
      <c r="AO11" s="231"/>
      <c r="AP11" s="231"/>
      <c r="AQ11" s="240" t="s">
        <v>101</v>
      </c>
      <c r="AR11" s="241" t="s">
        <v>102</v>
      </c>
    </row>
    <row r="12" ht="15" spans="4:44">
      <c r="D12" s="195" t="s">
        <v>124</v>
      </c>
      <c r="E12" s="80">
        <f>E11</f>
        <v>21.6467268538789</v>
      </c>
      <c r="F12" s="80">
        <f t="shared" si="1"/>
        <v>21.6467268538789</v>
      </c>
      <c r="G12" s="80">
        <f t="shared" si="1"/>
        <v>21.6467268538789</v>
      </c>
      <c r="H12" s="80">
        <f t="shared" si="1"/>
        <v>21.6467268538789</v>
      </c>
      <c r="I12" s="80">
        <f t="shared" si="1"/>
        <v>21.6467268538789</v>
      </c>
      <c r="J12" s="80">
        <f t="shared" si="1"/>
        <v>21.6467268538789</v>
      </c>
      <c r="K12" s="80">
        <f t="shared" si="1"/>
        <v>21.6467268538789</v>
      </c>
      <c r="S12" s="231"/>
      <c r="T12" s="231"/>
      <c r="U12" s="231"/>
      <c r="V12" s="231"/>
      <c r="W12" s="231"/>
      <c r="X12" s="231"/>
      <c r="Y12" s="231"/>
      <c r="Z12" s="231"/>
      <c r="AA12" s="229"/>
      <c r="AB12" s="229"/>
      <c r="AC12" s="229"/>
      <c r="AD12" s="230"/>
      <c r="AE12" s="229"/>
      <c r="AF12" s="229" t="s">
        <v>93</v>
      </c>
      <c r="AG12" s="231"/>
      <c r="AH12" s="231"/>
      <c r="AI12" s="231"/>
      <c r="AJ12" s="231"/>
      <c r="AK12" s="231"/>
      <c r="AL12" s="231"/>
      <c r="AM12" s="231"/>
      <c r="AN12" s="231"/>
      <c r="AO12" s="231"/>
      <c r="AP12" s="231"/>
      <c r="AQ12" s="240" t="s">
        <v>103</v>
      </c>
      <c r="AR12" s="241"/>
    </row>
    <row r="13" ht="30" spans="4:44">
      <c r="D13" s="202" t="s">
        <v>125</v>
      </c>
      <c r="E13" s="80">
        <f t="shared" ref="E13:E14" si="3">E12</f>
        <v>21.6467268538789</v>
      </c>
      <c r="F13" s="80">
        <f t="shared" si="1"/>
        <v>21.6467268538789</v>
      </c>
      <c r="G13" s="80">
        <f t="shared" si="1"/>
        <v>21.6467268538789</v>
      </c>
      <c r="H13" s="80">
        <f t="shared" si="1"/>
        <v>21.6467268538789</v>
      </c>
      <c r="I13" s="80">
        <f t="shared" si="1"/>
        <v>21.6467268538789</v>
      </c>
      <c r="J13" s="80">
        <f t="shared" si="1"/>
        <v>21.6467268538789</v>
      </c>
      <c r="K13" s="80">
        <f t="shared" si="1"/>
        <v>21.6467268538789</v>
      </c>
      <c r="S13" s="231"/>
      <c r="T13" s="231"/>
      <c r="U13" s="231"/>
      <c r="V13" s="231"/>
      <c r="W13" s="231"/>
      <c r="X13" s="231"/>
      <c r="Y13" s="231"/>
      <c r="Z13" s="231"/>
      <c r="AA13" s="229" t="s">
        <v>98</v>
      </c>
      <c r="AB13" s="229" t="s">
        <v>104</v>
      </c>
      <c r="AC13" s="229"/>
      <c r="AD13" s="230"/>
      <c r="AE13" s="229" t="s">
        <v>104</v>
      </c>
      <c r="AF13" s="229" t="s">
        <v>213</v>
      </c>
      <c r="AG13" s="231"/>
      <c r="AH13" s="231"/>
      <c r="AI13" s="231"/>
      <c r="AJ13" s="231"/>
      <c r="AK13" s="231"/>
      <c r="AL13" s="231"/>
      <c r="AM13" s="231"/>
      <c r="AN13" s="231"/>
      <c r="AO13" s="231"/>
      <c r="AP13" s="231"/>
      <c r="AQ13" s="240" t="s">
        <v>105</v>
      </c>
      <c r="AR13" s="240" t="s">
        <v>106</v>
      </c>
    </row>
    <row r="14" ht="15" spans="4:44">
      <c r="D14" s="202" t="s">
        <v>127</v>
      </c>
      <c r="E14" s="80">
        <f t="shared" si="3"/>
        <v>21.6467268538789</v>
      </c>
      <c r="F14" s="80">
        <f t="shared" si="1"/>
        <v>21.6467268538789</v>
      </c>
      <c r="G14" s="80">
        <f t="shared" si="1"/>
        <v>21.6467268538789</v>
      </c>
      <c r="H14" s="80">
        <f t="shared" si="1"/>
        <v>21.6467268538789</v>
      </c>
      <c r="I14" s="80">
        <f t="shared" si="1"/>
        <v>21.6467268538789</v>
      </c>
      <c r="J14" s="80">
        <f t="shared" si="1"/>
        <v>21.6467268538789</v>
      </c>
      <c r="K14" s="80">
        <f t="shared" si="1"/>
        <v>21.6467268538789</v>
      </c>
      <c r="S14" s="231"/>
      <c r="T14" s="231"/>
      <c r="U14" s="231"/>
      <c r="V14" s="231"/>
      <c r="W14" s="231"/>
      <c r="X14" s="231"/>
      <c r="Y14" s="231"/>
      <c r="Z14" s="231"/>
      <c r="AA14" s="229" t="s">
        <v>98</v>
      </c>
      <c r="AB14" s="229" t="s">
        <v>107</v>
      </c>
      <c r="AC14" s="229"/>
      <c r="AD14" s="230"/>
      <c r="AE14" s="229" t="s">
        <v>107</v>
      </c>
      <c r="AF14" s="229" t="s">
        <v>213</v>
      </c>
      <c r="AG14" s="231"/>
      <c r="AH14" s="231"/>
      <c r="AI14" s="231"/>
      <c r="AJ14" s="231"/>
      <c r="AK14" s="231"/>
      <c r="AL14" s="231"/>
      <c r="AM14" s="231"/>
      <c r="AN14" s="231"/>
      <c r="AO14" s="231"/>
      <c r="AP14" s="231"/>
      <c r="AQ14" s="243">
        <v>1.4</v>
      </c>
      <c r="AR14" s="241" t="s">
        <v>108</v>
      </c>
    </row>
    <row r="15" ht="15" spans="4:44">
      <c r="D15" s="195" t="s">
        <v>128</v>
      </c>
      <c r="E15" s="80">
        <f>B32</f>
        <v>43.0512748032933</v>
      </c>
      <c r="F15" s="80">
        <f t="shared" si="1"/>
        <v>43.0512748032933</v>
      </c>
      <c r="G15" s="80">
        <f t="shared" si="1"/>
        <v>43.0512748032933</v>
      </c>
      <c r="H15" s="80">
        <f t="shared" si="1"/>
        <v>43.0512748032933</v>
      </c>
      <c r="I15" s="80">
        <f t="shared" si="1"/>
        <v>43.0512748032933</v>
      </c>
      <c r="J15" s="80">
        <f t="shared" si="1"/>
        <v>43.0512748032933</v>
      </c>
      <c r="K15" s="80">
        <f t="shared" si="1"/>
        <v>43.0512748032933</v>
      </c>
      <c r="S15" s="231"/>
      <c r="T15" s="231"/>
      <c r="U15" s="231"/>
      <c r="V15" s="231"/>
      <c r="W15" s="231"/>
      <c r="X15" s="231"/>
      <c r="Y15" s="231"/>
      <c r="Z15" s="231"/>
      <c r="AA15" s="229"/>
      <c r="AB15" s="229"/>
      <c r="AC15" s="229"/>
      <c r="AD15" s="230"/>
      <c r="AE15" s="229"/>
      <c r="AF15" s="229" t="s">
        <v>93</v>
      </c>
      <c r="AG15" s="231"/>
      <c r="AH15" s="231"/>
      <c r="AI15" s="231"/>
      <c r="AJ15" s="231"/>
      <c r="AK15" s="231"/>
      <c r="AL15" s="231"/>
      <c r="AM15" s="231"/>
      <c r="AN15" s="231"/>
      <c r="AO15" s="231"/>
      <c r="AP15" s="231"/>
      <c r="AQ15" s="243">
        <v>2</v>
      </c>
      <c r="AR15" s="241"/>
    </row>
    <row r="16" ht="45" spans="4:44">
      <c r="D16" s="202" t="s">
        <v>129</v>
      </c>
      <c r="E16" s="80">
        <f>B39</f>
        <v>5.33773673141234</v>
      </c>
      <c r="F16" s="80">
        <f t="shared" si="1"/>
        <v>5.33773673141234</v>
      </c>
      <c r="G16" s="80">
        <f t="shared" si="1"/>
        <v>5.33773673141234</v>
      </c>
      <c r="H16" s="80">
        <f t="shared" si="1"/>
        <v>5.33773673141234</v>
      </c>
      <c r="I16" s="80">
        <f t="shared" si="1"/>
        <v>5.33773673141234</v>
      </c>
      <c r="J16" s="80">
        <f t="shared" si="1"/>
        <v>5.33773673141234</v>
      </c>
      <c r="K16" s="80">
        <f t="shared" si="1"/>
        <v>5.33773673141234</v>
      </c>
      <c r="S16" s="231"/>
      <c r="T16" s="231"/>
      <c r="U16" s="231"/>
      <c r="V16" s="231"/>
      <c r="W16" s="231"/>
      <c r="X16" s="231"/>
      <c r="Y16" s="231"/>
      <c r="Z16" s="231"/>
      <c r="AA16" s="229" t="s">
        <v>98</v>
      </c>
      <c r="AB16" s="229" t="s">
        <v>109</v>
      </c>
      <c r="AC16" s="229"/>
      <c r="AD16" s="230"/>
      <c r="AE16" s="229" t="s">
        <v>109</v>
      </c>
      <c r="AG16" s="231"/>
      <c r="AH16" s="231"/>
      <c r="AI16" s="231"/>
      <c r="AJ16" s="231"/>
      <c r="AK16" s="231"/>
      <c r="AL16" s="231"/>
      <c r="AM16" s="231"/>
      <c r="AN16" s="231"/>
      <c r="AO16" s="231"/>
      <c r="AP16" s="231"/>
      <c r="AQ16" s="243">
        <v>0.7</v>
      </c>
      <c r="AR16" s="240" t="s">
        <v>110</v>
      </c>
    </row>
    <row r="17" ht="60" spans="4:44">
      <c r="D17" s="202" t="s">
        <v>130</v>
      </c>
      <c r="E17" s="80">
        <f>B40</f>
        <v>19.9820466700097</v>
      </c>
      <c r="F17" s="80">
        <f t="shared" si="1"/>
        <v>19.9820466700097</v>
      </c>
      <c r="G17" s="80">
        <f t="shared" si="1"/>
        <v>19.9820466700097</v>
      </c>
      <c r="H17" s="80">
        <f t="shared" si="1"/>
        <v>19.9820466700097</v>
      </c>
      <c r="I17" s="80">
        <f t="shared" si="1"/>
        <v>19.9820466700097</v>
      </c>
      <c r="J17" s="80">
        <f t="shared" si="1"/>
        <v>19.9820466700097</v>
      </c>
      <c r="K17" s="80">
        <f t="shared" si="1"/>
        <v>19.9820466700097</v>
      </c>
      <c r="S17" s="231"/>
      <c r="T17" s="231"/>
      <c r="U17" s="231"/>
      <c r="V17" s="231"/>
      <c r="W17" s="231"/>
      <c r="X17" s="231"/>
      <c r="Y17" s="231"/>
      <c r="Z17" s="231"/>
      <c r="AA17" s="229" t="s">
        <v>111</v>
      </c>
      <c r="AB17" s="229" t="s">
        <v>213</v>
      </c>
      <c r="AC17" s="229"/>
      <c r="AD17" s="230" t="s">
        <v>111</v>
      </c>
      <c r="AE17" s="229"/>
      <c r="AF17" s="229" t="s">
        <v>213</v>
      </c>
      <c r="AG17" s="231"/>
      <c r="AH17" s="231"/>
      <c r="AI17" s="231"/>
      <c r="AJ17" s="231"/>
      <c r="AK17" s="231"/>
      <c r="AL17" s="231"/>
      <c r="AM17" s="231"/>
      <c r="AN17" s="231"/>
      <c r="AO17" s="231"/>
      <c r="AP17" s="231"/>
      <c r="AQ17" s="240">
        <v>0.1</v>
      </c>
      <c r="AR17" s="240" t="s">
        <v>112</v>
      </c>
    </row>
    <row r="18" ht="29.1" customHeight="1" spans="4:44">
      <c r="D18" s="195" t="s">
        <v>131</v>
      </c>
      <c r="E18" s="80">
        <f>E17</f>
        <v>19.9820466700097</v>
      </c>
      <c r="F18" s="80">
        <f t="shared" si="1"/>
        <v>19.9820466700097</v>
      </c>
      <c r="G18" s="80">
        <f t="shared" si="1"/>
        <v>19.9820466700097</v>
      </c>
      <c r="H18" s="80">
        <f t="shared" si="1"/>
        <v>19.9820466700097</v>
      </c>
      <c r="I18" s="80">
        <f t="shared" si="1"/>
        <v>19.9820466700097</v>
      </c>
      <c r="J18" s="80">
        <f t="shared" si="1"/>
        <v>19.9820466700097</v>
      </c>
      <c r="K18" s="80">
        <f t="shared" si="1"/>
        <v>19.9820466700097</v>
      </c>
      <c r="S18" s="231"/>
      <c r="T18" s="231"/>
      <c r="U18" s="231"/>
      <c r="V18" s="231"/>
      <c r="W18" s="231"/>
      <c r="X18" s="231"/>
      <c r="Y18" s="231"/>
      <c r="Z18" s="231"/>
      <c r="AA18" s="229" t="s">
        <v>113</v>
      </c>
      <c r="AB18" s="229" t="s">
        <v>114</v>
      </c>
      <c r="AC18" s="229"/>
      <c r="AD18" s="230" t="s">
        <v>113</v>
      </c>
      <c r="AF18" s="229" t="s">
        <v>213</v>
      </c>
      <c r="AG18" s="231"/>
      <c r="AH18" s="231"/>
      <c r="AI18" s="231"/>
      <c r="AJ18" s="231"/>
      <c r="AK18" s="231"/>
      <c r="AL18" s="231"/>
      <c r="AM18" s="231"/>
      <c r="AN18" s="231"/>
      <c r="AO18" s="231"/>
      <c r="AP18" s="231"/>
      <c r="AQ18" s="240">
        <f>6.965</f>
        <v>6.965</v>
      </c>
      <c r="AR18" s="241" t="s">
        <v>115</v>
      </c>
    </row>
    <row r="19" ht="15" spans="19:44">
      <c r="S19" s="231"/>
      <c r="T19" s="231"/>
      <c r="U19" s="231"/>
      <c r="V19" s="231"/>
      <c r="W19" s="231"/>
      <c r="X19" s="231"/>
      <c r="Y19" s="231"/>
      <c r="Z19" s="231"/>
      <c r="AA19" s="229"/>
      <c r="AB19" s="229"/>
      <c r="AC19" s="229"/>
      <c r="AD19" s="230"/>
      <c r="AE19" s="229"/>
      <c r="AF19" s="229" t="s">
        <v>93</v>
      </c>
      <c r="AG19" s="231"/>
      <c r="AH19" s="231"/>
      <c r="AI19" s="231"/>
      <c r="AJ19" s="231"/>
      <c r="AK19" s="231"/>
      <c r="AL19" s="231"/>
      <c r="AM19" s="231"/>
      <c r="AN19" s="231"/>
      <c r="AO19" s="231"/>
      <c r="AP19" s="231"/>
      <c r="AQ19" s="240">
        <f>7/200</f>
        <v>0.035</v>
      </c>
      <c r="AR19" s="241"/>
    </row>
    <row r="20" ht="15" spans="3:16">
      <c r="C20" s="67"/>
      <c r="D20" s="67"/>
      <c r="E20" s="80"/>
      <c r="F20" s="80"/>
      <c r="G20" s="80"/>
      <c r="H20" s="80"/>
      <c r="I20" s="80"/>
      <c r="J20" s="80"/>
      <c r="K20" s="80"/>
      <c r="L20" s="80"/>
      <c r="M20" s="80"/>
      <c r="N20" s="80"/>
      <c r="O20" s="80"/>
      <c r="P20" s="80"/>
    </row>
    <row r="21" ht="15" spans="3:16">
      <c r="C21" s="67"/>
      <c r="D21" s="67"/>
      <c r="E21" s="80"/>
      <c r="F21" s="80"/>
      <c r="G21" s="80"/>
      <c r="H21" s="80"/>
      <c r="I21" s="80"/>
      <c r="J21" s="80"/>
      <c r="K21" s="80"/>
      <c r="L21" s="80"/>
      <c r="M21" s="80"/>
      <c r="N21" s="80"/>
      <c r="O21" s="80"/>
      <c r="P21" s="80"/>
    </row>
    <row r="24" s="76" customFormat="1" ht="15" spans="3:16">
      <c r="C24" s="88"/>
      <c r="D24" s="87"/>
      <c r="E24" s="88"/>
      <c r="F24" s="216"/>
      <c r="G24" s="216"/>
      <c r="H24" s="216"/>
      <c r="I24" s="216"/>
      <c r="J24" s="216"/>
      <c r="K24" s="216"/>
      <c r="L24" s="216"/>
      <c r="M24" s="216"/>
      <c r="N24" s="216"/>
      <c r="O24" s="216"/>
      <c r="P24" s="216"/>
    </row>
    <row r="25" spans="4:4">
      <c r="D25" s="125" t="s">
        <v>214</v>
      </c>
    </row>
    <row r="27" s="76" customFormat="1" ht="15" spans="1:42">
      <c r="A27" s="217" t="s">
        <v>215</v>
      </c>
      <c r="B27" s="218"/>
      <c r="C27" s="219" t="s">
        <v>69</v>
      </c>
      <c r="D27" s="220" t="s">
        <v>8</v>
      </c>
      <c r="E27" s="221" t="s">
        <v>9</v>
      </c>
      <c r="F27" s="221" t="s">
        <v>216</v>
      </c>
      <c r="G27" s="221" t="s">
        <v>217</v>
      </c>
      <c r="H27" s="221" t="s">
        <v>218</v>
      </c>
      <c r="I27" s="221" t="s">
        <v>219</v>
      </c>
      <c r="J27" s="221" t="s">
        <v>220</v>
      </c>
      <c r="K27" s="221" t="s">
        <v>221</v>
      </c>
      <c r="L27" s="221" t="s">
        <v>222</v>
      </c>
      <c r="M27" s="221" t="s">
        <v>223</v>
      </c>
      <c r="N27" s="221" t="s">
        <v>224</v>
      </c>
      <c r="O27" s="221" t="s">
        <v>225</v>
      </c>
      <c r="P27" s="221" t="s">
        <v>226</v>
      </c>
      <c r="Q27" s="221" t="s">
        <v>227</v>
      </c>
      <c r="R27" s="221" t="s">
        <v>228</v>
      </c>
      <c r="S27" s="221" t="s">
        <v>229</v>
      </c>
      <c r="T27" s="221" t="s">
        <v>230</v>
      </c>
      <c r="U27" s="221" t="s">
        <v>231</v>
      </c>
      <c r="V27" s="221" t="s">
        <v>232</v>
      </c>
      <c r="W27" s="221" t="s">
        <v>233</v>
      </c>
      <c r="X27" s="221" t="s">
        <v>234</v>
      </c>
      <c r="Y27" s="221" t="s">
        <v>235</v>
      </c>
      <c r="Z27" s="221" t="s">
        <v>236</v>
      </c>
      <c r="AA27" s="221" t="s">
        <v>237</v>
      </c>
      <c r="AB27" s="221" t="s">
        <v>83</v>
      </c>
      <c r="AC27" s="221" t="s">
        <v>238</v>
      </c>
      <c r="AD27" s="221" t="s">
        <v>239</v>
      </c>
      <c r="AE27" s="221" t="s">
        <v>240</v>
      </c>
      <c r="AF27" s="221" t="s">
        <v>241</v>
      </c>
      <c r="AG27" s="221" t="s">
        <v>242</v>
      </c>
      <c r="AH27" s="221" t="s">
        <v>243</v>
      </c>
      <c r="AI27" s="221" t="s">
        <v>244</v>
      </c>
      <c r="AJ27" s="221" t="s">
        <v>245</v>
      </c>
      <c r="AK27" s="221" t="s">
        <v>14</v>
      </c>
      <c r="AL27" s="221" t="s">
        <v>246</v>
      </c>
      <c r="AM27" s="221" t="s">
        <v>247</v>
      </c>
      <c r="AN27" s="221" t="s">
        <v>248</v>
      </c>
      <c r="AO27" s="221" t="s">
        <v>249</v>
      </c>
      <c r="AP27" s="220" t="s">
        <v>250</v>
      </c>
    </row>
    <row r="28" s="199" customFormat="1" ht="15" spans="1:42">
      <c r="A28" s="222" t="s">
        <v>251</v>
      </c>
      <c r="B28" s="223">
        <f>AVERAGE(E28:AO31)</f>
        <v>54.9267931287107</v>
      </c>
      <c r="C28" s="224" t="s">
        <v>252</v>
      </c>
      <c r="D28" s="224" t="s">
        <v>253</v>
      </c>
      <c r="E28" s="225" t="s">
        <v>254</v>
      </c>
      <c r="F28" s="225" t="s">
        <v>254</v>
      </c>
      <c r="G28" s="225" t="s">
        <v>254</v>
      </c>
      <c r="H28" s="225">
        <v>59.1877489648084</v>
      </c>
      <c r="I28" s="225" t="s">
        <v>254</v>
      </c>
      <c r="J28" s="225" t="s">
        <v>254</v>
      </c>
      <c r="K28" s="225">
        <v>51.9418174786671</v>
      </c>
      <c r="L28" s="225" t="s">
        <v>254</v>
      </c>
      <c r="M28" s="225" t="s">
        <v>254</v>
      </c>
      <c r="N28" s="225" t="s">
        <v>254</v>
      </c>
      <c r="O28" s="225" t="s">
        <v>254</v>
      </c>
      <c r="P28" s="225" t="s">
        <v>254</v>
      </c>
      <c r="Q28" s="232" t="s">
        <v>254</v>
      </c>
      <c r="R28" s="232" t="s">
        <v>254</v>
      </c>
      <c r="S28" s="225" t="s">
        <v>254</v>
      </c>
      <c r="T28" s="225" t="s">
        <v>254</v>
      </c>
      <c r="U28" s="225" t="s">
        <v>254</v>
      </c>
      <c r="V28" s="225">
        <v>23.6870356568324</v>
      </c>
      <c r="W28" s="225" t="s">
        <v>254</v>
      </c>
      <c r="X28" s="225" t="s">
        <v>254</v>
      </c>
      <c r="Y28" s="225" t="s">
        <v>254</v>
      </c>
      <c r="Z28" s="225" t="s">
        <v>254</v>
      </c>
      <c r="AA28" s="225" t="s">
        <v>254</v>
      </c>
      <c r="AB28" s="225">
        <v>29.0079121338388</v>
      </c>
      <c r="AC28" s="225" t="s">
        <v>254</v>
      </c>
      <c r="AD28" s="225" t="s">
        <v>254</v>
      </c>
      <c r="AE28" s="225" t="s">
        <v>254</v>
      </c>
      <c r="AF28" s="225" t="s">
        <v>254</v>
      </c>
      <c r="AG28" s="225">
        <v>24.3060087265352</v>
      </c>
      <c r="AH28" s="225" t="s">
        <v>254</v>
      </c>
      <c r="AI28" s="225" t="s">
        <v>254</v>
      </c>
      <c r="AJ28" s="225" t="s">
        <v>254</v>
      </c>
      <c r="AK28" s="225" t="s">
        <v>254</v>
      </c>
      <c r="AL28" s="225" t="s">
        <v>254</v>
      </c>
      <c r="AM28" s="225" t="s">
        <v>254</v>
      </c>
      <c r="AN28" s="225">
        <v>23.6870356568324</v>
      </c>
      <c r="AO28" s="225" t="s">
        <v>254</v>
      </c>
      <c r="AP28" s="224">
        <v>0.001</v>
      </c>
    </row>
    <row r="29" ht="15" spans="1:42">
      <c r="A29" s="125"/>
      <c r="B29" s="226"/>
      <c r="C29" s="195" t="s">
        <v>252</v>
      </c>
      <c r="D29" s="195" t="s">
        <v>255</v>
      </c>
      <c r="E29" s="227">
        <v>130.011483572466</v>
      </c>
      <c r="F29" s="227">
        <v>64.7124991935015</v>
      </c>
      <c r="G29" s="227">
        <v>25.4335115254566</v>
      </c>
      <c r="H29" s="227">
        <v>55.8926587700155</v>
      </c>
      <c r="I29" s="227">
        <v>39.6279765455447</v>
      </c>
      <c r="J29" s="227">
        <v>47.5511797397451</v>
      </c>
      <c r="K29" s="227">
        <v>53.3630128306916</v>
      </c>
      <c r="L29" s="227">
        <v>61.2011030211002</v>
      </c>
      <c r="M29" s="227">
        <v>45.6948606015962</v>
      </c>
      <c r="N29" s="227">
        <v>62.6380479147981</v>
      </c>
      <c r="O29" s="227">
        <v>60.1754096806686</v>
      </c>
      <c r="P29" s="227">
        <v>44.46199481747</v>
      </c>
      <c r="Q29" s="233">
        <v>82.4763717190491</v>
      </c>
      <c r="R29" s="233">
        <v>81.743071893762</v>
      </c>
      <c r="S29" s="225">
        <v>58.0808022227231</v>
      </c>
      <c r="T29" s="225">
        <v>53.8569919669549</v>
      </c>
      <c r="U29" s="225">
        <v>46.3389812860387</v>
      </c>
      <c r="V29" s="225">
        <v>42.9531058463283</v>
      </c>
      <c r="W29" s="225">
        <v>32.210914708509</v>
      </c>
      <c r="X29" s="225">
        <v>192.097216778471</v>
      </c>
      <c r="Y29" s="225">
        <v>94.7189545412425</v>
      </c>
      <c r="Z29" s="225">
        <v>22.1001502286144</v>
      </c>
      <c r="AA29" s="225">
        <v>12.5594841155113</v>
      </c>
      <c r="AB29" s="225">
        <v>65.3287524737398</v>
      </c>
      <c r="AC29" s="225">
        <v>63.827652166871</v>
      </c>
      <c r="AD29" s="225">
        <v>33.4926059456998</v>
      </c>
      <c r="AE29" s="225">
        <v>35.7161418452676</v>
      </c>
      <c r="AF29" s="225">
        <v>27.5892467837758</v>
      </c>
      <c r="AG29" s="225">
        <v>107.583649121992</v>
      </c>
      <c r="AH29" s="225">
        <v>67.5105513059854</v>
      </c>
      <c r="AI29" s="225">
        <v>67.7065580099681</v>
      </c>
      <c r="AJ29" s="225">
        <v>62.5742770237919</v>
      </c>
      <c r="AK29" s="225">
        <v>82.4763717190491</v>
      </c>
      <c r="AL29" s="225">
        <v>81.743071893762</v>
      </c>
      <c r="AM29" s="225">
        <v>82.4763717190491</v>
      </c>
      <c r="AN29" s="225">
        <v>81.743071893762</v>
      </c>
      <c r="AO29" s="225">
        <v>81.743071893762</v>
      </c>
      <c r="AP29" s="224">
        <v>0.001</v>
      </c>
    </row>
    <row r="30" ht="15" spans="1:42">
      <c r="A30" s="125"/>
      <c r="B30" s="226"/>
      <c r="C30" s="195" t="s">
        <v>252</v>
      </c>
      <c r="D30" s="195" t="s">
        <v>256</v>
      </c>
      <c r="E30" s="227" t="s">
        <v>254</v>
      </c>
      <c r="F30" s="227" t="s">
        <v>254</v>
      </c>
      <c r="G30" s="227" t="s">
        <v>254</v>
      </c>
      <c r="H30" s="227" t="s">
        <v>254</v>
      </c>
      <c r="I30" s="227" t="s">
        <v>254</v>
      </c>
      <c r="J30" s="227">
        <v>37.7171516966763</v>
      </c>
      <c r="K30" s="227" t="s">
        <v>254</v>
      </c>
      <c r="L30" s="227">
        <v>10.4842053940769</v>
      </c>
      <c r="M30" s="227" t="s">
        <v>254</v>
      </c>
      <c r="N30" s="227" t="s">
        <v>254</v>
      </c>
      <c r="O30" s="227" t="s">
        <v>254</v>
      </c>
      <c r="P30" s="227" t="s">
        <v>254</v>
      </c>
      <c r="Q30" s="233" t="s">
        <v>254</v>
      </c>
      <c r="R30" s="233" t="s">
        <v>254</v>
      </c>
      <c r="S30" s="225" t="s">
        <v>254</v>
      </c>
      <c r="T30" s="225" t="s">
        <v>254</v>
      </c>
      <c r="U30" s="225">
        <v>45.0812729229145</v>
      </c>
      <c r="V30" s="225" t="s">
        <v>254</v>
      </c>
      <c r="W30" s="225" t="s">
        <v>254</v>
      </c>
      <c r="X30" s="225" t="s">
        <v>254</v>
      </c>
      <c r="Y30" s="225" t="s">
        <v>254</v>
      </c>
      <c r="Z30" s="225">
        <v>8.90958655385748</v>
      </c>
      <c r="AA30" s="225" t="s">
        <v>254</v>
      </c>
      <c r="AB30" s="225">
        <v>41.3450047855528</v>
      </c>
      <c r="AC30" s="225" t="s">
        <v>254</v>
      </c>
      <c r="AD30" s="225">
        <v>14.5230947608456</v>
      </c>
      <c r="AE30" s="225">
        <v>28.583564977381</v>
      </c>
      <c r="AF30" s="225" t="s">
        <v>254</v>
      </c>
      <c r="AG30" s="225" t="s">
        <v>254</v>
      </c>
      <c r="AH30" s="225" t="s">
        <v>254</v>
      </c>
      <c r="AI30" s="225" t="s">
        <v>254</v>
      </c>
      <c r="AJ30" s="225">
        <v>51.3799049785245</v>
      </c>
      <c r="AK30" s="225" t="s">
        <v>254</v>
      </c>
      <c r="AL30" s="225" t="s">
        <v>254</v>
      </c>
      <c r="AM30" s="225" t="s">
        <v>254</v>
      </c>
      <c r="AN30" s="225" t="s">
        <v>254</v>
      </c>
      <c r="AO30" s="225" t="s">
        <v>254</v>
      </c>
      <c r="AP30" s="224">
        <v>0.001</v>
      </c>
    </row>
    <row r="31" ht="15" spans="1:42">
      <c r="A31" s="125"/>
      <c r="B31" s="226"/>
      <c r="C31" s="195" t="s">
        <v>252</v>
      </c>
      <c r="D31" s="195" t="s">
        <v>257</v>
      </c>
      <c r="E31" s="227" t="s">
        <v>254</v>
      </c>
      <c r="F31" s="227" t="s">
        <v>254</v>
      </c>
      <c r="G31" s="227" t="s">
        <v>254</v>
      </c>
      <c r="H31" s="227" t="s">
        <v>254</v>
      </c>
      <c r="I31" s="227" t="s">
        <v>254</v>
      </c>
      <c r="J31" s="227" t="s">
        <v>254</v>
      </c>
      <c r="K31" s="227" t="s">
        <v>254</v>
      </c>
      <c r="L31" s="227" t="s">
        <v>254</v>
      </c>
      <c r="M31" s="227" t="s">
        <v>254</v>
      </c>
      <c r="N31" s="227" t="s">
        <v>254</v>
      </c>
      <c r="O31" s="227" t="s">
        <v>254</v>
      </c>
      <c r="P31" s="227" t="s">
        <v>254</v>
      </c>
      <c r="Q31" s="233" t="s">
        <v>254</v>
      </c>
      <c r="R31" s="233" t="s">
        <v>254</v>
      </c>
      <c r="S31" s="225" t="s">
        <v>254</v>
      </c>
      <c r="T31" s="225" t="s">
        <v>254</v>
      </c>
      <c r="U31" s="225" t="s">
        <v>254</v>
      </c>
      <c r="V31" s="225" t="s">
        <v>254</v>
      </c>
      <c r="W31" s="225" t="s">
        <v>254</v>
      </c>
      <c r="X31" s="225" t="s">
        <v>254</v>
      </c>
      <c r="Y31" s="225">
        <v>46.7432611787664</v>
      </c>
      <c r="Z31" s="225" t="s">
        <v>254</v>
      </c>
      <c r="AA31" s="225" t="s">
        <v>254</v>
      </c>
      <c r="AB31" s="225">
        <v>47.9188379142409</v>
      </c>
      <c r="AC31" s="225" t="s">
        <v>254</v>
      </c>
      <c r="AD31" s="225">
        <v>24.8776554312562</v>
      </c>
      <c r="AE31" s="225">
        <v>33.0585974642064</v>
      </c>
      <c r="AF31" s="225" t="s">
        <v>254</v>
      </c>
      <c r="AG31" s="225" t="s">
        <v>254</v>
      </c>
      <c r="AH31" s="225" t="s">
        <v>254</v>
      </c>
      <c r="AI31" s="225" t="s">
        <v>254</v>
      </c>
      <c r="AJ31" s="225">
        <v>122.04954121525</v>
      </c>
      <c r="AK31" s="225" t="s">
        <v>254</v>
      </c>
      <c r="AL31" s="225" t="s">
        <v>254</v>
      </c>
      <c r="AM31" s="225" t="s">
        <v>254</v>
      </c>
      <c r="AN31" s="225" t="s">
        <v>254</v>
      </c>
      <c r="AO31" s="225" t="s">
        <v>254</v>
      </c>
      <c r="AP31" s="224">
        <v>0.001</v>
      </c>
    </row>
    <row r="32" ht="15" spans="1:42">
      <c r="A32" s="125" t="s">
        <v>258</v>
      </c>
      <c r="B32" s="223">
        <f>AVERAGE(E32:AO33)</f>
        <v>43.0512748032933</v>
      </c>
      <c r="C32" s="195"/>
      <c r="D32" s="195" t="s">
        <v>259</v>
      </c>
      <c r="E32" s="227">
        <v>106.043198696044</v>
      </c>
      <c r="F32" s="227">
        <v>68.1365258271624</v>
      </c>
      <c r="G32" s="227">
        <v>15.2715301838104</v>
      </c>
      <c r="H32" s="227">
        <v>76.3759206857515</v>
      </c>
      <c r="I32" s="227">
        <v>20.3483556734818</v>
      </c>
      <c r="J32" s="227">
        <v>37.3207409790237</v>
      </c>
      <c r="K32" s="227">
        <v>62.9201876462859</v>
      </c>
      <c r="L32" s="227">
        <v>71.1295041127033</v>
      </c>
      <c r="M32" s="227">
        <v>39.3103115657085</v>
      </c>
      <c r="N32" s="227">
        <v>78.3348365200189</v>
      </c>
      <c r="O32" s="227">
        <v>38.4776781541632</v>
      </c>
      <c r="P32" s="227">
        <v>59.8666487110852</v>
      </c>
      <c r="Q32" s="233">
        <v>30.8219911732189</v>
      </c>
      <c r="R32" s="233">
        <v>42.5665252591707</v>
      </c>
      <c r="S32" s="225">
        <v>47.3211641797055</v>
      </c>
      <c r="T32" s="225">
        <v>57.429951888954</v>
      </c>
      <c r="U32" s="225">
        <v>20.2751594463382</v>
      </c>
      <c r="V32" s="225">
        <v>35.6673087380781</v>
      </c>
      <c r="W32" s="225">
        <v>31.2041068794012</v>
      </c>
      <c r="X32" s="225">
        <v>237.667752520102</v>
      </c>
      <c r="Y32" s="225">
        <v>71.914907156955</v>
      </c>
      <c r="Z32" s="225">
        <v>57.0729395622971</v>
      </c>
      <c r="AA32" s="225">
        <v>27.3546617784243</v>
      </c>
      <c r="AB32" s="225">
        <v>73.940931803874</v>
      </c>
      <c r="AC32" s="225">
        <v>25.3190614242903</v>
      </c>
      <c r="AD32" s="225">
        <v>42.6653942006498</v>
      </c>
      <c r="AE32" s="225">
        <v>31.9385061744634</v>
      </c>
      <c r="AF32" s="225">
        <v>22.6961555955526</v>
      </c>
      <c r="AG32" s="225">
        <v>44.5693967437178</v>
      </c>
      <c r="AH32" s="225">
        <v>77.5161046033558</v>
      </c>
      <c r="AI32" s="225">
        <v>56.2759356629179</v>
      </c>
      <c r="AJ32" s="225">
        <v>61.783617822788</v>
      </c>
      <c r="AK32" s="225">
        <v>30.8219911732189</v>
      </c>
      <c r="AL32" s="225">
        <v>42.5665252591707</v>
      </c>
      <c r="AM32" s="225">
        <v>30.8219911732189</v>
      </c>
      <c r="AN32" s="225">
        <v>42.5665252591707</v>
      </c>
      <c r="AO32" s="225">
        <v>42.5665252591707</v>
      </c>
      <c r="AP32" s="224">
        <v>0.001</v>
      </c>
    </row>
    <row r="33" ht="15" spans="1:42">
      <c r="A33" s="125"/>
      <c r="B33" s="226"/>
      <c r="C33" s="195"/>
      <c r="D33" s="195" t="s">
        <v>260</v>
      </c>
      <c r="E33" s="227" t="s">
        <v>254</v>
      </c>
      <c r="F33" s="227" t="s">
        <v>254</v>
      </c>
      <c r="G33" s="227">
        <v>6.60190882103467</v>
      </c>
      <c r="H33" s="227" t="s">
        <v>254</v>
      </c>
      <c r="I33" s="227">
        <v>25.2609999898598</v>
      </c>
      <c r="J33" s="227">
        <v>11.1995521527012</v>
      </c>
      <c r="K33" s="227" t="s">
        <v>254</v>
      </c>
      <c r="L33" s="227">
        <v>17.657511036555</v>
      </c>
      <c r="M33" s="227">
        <v>5.66972775598786</v>
      </c>
      <c r="N33" s="227">
        <v>91.8510861853598</v>
      </c>
      <c r="O33" s="227">
        <v>17.0761158677773</v>
      </c>
      <c r="P33" s="227">
        <v>32.664252202903</v>
      </c>
      <c r="Q33" s="233">
        <v>20.5270775534455</v>
      </c>
      <c r="R33" s="233">
        <v>42.184469311385</v>
      </c>
      <c r="S33" s="225">
        <v>10.5305960293705</v>
      </c>
      <c r="T33" s="225">
        <v>38.2825748863075</v>
      </c>
      <c r="U33" s="225">
        <v>21.2748659887772</v>
      </c>
      <c r="V33" s="225">
        <v>5.8481464522486</v>
      </c>
      <c r="W33" s="225">
        <v>16.0480159162361</v>
      </c>
      <c r="X33" s="225">
        <v>156.345836092581</v>
      </c>
      <c r="Y33" s="225">
        <v>32.7953613871897</v>
      </c>
      <c r="Z33" s="225">
        <v>24.8740821469751</v>
      </c>
      <c r="AA33" s="225" t="s">
        <v>254</v>
      </c>
      <c r="AB33" s="225">
        <v>55.8429118997267</v>
      </c>
      <c r="AC33" s="225">
        <v>13.5201548010403</v>
      </c>
      <c r="AD33" s="225">
        <v>18.5254893918537</v>
      </c>
      <c r="AE33" s="225" t="s">
        <v>254</v>
      </c>
      <c r="AF33" s="225">
        <v>5.3014200824072</v>
      </c>
      <c r="AG33" s="225">
        <v>7.76751324820234</v>
      </c>
      <c r="AH33" s="225">
        <v>32.1406985498111</v>
      </c>
      <c r="AI33" s="225" t="s">
        <v>254</v>
      </c>
      <c r="AJ33" s="225">
        <v>48.1569115364284</v>
      </c>
      <c r="AK33" s="225">
        <v>20.5270775534455</v>
      </c>
      <c r="AL33" s="225">
        <v>42.184469311385</v>
      </c>
      <c r="AM33" s="225">
        <v>20.5270775534455</v>
      </c>
      <c r="AN33" s="225">
        <v>42.184469311385</v>
      </c>
      <c r="AO33" s="225">
        <v>42.184469311385</v>
      </c>
      <c r="AP33" s="224">
        <v>0.001</v>
      </c>
    </row>
    <row r="34" ht="15" spans="1:42">
      <c r="A34" s="125" t="s">
        <v>261</v>
      </c>
      <c r="B34" s="223">
        <f>AVERAGE(E34:AO37)</f>
        <v>21.6467268538789</v>
      </c>
      <c r="C34" s="195"/>
      <c r="D34" s="195" t="s">
        <v>262</v>
      </c>
      <c r="E34" s="227" t="s">
        <v>254</v>
      </c>
      <c r="F34" s="227" t="s">
        <v>254</v>
      </c>
      <c r="G34" s="227" t="s">
        <v>254</v>
      </c>
      <c r="H34" s="227">
        <v>13.7096791532894</v>
      </c>
      <c r="I34" s="227" t="s">
        <v>254</v>
      </c>
      <c r="J34" s="227" t="s">
        <v>254</v>
      </c>
      <c r="K34" s="227">
        <v>26.3989453693388</v>
      </c>
      <c r="L34" s="227" t="s">
        <v>254</v>
      </c>
      <c r="M34" s="227" t="s">
        <v>254</v>
      </c>
      <c r="N34" s="227" t="s">
        <v>254</v>
      </c>
      <c r="O34" s="227" t="s">
        <v>254</v>
      </c>
      <c r="P34" s="227" t="s">
        <v>254</v>
      </c>
      <c r="Q34" s="233" t="s">
        <v>254</v>
      </c>
      <c r="R34" s="233" t="s">
        <v>254</v>
      </c>
      <c r="S34" s="225" t="s">
        <v>254</v>
      </c>
      <c r="T34" s="225" t="s">
        <v>254</v>
      </c>
      <c r="U34" s="225" t="s">
        <v>254</v>
      </c>
      <c r="V34" s="225" t="s">
        <v>254</v>
      </c>
      <c r="W34" s="225" t="s">
        <v>254</v>
      </c>
      <c r="X34" s="225" t="s">
        <v>254</v>
      </c>
      <c r="Y34" s="225" t="s">
        <v>254</v>
      </c>
      <c r="Z34" s="225" t="s">
        <v>254</v>
      </c>
      <c r="AA34" s="225" t="s">
        <v>254</v>
      </c>
      <c r="AB34" s="225">
        <v>10.6541160788401</v>
      </c>
      <c r="AC34" s="225" t="s">
        <v>254</v>
      </c>
      <c r="AD34" s="225" t="s">
        <v>254</v>
      </c>
      <c r="AE34" s="225" t="s">
        <v>254</v>
      </c>
      <c r="AF34" s="225" t="s">
        <v>254</v>
      </c>
      <c r="AG34" s="225" t="s">
        <v>254</v>
      </c>
      <c r="AH34" s="225" t="s">
        <v>254</v>
      </c>
      <c r="AI34" s="225" t="s">
        <v>254</v>
      </c>
      <c r="AJ34" s="225" t="s">
        <v>254</v>
      </c>
      <c r="AK34" s="225" t="s">
        <v>254</v>
      </c>
      <c r="AL34" s="225" t="s">
        <v>254</v>
      </c>
      <c r="AM34" s="225" t="s">
        <v>254</v>
      </c>
      <c r="AN34" s="225" t="s">
        <v>254</v>
      </c>
      <c r="AO34" s="225" t="s">
        <v>254</v>
      </c>
      <c r="AP34" s="224">
        <v>0.001</v>
      </c>
    </row>
    <row r="35" ht="15" spans="1:42">
      <c r="A35" s="125"/>
      <c r="B35" s="226"/>
      <c r="C35" s="195"/>
      <c r="D35" s="195" t="s">
        <v>263</v>
      </c>
      <c r="E35" s="227">
        <v>35.6141004685109</v>
      </c>
      <c r="F35" s="227">
        <v>22.0677105134818</v>
      </c>
      <c r="G35" s="227">
        <v>10.0338423990631</v>
      </c>
      <c r="H35" s="227">
        <v>13.8805170508109</v>
      </c>
      <c r="I35" s="227">
        <v>16.622691349572</v>
      </c>
      <c r="J35" s="227">
        <v>18.5914436228261</v>
      </c>
      <c r="K35" s="227">
        <v>22.0856709979163</v>
      </c>
      <c r="L35" s="227">
        <v>28.0699338606072</v>
      </c>
      <c r="M35" s="227">
        <v>22.7542704065493</v>
      </c>
      <c r="N35" s="227">
        <v>5.24718540154966</v>
      </c>
      <c r="O35" s="227">
        <v>16.0973231917859</v>
      </c>
      <c r="P35" s="227">
        <v>19.1343826468725</v>
      </c>
      <c r="Q35" s="233">
        <v>21.4865847480497</v>
      </c>
      <c r="R35" s="233">
        <v>33.0030870635244</v>
      </c>
      <c r="S35" s="225">
        <v>24.2797929313731</v>
      </c>
      <c r="T35" s="225">
        <v>50.3084548441941</v>
      </c>
      <c r="U35" s="225">
        <v>17.0508823040938</v>
      </c>
      <c r="V35" s="225">
        <v>22.2939310222267</v>
      </c>
      <c r="W35" s="225">
        <v>21.0370935620884</v>
      </c>
      <c r="X35" s="225">
        <v>148.155909551509</v>
      </c>
      <c r="Y35" s="225">
        <v>40.2438722773194</v>
      </c>
      <c r="Z35" s="225">
        <v>29.5067453681654</v>
      </c>
      <c r="AA35" s="225">
        <v>5.03151459125095</v>
      </c>
      <c r="AB35" s="225">
        <v>23.3769974864677</v>
      </c>
      <c r="AC35" s="225">
        <v>22.1453253210439</v>
      </c>
      <c r="AD35" s="225">
        <v>10.0929453705335</v>
      </c>
      <c r="AE35" s="225">
        <v>17.2548893861793</v>
      </c>
      <c r="AF35" s="225">
        <v>13.4355009663301</v>
      </c>
      <c r="AG35" s="225">
        <v>28.9659166065568</v>
      </c>
      <c r="AH35" s="225">
        <v>40.5405231299103</v>
      </c>
      <c r="AI35" s="225">
        <v>18.3209395403966</v>
      </c>
      <c r="AJ35" s="225">
        <v>21.3563800671437</v>
      </c>
      <c r="AK35" s="225">
        <v>21.4865847480497</v>
      </c>
      <c r="AL35" s="225">
        <v>33.0030870635244</v>
      </c>
      <c r="AM35" s="225">
        <v>21.4865847480497</v>
      </c>
      <c r="AN35" s="225">
        <v>33.0030870635244</v>
      </c>
      <c r="AO35" s="225">
        <v>33.0030870635244</v>
      </c>
      <c r="AP35" s="224">
        <v>0.001</v>
      </c>
    </row>
    <row r="36" ht="15" spans="1:42">
      <c r="A36" s="125"/>
      <c r="B36" s="226"/>
      <c r="C36" s="195"/>
      <c r="D36" s="195" t="s">
        <v>264</v>
      </c>
      <c r="E36" s="227">
        <v>21.2881963842638</v>
      </c>
      <c r="F36" s="227">
        <v>5.99490920656914</v>
      </c>
      <c r="G36" s="227">
        <v>10.3738011367706</v>
      </c>
      <c r="H36" s="227">
        <v>9.783135386616</v>
      </c>
      <c r="I36" s="227">
        <v>14.054175587048</v>
      </c>
      <c r="J36" s="227">
        <v>11.1713473818292</v>
      </c>
      <c r="K36" s="227">
        <v>14.4649606266766</v>
      </c>
      <c r="L36" s="227">
        <v>17.279089044775</v>
      </c>
      <c r="M36" s="227">
        <v>15.8305235940675</v>
      </c>
      <c r="N36" s="227">
        <v>0.840801522921234</v>
      </c>
      <c r="O36" s="227">
        <v>7.24908373098383</v>
      </c>
      <c r="P36" s="227">
        <v>26.3742199403422</v>
      </c>
      <c r="Q36" s="233">
        <v>15.1098133516598</v>
      </c>
      <c r="R36" s="233">
        <v>23.753692793365</v>
      </c>
      <c r="S36" s="225">
        <v>12.8865198650668</v>
      </c>
      <c r="T36" s="225">
        <v>39.423867570027</v>
      </c>
      <c r="U36" s="225">
        <v>11.5849744074996</v>
      </c>
      <c r="V36" s="225">
        <v>11.5508326709497</v>
      </c>
      <c r="W36" s="225">
        <v>5.46700760837074</v>
      </c>
      <c r="X36" s="225">
        <v>98.4189324169632</v>
      </c>
      <c r="Y36" s="225">
        <v>27.7547723065555</v>
      </c>
      <c r="Z36" s="225">
        <v>13.0233250503501</v>
      </c>
      <c r="AA36" s="225">
        <v>11.5331150734119</v>
      </c>
      <c r="AB36" s="225">
        <v>12.8854582455693</v>
      </c>
      <c r="AC36" s="225">
        <v>10.130714412369</v>
      </c>
      <c r="AD36" s="225">
        <v>4.38404287603743</v>
      </c>
      <c r="AE36" s="225">
        <v>11.8118496882158</v>
      </c>
      <c r="AF36" s="225">
        <v>7.4305456097545</v>
      </c>
      <c r="AG36" s="225">
        <v>10.5405873030905</v>
      </c>
      <c r="AH36" s="225">
        <v>40.9207094132447</v>
      </c>
      <c r="AI36" s="225">
        <v>13.346382329004</v>
      </c>
      <c r="AJ36" s="225">
        <v>16.9533559806393</v>
      </c>
      <c r="AK36" s="225">
        <v>15.1098133516598</v>
      </c>
      <c r="AL36" s="225">
        <v>23.753692793365</v>
      </c>
      <c r="AM36" s="225">
        <v>15.1098133516598</v>
      </c>
      <c r="AN36" s="225">
        <v>23.753692793365</v>
      </c>
      <c r="AO36" s="225">
        <v>23.753692793365</v>
      </c>
      <c r="AP36" s="224">
        <v>0.001</v>
      </c>
    </row>
    <row r="37" ht="15" spans="1:42">
      <c r="A37" s="125"/>
      <c r="B37" s="226"/>
      <c r="C37" s="195"/>
      <c r="D37" s="195" t="s">
        <v>265</v>
      </c>
      <c r="E37" s="227" t="s">
        <v>254</v>
      </c>
      <c r="F37" s="227" t="s">
        <v>254</v>
      </c>
      <c r="G37" s="227" t="s">
        <v>254</v>
      </c>
      <c r="H37" s="227" t="s">
        <v>254</v>
      </c>
      <c r="I37" s="227" t="s">
        <v>254</v>
      </c>
      <c r="J37" s="227" t="s">
        <v>254</v>
      </c>
      <c r="K37" s="227">
        <v>18.6962179225358</v>
      </c>
      <c r="L37" s="227">
        <v>14.3865908909723</v>
      </c>
      <c r="M37" s="227" t="s">
        <v>254</v>
      </c>
      <c r="N37" s="227" t="s">
        <v>254</v>
      </c>
      <c r="O37" s="227" t="s">
        <v>254</v>
      </c>
      <c r="P37" s="227" t="s">
        <v>254</v>
      </c>
      <c r="Q37" s="233" t="s">
        <v>254</v>
      </c>
      <c r="R37" s="233" t="s">
        <v>254</v>
      </c>
      <c r="S37" s="225" t="s">
        <v>254</v>
      </c>
      <c r="T37" s="225" t="s">
        <v>254</v>
      </c>
      <c r="U37" s="225" t="s">
        <v>254</v>
      </c>
      <c r="V37" s="225" t="s">
        <v>254</v>
      </c>
      <c r="W37" s="225" t="s">
        <v>254</v>
      </c>
      <c r="X37" s="225" t="s">
        <v>254</v>
      </c>
      <c r="Y37" s="225">
        <v>23.2443037404674</v>
      </c>
      <c r="Z37" s="225" t="s">
        <v>254</v>
      </c>
      <c r="AA37" s="225" t="s">
        <v>254</v>
      </c>
      <c r="AB37" s="225">
        <v>16.0661081338228</v>
      </c>
      <c r="AC37" s="225" t="s">
        <v>254</v>
      </c>
      <c r="AD37" s="225">
        <v>8.28118610148138</v>
      </c>
      <c r="AE37" s="225">
        <v>13.661108598079</v>
      </c>
      <c r="AF37" s="225" t="s">
        <v>254</v>
      </c>
      <c r="AG37" s="225" t="s">
        <v>254</v>
      </c>
      <c r="AH37" s="225" t="s">
        <v>254</v>
      </c>
      <c r="AI37" s="225" t="s">
        <v>254</v>
      </c>
      <c r="AJ37" s="225">
        <v>38.0625634040018</v>
      </c>
      <c r="AK37" s="225" t="s">
        <v>254</v>
      </c>
      <c r="AL37" s="225" t="s">
        <v>254</v>
      </c>
      <c r="AM37" s="225" t="s">
        <v>254</v>
      </c>
      <c r="AN37" s="225" t="s">
        <v>254</v>
      </c>
      <c r="AO37" s="225" t="s">
        <v>254</v>
      </c>
      <c r="AP37" s="224">
        <v>0.001</v>
      </c>
    </row>
    <row r="38" ht="15" spans="1:42">
      <c r="A38" s="125"/>
      <c r="B38" s="226"/>
      <c r="C38" s="195"/>
      <c r="D38" s="195" t="s">
        <v>266</v>
      </c>
      <c r="E38" s="227">
        <v>1.56599061121705</v>
      </c>
      <c r="F38" s="227">
        <v>0.535220857980342</v>
      </c>
      <c r="G38" s="227">
        <v>1.19107283675184</v>
      </c>
      <c r="H38" s="227">
        <v>1.35249930241775</v>
      </c>
      <c r="I38" s="227">
        <v>5.64880644736865</v>
      </c>
      <c r="J38" s="227">
        <v>2.15033481324723</v>
      </c>
      <c r="K38" s="227">
        <v>2.74187814670839</v>
      </c>
      <c r="L38" s="227">
        <v>1.75315116893009</v>
      </c>
      <c r="M38" s="227" t="s">
        <v>254</v>
      </c>
      <c r="N38" s="227">
        <v>2.76673439085096</v>
      </c>
      <c r="O38" s="227">
        <v>1.3416393648706</v>
      </c>
      <c r="P38" s="227">
        <v>2.88422664324156</v>
      </c>
      <c r="Q38" s="233">
        <v>3.05950502674468</v>
      </c>
      <c r="R38" s="233">
        <v>6.76748542431247</v>
      </c>
      <c r="S38" s="225">
        <v>2.33900405409451</v>
      </c>
      <c r="T38" s="225">
        <v>13.301357437826</v>
      </c>
      <c r="U38" s="225" t="s">
        <v>254</v>
      </c>
      <c r="V38" s="225">
        <v>4.72352305063833</v>
      </c>
      <c r="W38" s="225">
        <v>1.64368201541536</v>
      </c>
      <c r="X38" s="225">
        <v>4.85307891233248</v>
      </c>
      <c r="Y38" s="225">
        <v>2.21864250996246</v>
      </c>
      <c r="Z38" s="225" t="s">
        <v>254</v>
      </c>
      <c r="AA38" s="225">
        <v>3.94451367887772</v>
      </c>
      <c r="AB38" s="225">
        <v>1.4421043952988</v>
      </c>
      <c r="AC38" s="225">
        <v>2.29014936673598</v>
      </c>
      <c r="AD38" s="225">
        <v>1.00838669535629</v>
      </c>
      <c r="AE38" s="225">
        <v>2.89414981505124</v>
      </c>
      <c r="AF38" s="225">
        <v>1.07487178866765</v>
      </c>
      <c r="AG38" s="225">
        <v>1.22666473235676</v>
      </c>
      <c r="AH38" s="225">
        <v>3.17721148259558</v>
      </c>
      <c r="AI38" s="225">
        <v>1.73406229810871</v>
      </c>
      <c r="AJ38" s="225">
        <v>3.58163121318765</v>
      </c>
      <c r="AK38" s="225">
        <v>3.05950502674468</v>
      </c>
      <c r="AL38" s="225">
        <v>6.76748542431247</v>
      </c>
      <c r="AM38" s="225">
        <v>3.05950502674468</v>
      </c>
      <c r="AN38" s="225">
        <v>6.76748542431247</v>
      </c>
      <c r="AO38" s="225">
        <v>6.76748542431247</v>
      </c>
      <c r="AP38" s="224">
        <v>0.001</v>
      </c>
    </row>
    <row r="39" ht="15" spans="1:42">
      <c r="A39" s="125" t="s">
        <v>267</v>
      </c>
      <c r="B39" s="228">
        <f>AVERAGE(E39:AO39)</f>
        <v>5.33773673141234</v>
      </c>
      <c r="C39" s="195"/>
      <c r="D39" s="195" t="s">
        <v>268</v>
      </c>
      <c r="E39" s="227">
        <v>3.24456541207142</v>
      </c>
      <c r="F39" s="227">
        <v>4.42986108337476</v>
      </c>
      <c r="G39" s="227">
        <v>3.14841701403943</v>
      </c>
      <c r="H39" s="227">
        <v>3.00523310336687</v>
      </c>
      <c r="I39" s="227">
        <v>5.39001119871468</v>
      </c>
      <c r="J39" s="227">
        <v>4.07442829927611</v>
      </c>
      <c r="K39" s="227">
        <v>3.00558541799056</v>
      </c>
      <c r="L39" s="227">
        <v>3.79743605169264</v>
      </c>
      <c r="M39" s="227">
        <v>4.76711924126643</v>
      </c>
      <c r="N39" s="227">
        <v>5.92616774427789</v>
      </c>
      <c r="O39" s="227">
        <v>2.86861415827799</v>
      </c>
      <c r="P39" s="227">
        <v>7.7853274956903</v>
      </c>
      <c r="Q39" s="233">
        <v>7.87605626663693</v>
      </c>
      <c r="R39" s="233">
        <v>7.64623124805503</v>
      </c>
      <c r="S39" s="225">
        <v>4.68852610339327</v>
      </c>
      <c r="T39" s="225">
        <v>18.3747168628439</v>
      </c>
      <c r="U39" s="225">
        <v>2.15696790636897</v>
      </c>
      <c r="V39" s="225">
        <v>5.30039647370167</v>
      </c>
      <c r="W39" s="225">
        <v>2.98199817411555</v>
      </c>
      <c r="X39" s="225">
        <v>15.9405295386183</v>
      </c>
      <c r="Y39" s="225">
        <v>3.10932693757069</v>
      </c>
      <c r="Z39" s="225">
        <v>2.49540619116576</v>
      </c>
      <c r="AA39" s="225">
        <v>4.04545315098602</v>
      </c>
      <c r="AB39" s="225">
        <v>2.60644763777057</v>
      </c>
      <c r="AC39" s="225">
        <v>4.6545641281049</v>
      </c>
      <c r="AD39" s="225">
        <v>2.11086789702406</v>
      </c>
      <c r="AE39" s="225">
        <v>5.0012979015064</v>
      </c>
      <c r="AF39" s="225">
        <v>2.34940970869094</v>
      </c>
      <c r="AG39" s="225">
        <v>2.79786896347812</v>
      </c>
      <c r="AH39" s="225">
        <v>3.97108311159547</v>
      </c>
      <c r="AI39" s="225">
        <v>3.11086760863487</v>
      </c>
      <c r="AJ39" s="225">
        <v>6.14467075451725</v>
      </c>
      <c r="AK39" s="225">
        <v>7.87605626663693</v>
      </c>
      <c r="AL39" s="225">
        <v>7.64623124805503</v>
      </c>
      <c r="AM39" s="225">
        <v>7.87605626663693</v>
      </c>
      <c r="AN39" s="225">
        <v>7.64623124805503</v>
      </c>
      <c r="AO39" s="225">
        <v>7.64623124805503</v>
      </c>
      <c r="AP39" s="224">
        <v>0.001</v>
      </c>
    </row>
    <row r="40" ht="15" spans="1:42">
      <c r="A40" s="125" t="s">
        <v>269</v>
      </c>
      <c r="B40" s="228">
        <f>AVERAGE(E40:AO45)</f>
        <v>19.9820466700097</v>
      </c>
      <c r="C40" s="195" t="s">
        <v>252</v>
      </c>
      <c r="D40" s="195" t="s">
        <v>270</v>
      </c>
      <c r="E40" s="227" t="s">
        <v>254</v>
      </c>
      <c r="F40" s="227" t="s">
        <v>254</v>
      </c>
      <c r="G40" s="227" t="s">
        <v>254</v>
      </c>
      <c r="H40" s="227">
        <v>16.162463357678</v>
      </c>
      <c r="I40" s="227" t="s">
        <v>254</v>
      </c>
      <c r="J40" s="227" t="s">
        <v>254</v>
      </c>
      <c r="K40" s="227">
        <v>29.9826377850203</v>
      </c>
      <c r="L40" s="227" t="s">
        <v>254</v>
      </c>
      <c r="M40" s="227" t="s">
        <v>254</v>
      </c>
      <c r="N40" s="227" t="s">
        <v>254</v>
      </c>
      <c r="O40" s="227" t="s">
        <v>254</v>
      </c>
      <c r="P40" s="227" t="s">
        <v>254</v>
      </c>
      <c r="Q40" s="233" t="s">
        <v>254</v>
      </c>
      <c r="R40" s="233" t="s">
        <v>254</v>
      </c>
      <c r="S40" s="225" t="s">
        <v>254</v>
      </c>
      <c r="T40" s="225" t="s">
        <v>254</v>
      </c>
      <c r="U40" s="225" t="s">
        <v>254</v>
      </c>
      <c r="V40" s="225">
        <v>13.3396646843453</v>
      </c>
      <c r="W40" s="225" t="s">
        <v>254</v>
      </c>
      <c r="X40" s="225" t="s">
        <v>254</v>
      </c>
      <c r="Y40" s="225" t="s">
        <v>254</v>
      </c>
      <c r="Z40" s="225" t="s">
        <v>254</v>
      </c>
      <c r="AA40" s="225" t="s">
        <v>254</v>
      </c>
      <c r="AB40" s="225">
        <v>7.0518122454333</v>
      </c>
      <c r="AC40" s="225" t="s">
        <v>254</v>
      </c>
      <c r="AD40" s="225" t="s">
        <v>254</v>
      </c>
      <c r="AE40" s="225" t="s">
        <v>254</v>
      </c>
      <c r="AF40" s="225" t="s">
        <v>254</v>
      </c>
      <c r="AG40" s="225">
        <v>5.31621563794365</v>
      </c>
      <c r="AH40" s="225" t="s">
        <v>254</v>
      </c>
      <c r="AI40" s="225" t="s">
        <v>254</v>
      </c>
      <c r="AJ40" s="225" t="s">
        <v>254</v>
      </c>
      <c r="AK40" s="225" t="s">
        <v>254</v>
      </c>
      <c r="AL40" s="225" t="s">
        <v>254</v>
      </c>
      <c r="AM40" s="225" t="s">
        <v>254</v>
      </c>
      <c r="AN40" s="225">
        <v>13.3396646843453</v>
      </c>
      <c r="AO40" s="225" t="s">
        <v>254</v>
      </c>
      <c r="AP40" s="224">
        <v>0.001</v>
      </c>
    </row>
    <row r="41" ht="15" spans="1:42">
      <c r="A41" s="125"/>
      <c r="B41" s="226"/>
      <c r="C41" s="195" t="s">
        <v>252</v>
      </c>
      <c r="D41" s="195" t="s">
        <v>271</v>
      </c>
      <c r="E41" s="227">
        <v>26.9351132855547</v>
      </c>
      <c r="F41" s="227">
        <v>22.6010922878094</v>
      </c>
      <c r="G41" s="227">
        <v>11.3694380514113</v>
      </c>
      <c r="H41" s="227">
        <v>17.8952022756314</v>
      </c>
      <c r="I41" s="227">
        <v>16.177686199811</v>
      </c>
      <c r="J41" s="227">
        <v>18.7443543010232</v>
      </c>
      <c r="K41" s="227">
        <v>24.3295369027085</v>
      </c>
      <c r="L41" s="227">
        <v>30.3933017032771</v>
      </c>
      <c r="M41" s="227">
        <v>21.3187250933624</v>
      </c>
      <c r="N41" s="227">
        <v>17.5098409756961</v>
      </c>
      <c r="O41" s="227">
        <v>23.8077227876101</v>
      </c>
      <c r="P41" s="227">
        <v>18.0095380171748</v>
      </c>
      <c r="Q41" s="233">
        <v>19.1536631615401</v>
      </c>
      <c r="R41" s="233">
        <v>19.2346270863233</v>
      </c>
      <c r="S41" s="225">
        <v>24.2096124852895</v>
      </c>
      <c r="T41" s="225">
        <v>22.2591346816037</v>
      </c>
      <c r="U41" s="225">
        <v>17.362337535722</v>
      </c>
      <c r="V41" s="225">
        <v>15.9659848306506</v>
      </c>
      <c r="W41" s="225">
        <v>6.48457642734738</v>
      </c>
      <c r="X41" s="225">
        <v>69.2467101469078</v>
      </c>
      <c r="Y41" s="225">
        <v>23.2724846903861</v>
      </c>
      <c r="Z41" s="225">
        <v>27.7299432437732</v>
      </c>
      <c r="AA41" s="225">
        <v>3.53714327812737</v>
      </c>
      <c r="AB41" s="225">
        <v>32.9856943657735</v>
      </c>
      <c r="AC41" s="225">
        <v>23.490223375191</v>
      </c>
      <c r="AD41" s="225">
        <v>13.7721503081396</v>
      </c>
      <c r="AE41" s="225">
        <v>19.518597733511</v>
      </c>
      <c r="AF41" s="225">
        <v>9.4844933396561</v>
      </c>
      <c r="AG41" s="225">
        <v>36.8885997187885</v>
      </c>
      <c r="AH41" s="225">
        <v>24.5106532138642</v>
      </c>
      <c r="AI41" s="225">
        <v>11.8940863014741</v>
      </c>
      <c r="AJ41" s="225">
        <v>17.278722561038</v>
      </c>
      <c r="AK41" s="225">
        <v>19.1536631615401</v>
      </c>
      <c r="AL41" s="225">
        <v>19.2346270863233</v>
      </c>
      <c r="AM41" s="225">
        <v>19.1536631615401</v>
      </c>
      <c r="AN41" s="225">
        <v>19.2346270863233</v>
      </c>
      <c r="AO41" s="225">
        <v>19.2346270863233</v>
      </c>
      <c r="AP41" s="224">
        <v>0.001</v>
      </c>
    </row>
    <row r="42" ht="15" spans="1:42">
      <c r="A42" s="125"/>
      <c r="B42" s="226"/>
      <c r="C42" s="195" t="s">
        <v>252</v>
      </c>
      <c r="D42" s="195" t="s">
        <v>272</v>
      </c>
      <c r="E42" s="227" t="s">
        <v>254</v>
      </c>
      <c r="F42" s="227" t="s">
        <v>254</v>
      </c>
      <c r="G42" s="227" t="s">
        <v>254</v>
      </c>
      <c r="H42" s="227">
        <v>11.1287490234375</v>
      </c>
      <c r="I42" s="227" t="s">
        <v>254</v>
      </c>
      <c r="J42" s="227" t="s">
        <v>254</v>
      </c>
      <c r="K42" s="227" t="s">
        <v>254</v>
      </c>
      <c r="L42" s="227" t="s">
        <v>254</v>
      </c>
      <c r="M42" s="227" t="s">
        <v>254</v>
      </c>
      <c r="N42" s="227" t="s">
        <v>254</v>
      </c>
      <c r="O42" s="227" t="s">
        <v>254</v>
      </c>
      <c r="P42" s="227" t="s">
        <v>254</v>
      </c>
      <c r="Q42" s="233" t="s">
        <v>254</v>
      </c>
      <c r="R42" s="233" t="s">
        <v>254</v>
      </c>
      <c r="S42" s="225" t="s">
        <v>254</v>
      </c>
      <c r="T42" s="225" t="s">
        <v>254</v>
      </c>
      <c r="U42" s="225" t="s">
        <v>254</v>
      </c>
      <c r="V42" s="225" t="s">
        <v>254</v>
      </c>
      <c r="W42" s="225" t="s">
        <v>254</v>
      </c>
      <c r="X42" s="225" t="s">
        <v>254</v>
      </c>
      <c r="Y42" s="225" t="s">
        <v>254</v>
      </c>
      <c r="Z42" s="225" t="s">
        <v>254</v>
      </c>
      <c r="AA42" s="225" t="s">
        <v>254</v>
      </c>
      <c r="AB42" s="225" t="s">
        <v>254</v>
      </c>
      <c r="AC42" s="225" t="s">
        <v>254</v>
      </c>
      <c r="AD42" s="225" t="s">
        <v>254</v>
      </c>
      <c r="AE42" s="225" t="s">
        <v>254</v>
      </c>
      <c r="AF42" s="225" t="s">
        <v>254</v>
      </c>
      <c r="AG42" s="225">
        <v>16.109455173056</v>
      </c>
      <c r="AH42" s="225" t="s">
        <v>254</v>
      </c>
      <c r="AI42" s="225" t="s">
        <v>254</v>
      </c>
      <c r="AJ42" s="225" t="s">
        <v>254</v>
      </c>
      <c r="AK42" s="225" t="s">
        <v>254</v>
      </c>
      <c r="AL42" s="225" t="s">
        <v>254</v>
      </c>
      <c r="AM42" s="225" t="s">
        <v>254</v>
      </c>
      <c r="AN42" s="225" t="s">
        <v>254</v>
      </c>
      <c r="AO42" s="225" t="s">
        <v>254</v>
      </c>
      <c r="AP42" s="224">
        <v>0.001</v>
      </c>
    </row>
    <row r="43" ht="15" spans="1:42">
      <c r="A43" s="125"/>
      <c r="B43" s="226"/>
      <c r="C43" s="195" t="s">
        <v>252</v>
      </c>
      <c r="D43" s="195" t="s">
        <v>273</v>
      </c>
      <c r="E43" s="227">
        <v>14.1269146689456</v>
      </c>
      <c r="F43" s="227">
        <v>10.0349409048675</v>
      </c>
      <c r="G43" s="227">
        <v>5.6720354343464</v>
      </c>
      <c r="H43" s="227">
        <v>13.082183958246</v>
      </c>
      <c r="I43" s="227">
        <v>13.0666934184128</v>
      </c>
      <c r="J43" s="227">
        <v>8.85334022178306</v>
      </c>
      <c r="K43" s="227">
        <v>10.259864935822</v>
      </c>
      <c r="L43" s="227">
        <v>15.1056984673952</v>
      </c>
      <c r="M43" s="227">
        <v>14.9148769401864</v>
      </c>
      <c r="N43" s="227">
        <v>7.87669444169716</v>
      </c>
      <c r="O43" s="227">
        <v>10.5809508408565</v>
      </c>
      <c r="P43" s="227">
        <v>10.6745146587988</v>
      </c>
      <c r="Q43" s="233">
        <v>7.67145881736104</v>
      </c>
      <c r="R43" s="233">
        <v>11.5757115021723</v>
      </c>
      <c r="S43" s="225">
        <v>10.1573585521173</v>
      </c>
      <c r="T43" s="225">
        <v>18.2086268389185</v>
      </c>
      <c r="U43" s="225">
        <v>13.2256682061217</v>
      </c>
      <c r="V43" s="225">
        <v>7.53852044607606</v>
      </c>
      <c r="W43" s="225">
        <v>4.04667839691778</v>
      </c>
      <c r="X43" s="225">
        <v>44.1291989009764</v>
      </c>
      <c r="Y43" s="225">
        <v>13.8178911471955</v>
      </c>
      <c r="Z43" s="225">
        <v>9.35085966016811</v>
      </c>
      <c r="AA43" s="225">
        <v>8.01752615736227</v>
      </c>
      <c r="AB43" s="225">
        <v>10.6191331312453</v>
      </c>
      <c r="AC43" s="225">
        <v>10.0044370354332</v>
      </c>
      <c r="AD43" s="225">
        <v>6.06774053685641</v>
      </c>
      <c r="AE43" s="225">
        <v>10.1321299356078</v>
      </c>
      <c r="AF43" s="225">
        <v>5.46181696671032</v>
      </c>
      <c r="AG43" s="225">
        <v>12.7658634529216</v>
      </c>
      <c r="AH43" s="225">
        <v>13.893838128411</v>
      </c>
      <c r="AI43" s="225">
        <v>8.73568985696688</v>
      </c>
      <c r="AJ43" s="225">
        <v>13.5343947074123</v>
      </c>
      <c r="AK43" s="225">
        <v>7.67145881736104</v>
      </c>
      <c r="AL43" s="225">
        <v>11.5757115021723</v>
      </c>
      <c r="AM43" s="225">
        <v>7.67145881736104</v>
      </c>
      <c r="AN43" s="225">
        <v>11.5757115021723</v>
      </c>
      <c r="AO43" s="225">
        <v>11.5757115021723</v>
      </c>
      <c r="AP43" s="224">
        <v>0.001</v>
      </c>
    </row>
    <row r="44" ht="15" spans="1:42">
      <c r="A44" s="125"/>
      <c r="B44" s="226"/>
      <c r="C44" s="195" t="s">
        <v>252</v>
      </c>
      <c r="D44" s="195" t="s">
        <v>274</v>
      </c>
      <c r="E44" s="227" t="s">
        <v>254</v>
      </c>
      <c r="F44" s="227">
        <v>24.1669677643783</v>
      </c>
      <c r="G44" s="227">
        <v>57.1023027422159</v>
      </c>
      <c r="H44" s="227" t="s">
        <v>254</v>
      </c>
      <c r="I44" s="227" t="s">
        <v>254</v>
      </c>
      <c r="J44" s="227" t="s">
        <v>254</v>
      </c>
      <c r="K44" s="227">
        <v>21.5407599333134</v>
      </c>
      <c r="L44" s="227">
        <v>22.4649580700272</v>
      </c>
      <c r="M44" s="227" t="s">
        <v>254</v>
      </c>
      <c r="N44" s="227" t="s">
        <v>254</v>
      </c>
      <c r="O44" s="227" t="s">
        <v>254</v>
      </c>
      <c r="P44" s="227">
        <v>9.52527907117503</v>
      </c>
      <c r="Q44" s="233">
        <v>106.590690005595</v>
      </c>
      <c r="R44" s="233">
        <v>24.0282215536537</v>
      </c>
      <c r="S44" s="225">
        <v>100.03677336168</v>
      </c>
      <c r="T44" s="225">
        <v>54.5716979704771</v>
      </c>
      <c r="U44" s="225" t="s">
        <v>254</v>
      </c>
      <c r="V44" s="225">
        <v>9.44542416609877</v>
      </c>
      <c r="W44" s="225" t="s">
        <v>254</v>
      </c>
      <c r="X44" s="225" t="s">
        <v>254</v>
      </c>
      <c r="Y44" s="225">
        <v>23.2052754644096</v>
      </c>
      <c r="Z44" s="225" t="s">
        <v>254</v>
      </c>
      <c r="AA44" s="225" t="s">
        <v>254</v>
      </c>
      <c r="AB44" s="225">
        <v>19.4233858232435</v>
      </c>
      <c r="AC44" s="225" t="s">
        <v>254</v>
      </c>
      <c r="AD44" s="225">
        <v>10.7131790988075</v>
      </c>
      <c r="AE44" s="225">
        <v>11.994288973056</v>
      </c>
      <c r="AF44" s="225">
        <v>1.36070889466561</v>
      </c>
      <c r="AG44" s="225" t="s">
        <v>254</v>
      </c>
      <c r="AH44" s="225" t="s">
        <v>254</v>
      </c>
      <c r="AI44" s="225">
        <v>9.17168866480653</v>
      </c>
      <c r="AJ44" s="225">
        <v>34.073741356445</v>
      </c>
      <c r="AK44" s="225">
        <v>106.590690005595</v>
      </c>
      <c r="AL44" s="225">
        <v>24.0282215536537</v>
      </c>
      <c r="AM44" s="225">
        <v>106.590690005595</v>
      </c>
      <c r="AN44" s="225">
        <v>24.0282215536537</v>
      </c>
      <c r="AO44" s="225">
        <v>24.0282215536537</v>
      </c>
      <c r="AP44" s="224">
        <v>0.001</v>
      </c>
    </row>
    <row r="45" ht="15" spans="1:42">
      <c r="A45" s="125"/>
      <c r="B45" s="226"/>
      <c r="C45" s="195" t="s">
        <v>252</v>
      </c>
      <c r="D45" s="195" t="s">
        <v>275</v>
      </c>
      <c r="E45" s="227" t="s">
        <v>254</v>
      </c>
      <c r="F45" s="227" t="s">
        <v>254</v>
      </c>
      <c r="G45" s="227" t="s">
        <v>254</v>
      </c>
      <c r="H45" s="227" t="s">
        <v>254</v>
      </c>
      <c r="I45" s="227" t="s">
        <v>254</v>
      </c>
      <c r="J45" s="227">
        <v>12.2871155883121</v>
      </c>
      <c r="K45" s="227" t="s">
        <v>254</v>
      </c>
      <c r="L45" s="227">
        <v>8.7408363151288</v>
      </c>
      <c r="M45" s="227" t="s">
        <v>254</v>
      </c>
      <c r="N45" s="227" t="s">
        <v>254</v>
      </c>
      <c r="O45" s="227" t="s">
        <v>254</v>
      </c>
      <c r="P45" s="227" t="s">
        <v>254</v>
      </c>
      <c r="Q45" s="233" t="s">
        <v>254</v>
      </c>
      <c r="R45" s="233" t="s">
        <v>254</v>
      </c>
      <c r="S45" s="225" t="s">
        <v>254</v>
      </c>
      <c r="T45" s="225" t="s">
        <v>254</v>
      </c>
      <c r="U45" s="225">
        <v>12.6557353458197</v>
      </c>
      <c r="V45" s="225" t="s">
        <v>254</v>
      </c>
      <c r="W45" s="225" t="s">
        <v>254</v>
      </c>
      <c r="X45" s="225" t="s">
        <v>254</v>
      </c>
      <c r="Y45" s="225" t="s">
        <v>254</v>
      </c>
      <c r="Z45" s="225" t="s">
        <v>254</v>
      </c>
      <c r="AA45" s="225" t="s">
        <v>254</v>
      </c>
      <c r="AB45" s="225">
        <v>13.2016920675814</v>
      </c>
      <c r="AC45" s="225" t="s">
        <v>254</v>
      </c>
      <c r="AD45" s="225">
        <v>9.11433023576241</v>
      </c>
      <c r="AE45" s="225">
        <v>14.4457799106346</v>
      </c>
      <c r="AF45" s="225" t="s">
        <v>254</v>
      </c>
      <c r="AG45" s="225">
        <v>13.5144395505868</v>
      </c>
      <c r="AH45" s="225" t="s">
        <v>254</v>
      </c>
      <c r="AI45" s="225" t="s">
        <v>254</v>
      </c>
      <c r="AJ45" s="225">
        <v>10.2617464920318</v>
      </c>
      <c r="AK45" s="225" t="s">
        <v>254</v>
      </c>
      <c r="AL45" s="225" t="s">
        <v>254</v>
      </c>
      <c r="AM45" s="225" t="s">
        <v>254</v>
      </c>
      <c r="AN45" s="225" t="s">
        <v>254</v>
      </c>
      <c r="AO45" s="225" t="s">
        <v>254</v>
      </c>
      <c r="AP45" s="224">
        <v>0.001</v>
      </c>
    </row>
  </sheetData>
  <mergeCells count="31">
    <mergeCell ref="AQ2:AR2"/>
    <mergeCell ref="AD3:AE3"/>
    <mergeCell ref="S3:S4"/>
    <mergeCell ref="T3:T4"/>
    <mergeCell ref="U3:U4"/>
    <mergeCell ref="V3:V4"/>
    <mergeCell ref="W3:W4"/>
    <mergeCell ref="X3:X4"/>
    <mergeCell ref="Y3:Y4"/>
    <mergeCell ref="Z3:Z4"/>
    <mergeCell ref="AD5:AD9"/>
    <mergeCell ref="AD11:AD16"/>
    <mergeCell ref="AD18:AD19"/>
    <mergeCell ref="AG3:AG4"/>
    <mergeCell ref="AH3:AH4"/>
    <mergeCell ref="AI3:AI4"/>
    <mergeCell ref="AJ3:AJ4"/>
    <mergeCell ref="AK3:AK4"/>
    <mergeCell ref="AL3:AL4"/>
    <mergeCell ref="AM3:AM4"/>
    <mergeCell ref="AN3:AN4"/>
    <mergeCell ref="AO3:AO4"/>
    <mergeCell ref="AP3:AP4"/>
    <mergeCell ref="AQ3:AQ4"/>
    <mergeCell ref="AR3:AR4"/>
    <mergeCell ref="AR5:AR6"/>
    <mergeCell ref="AR7:AR8"/>
    <mergeCell ref="AR9:AR10"/>
    <mergeCell ref="AR11:AR12"/>
    <mergeCell ref="AR14:AR15"/>
    <mergeCell ref="AR18:AR1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6"/>
  <sheetViews>
    <sheetView zoomScale="58" zoomScaleNormal="58" topLeftCell="A5" workbookViewId="0">
      <selection activeCell="D27" sqref="D27"/>
    </sheetView>
  </sheetViews>
  <sheetFormatPr defaultColWidth="9" defaultRowHeight="12.75"/>
  <cols>
    <col min="1" max="1" width="8.71428571428571"/>
    <col min="2" max="2" width="21.4285714285714" customWidth="1"/>
    <col min="3" max="3" width="16.4285714285714" customWidth="1"/>
    <col min="4" max="4" width="73.2857142857143" customWidth="1"/>
    <col min="6" max="6" width="65.5714285714286" customWidth="1"/>
    <col min="7" max="7" width="13" customWidth="1"/>
  </cols>
  <sheetData>
    <row r="1" ht="18" spans="1:1">
      <c r="A1" s="200" t="s">
        <v>276</v>
      </c>
    </row>
    <row r="2" ht="25.5" spans="1:9">
      <c r="A2" s="201" t="s">
        <v>277</v>
      </c>
      <c r="I2" s="69" t="s">
        <v>278</v>
      </c>
    </row>
    <row r="3" ht="15" spans="2:16">
      <c r="B3" s="67"/>
      <c r="C3" s="66" t="s">
        <v>279</v>
      </c>
      <c r="D3" s="67"/>
      <c r="F3" s="67"/>
      <c r="G3" s="67"/>
      <c r="H3" s="67"/>
      <c r="I3" s="67"/>
      <c r="J3" s="67"/>
      <c r="K3" s="67"/>
      <c r="L3" s="67"/>
      <c r="M3" s="67"/>
      <c r="N3" s="124" t="s">
        <v>280</v>
      </c>
      <c r="O3" s="67"/>
      <c r="P3" s="67"/>
    </row>
    <row r="4" ht="15.75" spans="2:16">
      <c r="B4" s="68" t="s">
        <v>8</v>
      </c>
      <c r="C4" s="68" t="s">
        <v>281</v>
      </c>
      <c r="D4" s="81" t="s">
        <v>9</v>
      </c>
      <c r="E4" s="81" t="s">
        <v>10</v>
      </c>
      <c r="F4" s="81" t="s">
        <v>11</v>
      </c>
      <c r="G4" s="81" t="s">
        <v>12</v>
      </c>
      <c r="H4" s="81" t="s">
        <v>13</v>
      </c>
      <c r="I4" s="81" t="s">
        <v>14</v>
      </c>
      <c r="J4" s="81" t="s">
        <v>15</v>
      </c>
      <c r="M4" s="90"/>
      <c r="N4" s="90"/>
      <c r="O4" s="90"/>
      <c r="P4" s="90"/>
    </row>
    <row r="5" ht="15" spans="2:16">
      <c r="B5" s="202" t="s">
        <v>116</v>
      </c>
      <c r="C5" s="73"/>
      <c r="D5" s="84">
        <v>19.78</v>
      </c>
      <c r="E5" s="84">
        <v>19.78</v>
      </c>
      <c r="F5" s="84">
        <v>19.78</v>
      </c>
      <c r="G5" s="84">
        <v>19.78</v>
      </c>
      <c r="H5" s="84">
        <v>19.78</v>
      </c>
      <c r="I5" s="84">
        <v>19.78</v>
      </c>
      <c r="J5" s="84">
        <v>19.78</v>
      </c>
      <c r="M5" s="104"/>
      <c r="N5" s="104"/>
      <c r="O5" s="104"/>
      <c r="P5" s="104"/>
    </row>
    <row r="6" ht="15" spans="2:16">
      <c r="B6" s="195" t="s">
        <v>117</v>
      </c>
      <c r="C6" s="73"/>
      <c r="D6" s="84">
        <v>19.78</v>
      </c>
      <c r="E6" s="84">
        <v>19.78</v>
      </c>
      <c r="F6" s="84">
        <v>19.78</v>
      </c>
      <c r="G6" s="84">
        <v>19.78</v>
      </c>
      <c r="H6" s="84">
        <v>19.78</v>
      </c>
      <c r="I6" s="84">
        <v>19.78</v>
      </c>
      <c r="J6" s="84">
        <v>19.78</v>
      </c>
      <c r="K6" s="85" t="s">
        <v>254</v>
      </c>
      <c r="L6" s="85" t="s">
        <v>254</v>
      </c>
      <c r="M6" s="104"/>
      <c r="N6" s="104"/>
      <c r="O6" s="104"/>
      <c r="P6" s="104"/>
    </row>
    <row r="7" ht="15" spans="2:10">
      <c r="B7" s="202" t="s">
        <v>118</v>
      </c>
      <c r="C7" s="73"/>
      <c r="D7" s="84">
        <v>19.78</v>
      </c>
      <c r="E7" s="84">
        <v>19.78</v>
      </c>
      <c r="F7" s="84">
        <v>19.78</v>
      </c>
      <c r="G7" s="84">
        <v>19.78</v>
      </c>
      <c r="H7" s="84">
        <v>19.78</v>
      </c>
      <c r="I7" s="84">
        <v>19.78</v>
      </c>
      <c r="J7" s="84">
        <v>19.78</v>
      </c>
    </row>
    <row r="8" ht="15" spans="2:12">
      <c r="B8" s="195" t="s">
        <v>119</v>
      </c>
      <c r="C8" s="73"/>
      <c r="D8" s="84">
        <v>19.78</v>
      </c>
      <c r="E8" s="84">
        <v>19.78</v>
      </c>
      <c r="F8" s="84">
        <v>19.78</v>
      </c>
      <c r="G8" s="84">
        <v>19.78</v>
      </c>
      <c r="H8" s="84">
        <v>19.78</v>
      </c>
      <c r="I8" s="84">
        <v>19.78</v>
      </c>
      <c r="J8" s="84">
        <v>19.78</v>
      </c>
      <c r="L8" s="211" t="s">
        <v>282</v>
      </c>
    </row>
    <row r="9" s="76" customFormat="1" ht="15" spans="2:13">
      <c r="B9" s="202" t="s">
        <v>120</v>
      </c>
      <c r="D9" s="84">
        <v>19.78</v>
      </c>
      <c r="E9" s="84">
        <v>19.78</v>
      </c>
      <c r="F9" s="84">
        <v>19.78</v>
      </c>
      <c r="G9" s="84">
        <v>19.78</v>
      </c>
      <c r="H9" s="84">
        <v>19.78</v>
      </c>
      <c r="I9" s="84">
        <v>19.78</v>
      </c>
      <c r="J9" s="84">
        <v>19.78</v>
      </c>
      <c r="K9" s="88"/>
      <c r="L9" s="88"/>
      <c r="M9" s="88"/>
    </row>
    <row r="10" s="76" customFormat="1" ht="15" spans="2:13">
      <c r="B10" s="195" t="s">
        <v>121</v>
      </c>
      <c r="D10" s="84">
        <v>19.78</v>
      </c>
      <c r="E10" s="84">
        <v>19.78</v>
      </c>
      <c r="F10" s="84">
        <v>19.78</v>
      </c>
      <c r="G10" s="84">
        <v>19.78</v>
      </c>
      <c r="H10" s="84">
        <v>19.78</v>
      </c>
      <c r="I10" s="84">
        <v>19.78</v>
      </c>
      <c r="J10" s="84">
        <v>19.78</v>
      </c>
      <c r="K10" s="90"/>
      <c r="L10" s="90"/>
      <c r="M10" s="90"/>
    </row>
    <row r="11" ht="15" spans="2:13">
      <c r="B11" s="202" t="s">
        <v>122</v>
      </c>
      <c r="D11" s="84">
        <v>1.91</v>
      </c>
      <c r="E11" s="84">
        <v>1.91</v>
      </c>
      <c r="F11" s="84">
        <v>1.91</v>
      </c>
      <c r="G11" s="84">
        <v>1.91</v>
      </c>
      <c r="H11" s="84">
        <v>1.91</v>
      </c>
      <c r="I11" s="84">
        <v>1.91</v>
      </c>
      <c r="J11" s="84">
        <v>1.91</v>
      </c>
      <c r="K11" s="85"/>
      <c r="L11" s="85"/>
      <c r="M11" s="85"/>
    </row>
    <row r="12" ht="15" spans="2:13">
      <c r="B12" s="195" t="s">
        <v>124</v>
      </c>
      <c r="D12" s="84">
        <v>1.91</v>
      </c>
      <c r="E12" s="84">
        <v>1.91</v>
      </c>
      <c r="F12" s="84">
        <v>1.91</v>
      </c>
      <c r="G12" s="84">
        <v>1.91</v>
      </c>
      <c r="H12" s="84">
        <v>1.91</v>
      </c>
      <c r="I12" s="84">
        <v>1.91</v>
      </c>
      <c r="J12" s="84">
        <v>1.91</v>
      </c>
      <c r="K12" s="85"/>
      <c r="L12" s="85"/>
      <c r="M12" s="85"/>
    </row>
    <row r="13" s="198" customFormat="1" ht="15" spans="2:10">
      <c r="B13" s="203" t="s">
        <v>125</v>
      </c>
      <c r="D13" s="204">
        <v>0.5</v>
      </c>
      <c r="E13" s="204">
        <v>0.5</v>
      </c>
      <c r="F13" s="204">
        <v>0.5</v>
      </c>
      <c r="G13" s="204">
        <v>0.5</v>
      </c>
      <c r="H13" s="204">
        <v>0.5</v>
      </c>
      <c r="I13" s="204">
        <v>0.5</v>
      </c>
      <c r="J13" s="204">
        <v>0.5</v>
      </c>
    </row>
    <row r="14" ht="15" spans="2:10">
      <c r="B14" s="202" t="s">
        <v>127</v>
      </c>
      <c r="D14" s="84">
        <v>1.91</v>
      </c>
      <c r="E14" s="84">
        <v>1.91</v>
      </c>
      <c r="F14" s="84">
        <v>1.91</v>
      </c>
      <c r="G14" s="84">
        <v>1.91</v>
      </c>
      <c r="H14" s="84">
        <v>1.91</v>
      </c>
      <c r="I14" s="84">
        <v>1.91</v>
      </c>
      <c r="J14" s="84">
        <v>1.91</v>
      </c>
    </row>
    <row r="15" s="198" customFormat="1" ht="15" spans="2:10">
      <c r="B15" s="205" t="s">
        <v>128</v>
      </c>
      <c r="D15" s="204">
        <v>8.92</v>
      </c>
      <c r="E15" s="204">
        <v>8.92</v>
      </c>
      <c r="F15" s="204">
        <v>8.92</v>
      </c>
      <c r="G15" s="204">
        <v>8.92</v>
      </c>
      <c r="H15" s="204">
        <v>8.92</v>
      </c>
      <c r="I15" s="204">
        <v>8.92</v>
      </c>
      <c r="J15" s="204">
        <v>8.92</v>
      </c>
    </row>
    <row r="16" ht="15" spans="2:10">
      <c r="B16" s="202" t="s">
        <v>129</v>
      </c>
      <c r="D16" s="84">
        <v>1.1</v>
      </c>
      <c r="E16" s="84">
        <v>1.1</v>
      </c>
      <c r="F16" s="84">
        <v>1.1</v>
      </c>
      <c r="G16" s="84">
        <v>1.1</v>
      </c>
      <c r="H16" s="84">
        <v>1.1</v>
      </c>
      <c r="I16" s="84">
        <v>1.1</v>
      </c>
      <c r="J16" s="84">
        <v>1.1</v>
      </c>
    </row>
    <row r="17" ht="15" spans="2:10">
      <c r="B17" s="202" t="s">
        <v>130</v>
      </c>
      <c r="D17" s="84">
        <v>1.58</v>
      </c>
      <c r="E17" s="84">
        <v>1.58</v>
      </c>
      <c r="F17" s="84">
        <v>1.58</v>
      </c>
      <c r="G17" s="84">
        <v>1.58</v>
      </c>
      <c r="H17" s="84">
        <v>1.58</v>
      </c>
      <c r="I17" s="84">
        <v>1.58</v>
      </c>
      <c r="J17" s="84">
        <v>1.58</v>
      </c>
    </row>
    <row r="18" ht="15" spans="2:10">
      <c r="B18" s="195" t="s">
        <v>131</v>
      </c>
      <c r="D18" s="84">
        <v>1.58</v>
      </c>
      <c r="E18" s="84">
        <v>1.58</v>
      </c>
      <c r="F18" s="84">
        <v>1.58</v>
      </c>
      <c r="G18" s="84">
        <v>1.58</v>
      </c>
      <c r="H18" s="84">
        <v>1.58</v>
      </c>
      <c r="I18" s="84">
        <v>1.58</v>
      </c>
      <c r="J18" s="84">
        <v>1.58</v>
      </c>
    </row>
    <row r="19" ht="15" spans="2:10">
      <c r="B19" s="202" t="s">
        <v>17</v>
      </c>
      <c r="D19" s="84">
        <v>1.58</v>
      </c>
      <c r="E19" s="84">
        <v>1.58</v>
      </c>
      <c r="F19" s="84">
        <v>1.58</v>
      </c>
      <c r="G19" s="84">
        <v>1.58</v>
      </c>
      <c r="H19" s="84">
        <v>1.58</v>
      </c>
      <c r="I19" s="84">
        <v>1.58</v>
      </c>
      <c r="J19" s="84">
        <v>1.58</v>
      </c>
    </row>
    <row r="20" ht="15" spans="2:10">
      <c r="B20" s="202" t="s">
        <v>25</v>
      </c>
      <c r="D20" s="84">
        <v>1.58</v>
      </c>
      <c r="E20" s="84">
        <v>1.58</v>
      </c>
      <c r="F20" s="84">
        <v>1.58</v>
      </c>
      <c r="G20" s="84">
        <v>1.58</v>
      </c>
      <c r="H20" s="84">
        <v>1.58</v>
      </c>
      <c r="I20" s="84">
        <v>1.58</v>
      </c>
      <c r="J20" s="84">
        <v>1.58</v>
      </c>
    </row>
    <row r="21" ht="15" spans="2:10">
      <c r="B21" s="202" t="s">
        <v>32</v>
      </c>
      <c r="D21" s="84">
        <v>1.58</v>
      </c>
      <c r="E21" s="84">
        <v>1.58</v>
      </c>
      <c r="F21" s="84">
        <v>1.58</v>
      </c>
      <c r="G21" s="84">
        <v>1.58</v>
      </c>
      <c r="H21" s="84">
        <v>1.58</v>
      </c>
      <c r="I21" s="84">
        <v>1.58</v>
      </c>
      <c r="J21" s="84">
        <v>1.58</v>
      </c>
    </row>
    <row r="22" ht="15" spans="2:10">
      <c r="B22" s="202" t="s">
        <v>33</v>
      </c>
      <c r="D22" s="84">
        <v>1.91</v>
      </c>
      <c r="E22" s="84">
        <v>1.91</v>
      </c>
      <c r="F22" s="84">
        <v>1.91</v>
      </c>
      <c r="G22" s="84">
        <v>1.91</v>
      </c>
      <c r="H22" s="84">
        <v>1.91</v>
      </c>
      <c r="I22" s="84">
        <v>1.91</v>
      </c>
      <c r="J22" s="84">
        <v>1.91</v>
      </c>
    </row>
    <row r="23" ht="15" spans="2:10">
      <c r="B23" s="202" t="s">
        <v>34</v>
      </c>
      <c r="D23" s="84">
        <v>1.91</v>
      </c>
      <c r="E23" s="84">
        <v>1.91</v>
      </c>
      <c r="F23" s="84">
        <v>1.91</v>
      </c>
      <c r="G23" s="84">
        <v>1.91</v>
      </c>
      <c r="H23" s="84">
        <v>1.91</v>
      </c>
      <c r="I23" s="84">
        <v>1.91</v>
      </c>
      <c r="J23" s="84">
        <v>1.91</v>
      </c>
    </row>
    <row r="24" ht="15" spans="2:10">
      <c r="B24" s="202" t="s">
        <v>35</v>
      </c>
      <c r="D24" s="84">
        <v>1.91</v>
      </c>
      <c r="E24" s="84">
        <v>1.91</v>
      </c>
      <c r="F24" s="84">
        <v>1.91</v>
      </c>
      <c r="G24" s="84">
        <v>1.91</v>
      </c>
      <c r="H24" s="84">
        <v>1.91</v>
      </c>
      <c r="I24" s="84">
        <v>1.91</v>
      </c>
      <c r="J24" s="84">
        <v>1.91</v>
      </c>
    </row>
    <row r="25" ht="15" spans="5:13">
      <c r="E25" s="67"/>
      <c r="F25" s="67"/>
      <c r="G25" s="85"/>
      <c r="H25" s="85"/>
      <c r="I25" s="85"/>
      <c r="J25" s="85"/>
      <c r="K25" s="85"/>
      <c r="L25" s="85"/>
      <c r="M25" s="85"/>
    </row>
    <row r="26" ht="15" spans="5:13">
      <c r="E26" s="67"/>
      <c r="F26" s="67"/>
      <c r="G26" s="85"/>
      <c r="H26" s="85"/>
      <c r="I26" s="85"/>
      <c r="J26" s="85"/>
      <c r="K26" s="85"/>
      <c r="L26" s="85"/>
      <c r="M26" s="85"/>
    </row>
    <row r="27" ht="15" spans="5:13">
      <c r="E27" s="67"/>
      <c r="F27" s="67"/>
      <c r="G27" s="85"/>
      <c r="H27" s="85"/>
      <c r="I27" s="85"/>
      <c r="J27" s="85"/>
      <c r="K27" s="85"/>
      <c r="L27" s="85"/>
      <c r="M27" s="85"/>
    </row>
    <row r="28" ht="15" spans="4:13">
      <c r="D28" s="125" t="s">
        <v>283</v>
      </c>
      <c r="E28" s="67"/>
      <c r="F28" s="67"/>
      <c r="G28" s="85"/>
      <c r="H28" s="85"/>
      <c r="I28" s="85"/>
      <c r="J28" s="85"/>
      <c r="K28" s="85"/>
      <c r="L28" s="85"/>
      <c r="M28" s="85"/>
    </row>
    <row r="29" ht="15" spans="5:13">
      <c r="E29" s="67"/>
      <c r="F29" s="67"/>
      <c r="G29" s="85"/>
      <c r="H29" s="85"/>
      <c r="I29" s="85"/>
      <c r="J29" s="85"/>
      <c r="K29" s="85"/>
      <c r="L29" s="85"/>
      <c r="M29" s="85"/>
    </row>
    <row r="30" ht="15" spans="2:13">
      <c r="B30" s="106"/>
      <c r="C30" s="106"/>
      <c r="D30" s="105" t="s">
        <v>284</v>
      </c>
      <c r="E30" s="106"/>
      <c r="F30" s="106"/>
      <c r="G30" s="106"/>
      <c r="H30" s="106"/>
      <c r="I30" s="106"/>
      <c r="J30" s="106"/>
      <c r="K30" s="106"/>
      <c r="L30" s="85"/>
      <c r="M30" s="85"/>
    </row>
    <row r="31" s="199" customFormat="1" ht="15.75" spans="2:13">
      <c r="B31" s="108" t="s">
        <v>8</v>
      </c>
      <c r="C31" s="108" t="s">
        <v>69</v>
      </c>
      <c r="D31" s="108" t="s">
        <v>70</v>
      </c>
      <c r="E31" s="206" t="s">
        <v>9</v>
      </c>
      <c r="F31" s="206" t="s">
        <v>10</v>
      </c>
      <c r="G31" s="206" t="s">
        <v>11</v>
      </c>
      <c r="H31" s="206" t="s">
        <v>12</v>
      </c>
      <c r="I31" s="206" t="s">
        <v>13</v>
      </c>
      <c r="J31" s="206" t="s">
        <v>14</v>
      </c>
      <c r="K31" s="206" t="s">
        <v>15</v>
      </c>
      <c r="L31" s="212"/>
      <c r="M31" s="212"/>
    </row>
    <row r="32" ht="15" spans="2:11">
      <c r="B32" s="207" t="s">
        <v>122</v>
      </c>
      <c r="C32" s="110" t="s">
        <v>73</v>
      </c>
      <c r="D32" s="110" t="s">
        <v>74</v>
      </c>
      <c r="E32" s="208">
        <v>0.001</v>
      </c>
      <c r="F32" s="208">
        <v>0.001</v>
      </c>
      <c r="G32" s="208">
        <v>0.001</v>
      </c>
      <c r="H32" s="208">
        <v>0.001</v>
      </c>
      <c r="I32" s="208">
        <v>0.001</v>
      </c>
      <c r="J32" s="208">
        <v>0.001</v>
      </c>
      <c r="K32" s="208">
        <v>0.001</v>
      </c>
    </row>
    <row r="33" ht="15" spans="2:11">
      <c r="B33" s="207" t="s">
        <v>124</v>
      </c>
      <c r="C33" s="110" t="s">
        <v>141</v>
      </c>
      <c r="D33" s="110" t="s">
        <v>74</v>
      </c>
      <c r="E33" s="208">
        <v>0.001</v>
      </c>
      <c r="F33" s="208">
        <v>0.001</v>
      </c>
      <c r="G33" s="208">
        <v>0.001</v>
      </c>
      <c r="H33" s="208">
        <v>0.001</v>
      </c>
      <c r="I33" s="208">
        <v>0.001</v>
      </c>
      <c r="J33" s="208">
        <v>0.001</v>
      </c>
      <c r="K33" s="208">
        <v>0.001</v>
      </c>
    </row>
    <row r="34" ht="15" spans="2:11">
      <c r="B34" s="207" t="s">
        <v>125</v>
      </c>
      <c r="C34" s="110" t="s">
        <v>73</v>
      </c>
      <c r="D34" s="110" t="s">
        <v>74</v>
      </c>
      <c r="E34" s="208">
        <v>0.001</v>
      </c>
      <c r="F34" s="208">
        <v>0.001</v>
      </c>
      <c r="G34" s="208">
        <v>0.001</v>
      </c>
      <c r="H34" s="208">
        <v>0.001</v>
      </c>
      <c r="I34" s="208">
        <v>0.001</v>
      </c>
      <c r="J34" s="208">
        <v>0.001</v>
      </c>
      <c r="K34" s="208">
        <v>0.001</v>
      </c>
    </row>
    <row r="35" ht="15" spans="2:11">
      <c r="B35" s="207" t="s">
        <v>127</v>
      </c>
      <c r="C35" s="110" t="s">
        <v>73</v>
      </c>
      <c r="D35" s="110" t="s">
        <v>74</v>
      </c>
      <c r="E35" s="208">
        <v>0.001</v>
      </c>
      <c r="F35" s="208">
        <v>0.001</v>
      </c>
      <c r="G35" s="208">
        <v>0.001</v>
      </c>
      <c r="H35" s="208">
        <v>0.001</v>
      </c>
      <c r="I35" s="208">
        <v>0.001</v>
      </c>
      <c r="J35" s="208">
        <v>0.001</v>
      </c>
      <c r="K35" s="208">
        <v>0.001</v>
      </c>
    </row>
    <row r="36" ht="15" spans="2:11">
      <c r="B36" s="207" t="s">
        <v>128</v>
      </c>
      <c r="C36" s="110" t="s">
        <v>141</v>
      </c>
      <c r="D36" s="110" t="s">
        <v>74</v>
      </c>
      <c r="E36" s="208">
        <v>0.001</v>
      </c>
      <c r="F36" s="208">
        <v>0.001</v>
      </c>
      <c r="G36" s="208">
        <v>0.001</v>
      </c>
      <c r="H36" s="208">
        <v>0.001</v>
      </c>
      <c r="I36" s="208">
        <v>0.001</v>
      </c>
      <c r="J36" s="208">
        <v>0.001</v>
      </c>
      <c r="K36" s="208">
        <v>0.001</v>
      </c>
    </row>
    <row r="37" ht="15" spans="2:11">
      <c r="B37" s="207" t="s">
        <v>129</v>
      </c>
      <c r="C37" s="110" t="s">
        <v>73</v>
      </c>
      <c r="D37" s="209" t="s">
        <v>142</v>
      </c>
      <c r="E37" s="208">
        <v>0.001</v>
      </c>
      <c r="F37" s="208">
        <v>0.001</v>
      </c>
      <c r="G37" s="208">
        <v>0.001</v>
      </c>
      <c r="H37" s="208">
        <v>0.001</v>
      </c>
      <c r="I37" s="208">
        <v>0.001</v>
      </c>
      <c r="J37" s="208">
        <v>0.001</v>
      </c>
      <c r="K37" s="208">
        <v>0.001</v>
      </c>
    </row>
    <row r="38" ht="15" spans="2:11">
      <c r="B38" s="207" t="s">
        <v>117</v>
      </c>
      <c r="C38" s="110" t="s">
        <v>141</v>
      </c>
      <c r="D38" s="208" t="s">
        <v>143</v>
      </c>
      <c r="E38" s="208">
        <v>0.001</v>
      </c>
      <c r="F38" s="208">
        <v>0.001</v>
      </c>
      <c r="G38" s="208">
        <v>0.001</v>
      </c>
      <c r="H38" s="208">
        <v>0.001</v>
      </c>
      <c r="I38" s="208">
        <v>0.001</v>
      </c>
      <c r="J38" s="208">
        <v>0.001</v>
      </c>
      <c r="K38" s="208">
        <v>0.001</v>
      </c>
    </row>
    <row r="39" ht="15" spans="2:11">
      <c r="B39" s="207" t="s">
        <v>116</v>
      </c>
      <c r="C39" s="110" t="s">
        <v>73</v>
      </c>
      <c r="D39" s="208" t="s">
        <v>143</v>
      </c>
      <c r="E39" s="208">
        <v>0.001</v>
      </c>
      <c r="F39" s="208">
        <v>0.001</v>
      </c>
      <c r="G39" s="208">
        <v>0.001</v>
      </c>
      <c r="H39" s="208">
        <v>0.001</v>
      </c>
      <c r="I39" s="208">
        <v>0.001</v>
      </c>
      <c r="J39" s="208">
        <v>0.001</v>
      </c>
      <c r="K39" s="208">
        <v>0.001</v>
      </c>
    </row>
    <row r="40" ht="15" spans="2:11">
      <c r="B40" s="207" t="s">
        <v>119</v>
      </c>
      <c r="C40" s="110" t="s">
        <v>141</v>
      </c>
      <c r="D40" s="208" t="s">
        <v>143</v>
      </c>
      <c r="E40" s="208">
        <v>0.001</v>
      </c>
      <c r="F40" s="208">
        <v>0.001</v>
      </c>
      <c r="G40" s="208">
        <v>0.001</v>
      </c>
      <c r="H40" s="208">
        <v>0.001</v>
      </c>
      <c r="I40" s="208">
        <v>0.001</v>
      </c>
      <c r="J40" s="208">
        <v>0.001</v>
      </c>
      <c r="K40" s="208">
        <v>0.001</v>
      </c>
    </row>
    <row r="41" ht="15" spans="2:11">
      <c r="B41" s="207" t="s">
        <v>118</v>
      </c>
      <c r="C41" s="110" t="s">
        <v>73</v>
      </c>
      <c r="D41" s="208" t="s">
        <v>143</v>
      </c>
      <c r="E41" s="208">
        <v>0.001</v>
      </c>
      <c r="F41" s="208">
        <v>0.001</v>
      </c>
      <c r="G41" s="208">
        <v>0.001</v>
      </c>
      <c r="H41" s="208">
        <v>0.001</v>
      </c>
      <c r="I41" s="208">
        <v>0.001</v>
      </c>
      <c r="J41" s="208">
        <v>0.001</v>
      </c>
      <c r="K41" s="208">
        <v>0.001</v>
      </c>
    </row>
    <row r="42" ht="15" spans="2:11">
      <c r="B42" s="207" t="s">
        <v>121</v>
      </c>
      <c r="C42" s="110" t="s">
        <v>141</v>
      </c>
      <c r="D42" s="208" t="s">
        <v>143</v>
      </c>
      <c r="E42" s="208">
        <v>0.001</v>
      </c>
      <c r="F42" s="208">
        <v>0.001</v>
      </c>
      <c r="G42" s="208">
        <v>0.001</v>
      </c>
      <c r="H42" s="208">
        <v>0.001</v>
      </c>
      <c r="I42" s="208">
        <v>0.001</v>
      </c>
      <c r="J42" s="208">
        <v>0.001</v>
      </c>
      <c r="K42" s="208">
        <v>0.001</v>
      </c>
    </row>
    <row r="43" ht="15" spans="2:11">
      <c r="B43" s="207" t="s">
        <v>120</v>
      </c>
      <c r="C43" s="110" t="s">
        <v>73</v>
      </c>
      <c r="D43" s="208" t="s">
        <v>143</v>
      </c>
      <c r="E43" s="208">
        <v>0.001</v>
      </c>
      <c r="F43" s="208">
        <v>0.001</v>
      </c>
      <c r="G43" s="208">
        <v>0.001</v>
      </c>
      <c r="H43" s="208">
        <v>0.001</v>
      </c>
      <c r="I43" s="208">
        <v>0.001</v>
      </c>
      <c r="J43" s="208">
        <v>0.001</v>
      </c>
      <c r="K43" s="208">
        <v>0.001</v>
      </c>
    </row>
    <row r="44" ht="15" spans="2:11">
      <c r="B44" s="207" t="s">
        <v>130</v>
      </c>
      <c r="C44" s="110" t="s">
        <v>73</v>
      </c>
      <c r="D44" s="106" t="s">
        <v>71</v>
      </c>
      <c r="E44" s="208">
        <v>0.001</v>
      </c>
      <c r="F44" s="208">
        <v>0.001</v>
      </c>
      <c r="G44" s="208">
        <v>0.001</v>
      </c>
      <c r="H44" s="208">
        <v>0.001</v>
      </c>
      <c r="I44" s="208">
        <v>0.001</v>
      </c>
      <c r="J44" s="208">
        <v>0.001</v>
      </c>
      <c r="K44" s="208">
        <v>0.001</v>
      </c>
    </row>
    <row r="45" ht="15" spans="2:11">
      <c r="B45" s="207" t="s">
        <v>131</v>
      </c>
      <c r="C45" s="110" t="s">
        <v>141</v>
      </c>
      <c r="D45" s="106" t="s">
        <v>71</v>
      </c>
      <c r="E45" s="208">
        <v>0.001</v>
      </c>
      <c r="F45" s="208">
        <v>0.001</v>
      </c>
      <c r="G45" s="208">
        <v>0.001</v>
      </c>
      <c r="H45" s="208">
        <v>0.001</v>
      </c>
      <c r="I45" s="208">
        <v>0.001</v>
      </c>
      <c r="J45" s="208">
        <v>0.001</v>
      </c>
      <c r="K45" s="208">
        <v>0.001</v>
      </c>
    </row>
    <row r="46" ht="15" spans="2:11">
      <c r="B46" s="202" t="s">
        <v>17</v>
      </c>
      <c r="E46" s="208">
        <v>0.001</v>
      </c>
      <c r="F46" s="208">
        <v>0.001</v>
      </c>
      <c r="G46" s="208">
        <v>0.001</v>
      </c>
      <c r="H46" s="208">
        <v>0.001</v>
      </c>
      <c r="I46" s="208">
        <v>0.001</v>
      </c>
      <c r="J46" s="208">
        <v>0.001</v>
      </c>
      <c r="K46" s="208">
        <v>0.001</v>
      </c>
    </row>
    <row r="47" ht="15" spans="2:11">
      <c r="B47" s="202" t="s">
        <v>25</v>
      </c>
      <c r="E47" s="208">
        <v>0.001</v>
      </c>
      <c r="F47" s="208">
        <v>0.001</v>
      </c>
      <c r="G47" s="208">
        <v>0.001</v>
      </c>
      <c r="H47" s="208">
        <v>0.001</v>
      </c>
      <c r="I47" s="208">
        <v>0.001</v>
      </c>
      <c r="J47" s="208">
        <v>0.001</v>
      </c>
      <c r="K47" s="208">
        <v>0.001</v>
      </c>
    </row>
    <row r="48" ht="15" spans="2:11">
      <c r="B48" s="207" t="s">
        <v>30</v>
      </c>
      <c r="E48" s="208"/>
      <c r="F48" s="208"/>
      <c r="G48" s="208"/>
      <c r="H48" s="208"/>
      <c r="I48" s="208"/>
      <c r="J48" s="208"/>
      <c r="K48" s="208"/>
    </row>
    <row r="49" ht="15" spans="2:11">
      <c r="B49" s="202" t="s">
        <v>32</v>
      </c>
      <c r="E49" s="208">
        <v>0.001</v>
      </c>
      <c r="F49" s="208">
        <v>0.001</v>
      </c>
      <c r="G49" s="208">
        <v>0.001</v>
      </c>
      <c r="H49" s="208">
        <v>0.001</v>
      </c>
      <c r="I49" s="208">
        <v>0.001</v>
      </c>
      <c r="J49" s="208">
        <v>0.001</v>
      </c>
      <c r="K49" s="208">
        <v>0.001</v>
      </c>
    </row>
    <row r="50" ht="15" spans="2:11">
      <c r="B50" s="210" t="s">
        <v>30</v>
      </c>
      <c r="E50" s="208"/>
      <c r="F50" s="208"/>
      <c r="G50" s="208"/>
      <c r="H50" s="208"/>
      <c r="I50" s="208"/>
      <c r="J50" s="208"/>
      <c r="K50" s="208"/>
    </row>
    <row r="51" ht="15" spans="2:11">
      <c r="B51" s="202" t="s">
        <v>33</v>
      </c>
      <c r="E51" s="208">
        <v>0.001</v>
      </c>
      <c r="F51" s="208">
        <v>0.001</v>
      </c>
      <c r="G51" s="208">
        <v>0.001</v>
      </c>
      <c r="H51" s="208">
        <v>0.001</v>
      </c>
      <c r="I51" s="208">
        <v>0.001</v>
      </c>
      <c r="J51" s="208">
        <v>0.001</v>
      </c>
      <c r="K51" s="208">
        <v>0.001</v>
      </c>
    </row>
    <row r="52" ht="15" spans="2:11">
      <c r="B52" s="202" t="s">
        <v>34</v>
      </c>
      <c r="E52" s="208">
        <v>0.001</v>
      </c>
      <c r="F52" s="208">
        <v>0.001</v>
      </c>
      <c r="G52" s="208">
        <v>0.001</v>
      </c>
      <c r="H52" s="208">
        <v>0.001</v>
      </c>
      <c r="I52" s="208">
        <v>0.001</v>
      </c>
      <c r="J52" s="208">
        <v>0.001</v>
      </c>
      <c r="K52" s="208">
        <v>0.001</v>
      </c>
    </row>
    <row r="53" ht="15" spans="2:11">
      <c r="B53" s="210" t="s">
        <v>30</v>
      </c>
      <c r="E53" s="208"/>
      <c r="F53" s="208"/>
      <c r="G53" s="208"/>
      <c r="H53" s="208"/>
      <c r="I53" s="208"/>
      <c r="J53" s="208"/>
      <c r="K53" s="208"/>
    </row>
    <row r="54" ht="15" spans="2:11">
      <c r="B54" s="202" t="s">
        <v>35</v>
      </c>
      <c r="E54" s="208">
        <v>0.001</v>
      </c>
      <c r="F54" s="208">
        <v>0.001</v>
      </c>
      <c r="G54" s="208">
        <v>0.001</v>
      </c>
      <c r="H54" s="208">
        <v>0.001</v>
      </c>
      <c r="I54" s="208">
        <v>0.001</v>
      </c>
      <c r="J54" s="208">
        <v>0.001</v>
      </c>
      <c r="K54" s="208">
        <v>0.001</v>
      </c>
    </row>
    <row r="68" ht="15" spans="5:13">
      <c r="E68" s="67"/>
      <c r="F68" s="67"/>
      <c r="G68" s="85"/>
      <c r="H68" s="85"/>
      <c r="I68" s="85"/>
      <c r="J68" s="85"/>
      <c r="K68" s="85"/>
      <c r="L68" s="85"/>
      <c r="M68" s="85"/>
    </row>
    <row r="69" ht="15" spans="5:13">
      <c r="E69" s="67"/>
      <c r="F69" s="67"/>
      <c r="G69" s="85"/>
      <c r="H69" s="85"/>
      <c r="I69" s="85"/>
      <c r="J69" s="85"/>
      <c r="K69" s="85"/>
      <c r="L69" s="85"/>
      <c r="M69" s="85"/>
    </row>
    <row r="70" ht="15" spans="5:13">
      <c r="E70" s="67"/>
      <c r="F70" s="67"/>
      <c r="G70" s="85"/>
      <c r="H70" s="85"/>
      <c r="I70" s="85"/>
      <c r="J70" s="85"/>
      <c r="K70" s="85"/>
      <c r="L70" s="85"/>
      <c r="M70" s="85"/>
    </row>
    <row r="71" ht="15" spans="5:13">
      <c r="E71" s="67"/>
      <c r="F71" s="67"/>
      <c r="G71" s="85"/>
      <c r="H71" s="85"/>
      <c r="I71" s="85"/>
      <c r="J71" s="85"/>
      <c r="K71" s="85"/>
      <c r="L71" s="85"/>
      <c r="M71" s="85"/>
    </row>
    <row r="72" ht="15" spans="5:13">
      <c r="E72" s="67"/>
      <c r="F72" s="67"/>
      <c r="G72" s="85"/>
      <c r="H72" s="85"/>
      <c r="I72" s="85"/>
      <c r="J72" s="85"/>
      <c r="K72" s="85"/>
      <c r="L72" s="85"/>
      <c r="M72" s="85"/>
    </row>
    <row r="73" ht="15" spans="5:13">
      <c r="E73" s="67"/>
      <c r="F73" s="67"/>
      <c r="G73" s="85"/>
      <c r="H73" s="85"/>
      <c r="I73" s="85"/>
      <c r="J73" s="85"/>
      <c r="K73" s="85"/>
      <c r="L73" s="85"/>
      <c r="M73" s="85"/>
    </row>
    <row r="74" ht="15" spans="5:13">
      <c r="E74" s="67"/>
      <c r="F74" s="67"/>
      <c r="G74" s="85"/>
      <c r="H74" s="85"/>
      <c r="I74" s="85"/>
      <c r="J74" s="85"/>
      <c r="K74" s="85"/>
      <c r="L74" s="85"/>
      <c r="M74" s="85"/>
    </row>
    <row r="75" ht="15" spans="5:13">
      <c r="E75" s="67"/>
      <c r="F75" s="67"/>
      <c r="G75" s="85"/>
      <c r="H75" s="85"/>
      <c r="I75" s="85"/>
      <c r="J75" s="85"/>
      <c r="K75" s="85"/>
      <c r="L75" s="85"/>
      <c r="M75" s="85"/>
    </row>
    <row r="76" ht="15" spans="5:13">
      <c r="E76" s="67"/>
      <c r="F76" s="67"/>
      <c r="G76" s="85"/>
      <c r="H76" s="85"/>
      <c r="I76" s="85"/>
      <c r="J76" s="85"/>
      <c r="K76" s="85"/>
      <c r="L76" s="85"/>
      <c r="M76" s="85"/>
    </row>
  </sheetData>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64"/>
  <sheetViews>
    <sheetView topLeftCell="BW5" workbookViewId="0">
      <selection activeCell="DO33" sqref="DO33"/>
    </sheetView>
  </sheetViews>
  <sheetFormatPr defaultColWidth="9" defaultRowHeight="12.75"/>
  <cols>
    <col min="4" max="22" width="9" hidden="1" customWidth="1"/>
    <col min="28" max="46" width="9" hidden="1" customWidth="1"/>
    <col min="52" max="70" width="9" hidden="1" customWidth="1"/>
    <col min="74" max="74" width="36.4285714285714" customWidth="1"/>
    <col min="76" max="94" width="9" hidden="1" customWidth="1"/>
    <col min="98" max="98" width="38.2857142857143" customWidth="1"/>
    <col min="100" max="118" width="9" hidden="1" customWidth="1"/>
    <col min="124" max="142" width="9" hidden="1" customWidth="1"/>
    <col min="148" max="166" width="9" hidden="1" customWidth="1"/>
    <col min="172" max="190" width="9" hidden="1" customWidth="1"/>
    <col min="196" max="214" width="9" hidden="1" customWidth="1"/>
  </cols>
  <sheetData>
    <row r="1" ht="1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N1" s="44"/>
      <c r="EO1" s="25"/>
      <c r="EP1" s="25"/>
      <c r="EQ1" s="25"/>
      <c r="ER1" s="25"/>
      <c r="ES1" s="25"/>
      <c r="ET1" s="25"/>
      <c r="EU1" s="25"/>
      <c r="EV1" s="25"/>
      <c r="EW1" s="25"/>
      <c r="EX1" s="25"/>
      <c r="EY1" s="25"/>
      <c r="EZ1" s="25"/>
      <c r="FA1" s="25"/>
      <c r="FB1" s="25"/>
      <c r="FC1" s="25"/>
      <c r="FD1" s="25"/>
      <c r="FE1" s="25"/>
      <c r="FF1" s="25"/>
      <c r="FG1" s="25"/>
      <c r="FH1" s="25"/>
      <c r="FI1" s="25"/>
      <c r="FJ1" s="25"/>
      <c r="FK1" s="25"/>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N2" s="44"/>
      <c r="EO2" s="25"/>
      <c r="EP2" s="25"/>
      <c r="EQ2" s="25"/>
      <c r="ER2" s="25"/>
      <c r="ES2" s="25"/>
      <c r="ET2" s="25"/>
      <c r="EU2" s="25"/>
      <c r="EV2" s="25"/>
      <c r="EW2" s="25"/>
      <c r="EX2" s="25"/>
      <c r="EY2" s="25"/>
      <c r="EZ2" s="25"/>
      <c r="FA2" s="25"/>
      <c r="FB2" s="25"/>
      <c r="FC2" s="25"/>
      <c r="FD2" s="25"/>
      <c r="FE2" s="25"/>
      <c r="FF2" s="25"/>
      <c r="FG2" s="25"/>
      <c r="FH2" s="25"/>
      <c r="FI2" s="25"/>
      <c r="FJ2" s="25"/>
      <c r="FK2" s="25"/>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N3" s="44"/>
      <c r="EO3" s="25"/>
      <c r="EP3" s="25"/>
      <c r="EQ3" s="25"/>
      <c r="ER3" s="25"/>
      <c r="ES3" s="25"/>
      <c r="ET3" s="25"/>
      <c r="EU3" s="25"/>
      <c r="EV3" s="25"/>
      <c r="EW3" s="25"/>
      <c r="EX3" s="25"/>
      <c r="EY3" s="25"/>
      <c r="EZ3" s="25"/>
      <c r="FA3" s="25"/>
      <c r="FB3" s="25"/>
      <c r="FC3" s="25"/>
      <c r="FD3" s="25"/>
      <c r="FE3" s="25"/>
      <c r="FF3" s="25"/>
      <c r="FG3" s="25"/>
      <c r="FH3" s="25"/>
      <c r="FI3" s="25"/>
      <c r="FJ3" s="25"/>
      <c r="FK3" s="25"/>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N4" s="44"/>
      <c r="EO4" s="25"/>
      <c r="EP4" s="25"/>
      <c r="EQ4" s="25"/>
      <c r="ER4" s="25"/>
      <c r="ES4" s="25"/>
      <c r="ET4" s="25"/>
      <c r="EU4" s="25"/>
      <c r="EV4" s="25"/>
      <c r="EW4" s="25"/>
      <c r="EX4" s="25"/>
      <c r="EY4" s="25"/>
      <c r="EZ4" s="25"/>
      <c r="FA4" s="25"/>
      <c r="FB4" s="25"/>
      <c r="FC4" s="25"/>
      <c r="FD4" s="25"/>
      <c r="FE4" s="25"/>
      <c r="FF4" s="25"/>
      <c r="FG4" s="25"/>
      <c r="FH4" s="25"/>
      <c r="FI4" s="25"/>
      <c r="FJ4" s="25"/>
      <c r="FK4" s="25"/>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285</v>
      </c>
      <c r="AX5" s="26"/>
      <c r="AY5" s="27"/>
      <c r="AZ5" s="27"/>
      <c r="BA5" s="27"/>
      <c r="BB5" s="27"/>
      <c r="BC5" s="27"/>
      <c r="BD5" s="27"/>
      <c r="BE5" s="27"/>
      <c r="BF5" s="27"/>
      <c r="BG5" s="25"/>
      <c r="BH5" s="27"/>
      <c r="BI5" s="27"/>
      <c r="BJ5" s="27"/>
      <c r="BK5" s="27"/>
      <c r="BL5" s="25"/>
      <c r="BM5" s="27"/>
      <c r="BN5" s="25"/>
      <c r="BO5" s="25"/>
      <c r="BP5" s="27"/>
      <c r="BQ5" s="25"/>
      <c r="BR5" s="25"/>
      <c r="BS5" s="27" t="s">
        <v>286</v>
      </c>
      <c r="BT5" s="44"/>
      <c r="BU5" s="26" t="s">
        <v>285</v>
      </c>
      <c r="BV5" s="26"/>
      <c r="BW5" s="27"/>
      <c r="BX5" s="27"/>
      <c r="BY5" s="27"/>
      <c r="BZ5" s="27"/>
      <c r="CA5" s="27"/>
      <c r="CB5" s="27"/>
      <c r="CC5" s="27"/>
      <c r="CD5" s="27"/>
      <c r="CE5" s="25"/>
      <c r="CF5" s="27"/>
      <c r="CG5" s="27"/>
      <c r="CH5" s="27"/>
      <c r="CI5" s="27"/>
      <c r="CJ5" s="25"/>
      <c r="CK5" s="27"/>
      <c r="CL5" s="25"/>
      <c r="CM5" s="25"/>
      <c r="CN5" s="27"/>
      <c r="CO5" s="25"/>
      <c r="CP5" s="25"/>
      <c r="CQ5" s="27" t="s">
        <v>286</v>
      </c>
      <c r="CR5" s="44"/>
      <c r="CS5" s="26" t="s">
        <v>285</v>
      </c>
      <c r="CT5" s="26"/>
      <c r="CU5" s="27"/>
      <c r="CV5" s="27"/>
      <c r="CW5" s="27"/>
      <c r="CX5" s="27"/>
      <c r="CY5" s="27"/>
      <c r="CZ5" s="27"/>
      <c r="DA5" s="27"/>
      <c r="DB5" s="27"/>
      <c r="DC5" s="25"/>
      <c r="DD5" s="27"/>
      <c r="DE5" s="27"/>
      <c r="DF5" s="27"/>
      <c r="DG5" s="27"/>
      <c r="DH5" s="25"/>
      <c r="DI5" s="27"/>
      <c r="DJ5" s="25"/>
      <c r="DK5" s="25"/>
      <c r="DL5" s="27"/>
      <c r="DM5" s="25"/>
      <c r="DN5" s="25"/>
      <c r="DO5" s="27" t="s">
        <v>286</v>
      </c>
      <c r="DP5" s="44"/>
      <c r="DQ5" s="26" t="s">
        <v>285</v>
      </c>
      <c r="DR5" s="26"/>
      <c r="DS5" s="27"/>
      <c r="DT5" s="27"/>
      <c r="DU5" s="27"/>
      <c r="DV5" s="27"/>
      <c r="DW5" s="27"/>
      <c r="DX5" s="27"/>
      <c r="DY5" s="27"/>
      <c r="DZ5" s="27"/>
      <c r="EA5" s="25"/>
      <c r="EB5" s="27"/>
      <c r="EC5" s="27"/>
      <c r="ED5" s="27"/>
      <c r="EE5" s="27"/>
      <c r="EF5" s="25"/>
      <c r="EG5" s="27"/>
      <c r="EH5" s="25"/>
      <c r="EI5" s="25"/>
      <c r="EJ5" s="27"/>
      <c r="EK5" s="25"/>
      <c r="EL5" s="25"/>
      <c r="EM5" s="27" t="s">
        <v>286</v>
      </c>
      <c r="EN5" s="44"/>
      <c r="EO5" s="26" t="s">
        <v>285</v>
      </c>
      <c r="EP5" s="26"/>
      <c r="EQ5" s="27"/>
      <c r="ER5" s="27"/>
      <c r="ES5" s="27"/>
      <c r="ET5" s="27"/>
      <c r="EU5" s="27"/>
      <c r="EV5" s="27"/>
      <c r="EW5" s="27"/>
      <c r="EX5" s="27"/>
      <c r="EY5" s="25"/>
      <c r="EZ5" s="27"/>
      <c r="FA5" s="27"/>
      <c r="FB5" s="27"/>
      <c r="FC5" s="27"/>
      <c r="FD5" s="25"/>
      <c r="FE5" s="27"/>
      <c r="FF5" s="25"/>
      <c r="FG5" s="25"/>
      <c r="FH5" s="27"/>
      <c r="FI5" s="25"/>
      <c r="FJ5" s="25"/>
      <c r="FK5" s="27" t="s">
        <v>286</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N6" s="44"/>
      <c r="EO6" s="25"/>
      <c r="EP6" s="25"/>
      <c r="EQ6" s="25"/>
      <c r="ER6" s="25"/>
      <c r="ES6" s="25"/>
      <c r="ET6" s="25"/>
      <c r="EU6" s="25"/>
      <c r="EV6" s="25"/>
      <c r="EW6" s="25"/>
      <c r="EX6" s="25"/>
      <c r="EY6" s="25"/>
      <c r="EZ6" s="25"/>
      <c r="FA6" s="25"/>
      <c r="FB6" s="25"/>
      <c r="FC6" s="25"/>
      <c r="FD6" s="25"/>
      <c r="FE6" s="25"/>
      <c r="FF6" s="25"/>
      <c r="FG6" s="25"/>
      <c r="FH6" s="25"/>
      <c r="FI6" s="25"/>
      <c r="FJ6" s="25"/>
      <c r="FK6" s="25"/>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7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287</v>
      </c>
      <c r="AX7" s="28"/>
      <c r="AY7" s="27"/>
      <c r="AZ7" s="27"/>
      <c r="BA7" s="27"/>
      <c r="BB7" s="27"/>
      <c r="BC7" s="27"/>
      <c r="BD7" s="27"/>
      <c r="BE7" s="27"/>
      <c r="BF7" s="27"/>
      <c r="BG7" s="27"/>
      <c r="BH7" s="27"/>
      <c r="BI7" s="27"/>
      <c r="BJ7" s="27"/>
      <c r="BK7" s="27"/>
      <c r="BL7" s="27"/>
      <c r="BM7" s="27"/>
      <c r="BN7" s="27"/>
      <c r="BO7" s="27"/>
      <c r="BP7" s="27"/>
      <c r="BQ7" s="27"/>
      <c r="BR7" s="27"/>
      <c r="BS7" s="27"/>
      <c r="BT7" s="44"/>
      <c r="BU7" s="28" t="s">
        <v>288</v>
      </c>
      <c r="BV7" s="28"/>
      <c r="BW7" s="27"/>
      <c r="BX7" s="27"/>
      <c r="BY7" s="27"/>
      <c r="BZ7" s="27"/>
      <c r="CA7" s="27"/>
      <c r="CB7" s="27"/>
      <c r="CC7" s="27"/>
      <c r="CD7" s="27"/>
      <c r="CE7" s="27"/>
      <c r="CF7" s="27"/>
      <c r="CG7" s="27"/>
      <c r="CH7" s="27"/>
      <c r="CI7" s="27"/>
      <c r="CJ7" s="27"/>
      <c r="CK7" s="27"/>
      <c r="CL7" s="27"/>
      <c r="CM7" s="27"/>
      <c r="CN7" s="27"/>
      <c r="CO7" s="27"/>
      <c r="CP7" s="27"/>
      <c r="CQ7" s="27"/>
      <c r="CR7" s="44"/>
      <c r="CS7" s="28" t="s">
        <v>289</v>
      </c>
      <c r="CT7" s="28"/>
      <c r="CU7" s="27"/>
      <c r="CV7" s="27"/>
      <c r="CW7" s="27"/>
      <c r="CX7" s="27"/>
      <c r="CY7" s="27"/>
      <c r="CZ7" s="27"/>
      <c r="DA7" s="27"/>
      <c r="DB7" s="27"/>
      <c r="DC7" s="27"/>
      <c r="DD7" s="27"/>
      <c r="DE7" s="27"/>
      <c r="DF7" s="27"/>
      <c r="DG7" s="27"/>
      <c r="DH7" s="27"/>
      <c r="DI7" s="27"/>
      <c r="DJ7" s="27"/>
      <c r="DK7" s="27"/>
      <c r="DL7" s="27"/>
      <c r="DM7" s="27"/>
      <c r="DN7" s="27"/>
      <c r="DO7" s="27"/>
      <c r="DP7" s="44"/>
      <c r="DQ7" s="28" t="s">
        <v>290</v>
      </c>
      <c r="DR7" s="28"/>
      <c r="DS7" s="27"/>
      <c r="DT7" s="27"/>
      <c r="DU7" s="27"/>
      <c r="DV7" s="27"/>
      <c r="DW7" s="27"/>
      <c r="DX7" s="27"/>
      <c r="DY7" s="27"/>
      <c r="DZ7" s="27"/>
      <c r="EA7" s="27"/>
      <c r="EB7" s="27"/>
      <c r="EC7" s="27"/>
      <c r="ED7" s="27"/>
      <c r="EE7" s="27"/>
      <c r="EF7" s="27"/>
      <c r="EG7" s="27"/>
      <c r="EH7" s="27"/>
      <c r="EI7" s="27"/>
      <c r="EJ7" s="27"/>
      <c r="EK7" s="27"/>
      <c r="EL7" s="27"/>
      <c r="EM7" s="27"/>
      <c r="EN7" s="44"/>
      <c r="EO7" s="28" t="s">
        <v>291</v>
      </c>
      <c r="EP7" s="28"/>
      <c r="EQ7" s="27"/>
      <c r="ER7" s="27"/>
      <c r="ES7" s="27"/>
      <c r="ET7" s="27"/>
      <c r="EU7" s="27"/>
      <c r="EV7" s="27"/>
      <c r="EW7" s="27"/>
      <c r="EX7" s="27"/>
      <c r="EY7" s="27"/>
      <c r="EZ7" s="27"/>
      <c r="FA7" s="27"/>
      <c r="FB7" s="27"/>
      <c r="FC7" s="27"/>
      <c r="FD7" s="27"/>
      <c r="FE7" s="27"/>
      <c r="FF7" s="27"/>
      <c r="FG7" s="27"/>
      <c r="FH7" s="27"/>
      <c r="FI7" s="27"/>
      <c r="FJ7" s="27"/>
      <c r="FK7" s="27"/>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75" spans="1:215">
      <c r="A8" s="4" t="s">
        <v>292</v>
      </c>
      <c r="B8" s="4"/>
      <c r="C8" s="5"/>
      <c r="D8" s="5"/>
      <c r="E8" s="5"/>
      <c r="F8" s="5"/>
      <c r="G8" s="5"/>
      <c r="H8" s="5"/>
      <c r="I8" s="5"/>
      <c r="J8" s="5"/>
      <c r="K8" s="5"/>
      <c r="L8" s="5"/>
      <c r="M8" s="5"/>
      <c r="N8" s="5"/>
      <c r="O8" s="5"/>
      <c r="P8" s="5"/>
      <c r="Q8" s="5"/>
      <c r="R8" s="5"/>
      <c r="S8" s="5"/>
      <c r="T8" s="5"/>
      <c r="U8" s="5"/>
      <c r="V8" s="5"/>
      <c r="W8" s="5"/>
      <c r="Y8" s="4" t="s">
        <v>292</v>
      </c>
      <c r="Z8" s="4"/>
      <c r="AA8" s="5"/>
      <c r="AB8" s="5"/>
      <c r="AC8" s="5"/>
      <c r="AD8" s="5"/>
      <c r="AE8" s="5"/>
      <c r="AF8" s="5"/>
      <c r="AG8" s="5"/>
      <c r="AH8" s="5"/>
      <c r="AI8" s="5"/>
      <c r="AJ8" s="5"/>
      <c r="AK8" s="5"/>
      <c r="AL8" s="5"/>
      <c r="AM8" s="5"/>
      <c r="AN8" s="5"/>
      <c r="AO8" s="5"/>
      <c r="AP8" s="5"/>
      <c r="AQ8" s="5"/>
      <c r="AR8" s="5"/>
      <c r="AS8" s="5"/>
      <c r="AT8" s="5"/>
      <c r="AU8" s="5"/>
      <c r="AW8" s="28" t="s">
        <v>293</v>
      </c>
      <c r="AX8" s="28"/>
      <c r="AY8" s="29"/>
      <c r="AZ8" s="29"/>
      <c r="BA8" s="29"/>
      <c r="BB8" s="29"/>
      <c r="BC8" s="29"/>
      <c r="BD8" s="29"/>
      <c r="BE8" s="29"/>
      <c r="BF8" s="29"/>
      <c r="BG8" s="29"/>
      <c r="BH8" s="29"/>
      <c r="BI8" s="29"/>
      <c r="BJ8" s="29"/>
      <c r="BK8" s="29"/>
      <c r="BL8" s="29"/>
      <c r="BM8" s="29"/>
      <c r="BN8" s="29"/>
      <c r="BO8" s="29"/>
      <c r="BP8" s="29"/>
      <c r="BQ8" s="29"/>
      <c r="BR8" s="29"/>
      <c r="BS8" s="29"/>
      <c r="BT8" s="44"/>
      <c r="BU8" s="28" t="s">
        <v>293</v>
      </c>
      <c r="BV8" s="28"/>
      <c r="BW8" s="29"/>
      <c r="BX8" s="29"/>
      <c r="BY8" s="29"/>
      <c r="BZ8" s="29"/>
      <c r="CA8" s="29"/>
      <c r="CB8" s="29"/>
      <c r="CC8" s="29"/>
      <c r="CD8" s="29"/>
      <c r="CE8" s="29"/>
      <c r="CF8" s="29"/>
      <c r="CG8" s="29"/>
      <c r="CH8" s="29"/>
      <c r="CI8" s="29"/>
      <c r="CJ8" s="29"/>
      <c r="CK8" s="29"/>
      <c r="CL8" s="29"/>
      <c r="CM8" s="29"/>
      <c r="CN8" s="29"/>
      <c r="CO8" s="29"/>
      <c r="CP8" s="29"/>
      <c r="CQ8" s="29"/>
      <c r="CR8" s="44"/>
      <c r="CS8" s="28" t="s">
        <v>293</v>
      </c>
      <c r="CT8" s="28"/>
      <c r="CU8" s="29"/>
      <c r="CV8" s="29"/>
      <c r="CW8" s="29"/>
      <c r="CX8" s="29"/>
      <c r="CY8" s="29"/>
      <c r="CZ8" s="29"/>
      <c r="DA8" s="29"/>
      <c r="DB8" s="29"/>
      <c r="DC8" s="29"/>
      <c r="DD8" s="29"/>
      <c r="DE8" s="29"/>
      <c r="DF8" s="29"/>
      <c r="DG8" s="29"/>
      <c r="DH8" s="29"/>
      <c r="DI8" s="29"/>
      <c r="DJ8" s="29"/>
      <c r="DK8" s="29"/>
      <c r="DL8" s="29"/>
      <c r="DM8" s="29"/>
      <c r="DN8" s="29"/>
      <c r="DO8" s="29"/>
      <c r="DP8" s="44"/>
      <c r="DQ8" s="28" t="s">
        <v>293</v>
      </c>
      <c r="DR8" s="28"/>
      <c r="DS8" s="29"/>
      <c r="DT8" s="29"/>
      <c r="DU8" s="29"/>
      <c r="DV8" s="29"/>
      <c r="DW8" s="29"/>
      <c r="DX8" s="29"/>
      <c r="DY8" s="29"/>
      <c r="DZ8" s="29"/>
      <c r="EA8" s="29"/>
      <c r="EB8" s="29"/>
      <c r="EC8" s="29"/>
      <c r="ED8" s="29"/>
      <c r="EE8" s="29"/>
      <c r="EF8" s="29"/>
      <c r="EG8" s="29"/>
      <c r="EH8" s="29"/>
      <c r="EI8" s="29"/>
      <c r="EJ8" s="29"/>
      <c r="EK8" s="29"/>
      <c r="EL8" s="29"/>
      <c r="EM8" s="29"/>
      <c r="EN8" s="44"/>
      <c r="EO8" s="28" t="s">
        <v>293</v>
      </c>
      <c r="EP8" s="28"/>
      <c r="EQ8" s="29"/>
      <c r="ER8" s="29"/>
      <c r="ES8" s="29"/>
      <c r="ET8" s="29"/>
      <c r="EU8" s="29"/>
      <c r="EV8" s="29"/>
      <c r="EW8" s="29"/>
      <c r="EX8" s="29"/>
      <c r="EY8" s="29"/>
      <c r="EZ8" s="29"/>
      <c r="FA8" s="29"/>
      <c r="FB8" s="29"/>
      <c r="FC8" s="29"/>
      <c r="FD8" s="29"/>
      <c r="FE8" s="29"/>
      <c r="FF8" s="29"/>
      <c r="FG8" s="29"/>
      <c r="FH8" s="29"/>
      <c r="FI8" s="29"/>
      <c r="FJ8" s="29"/>
      <c r="FK8" s="29"/>
      <c r="FM8" s="4" t="s">
        <v>292</v>
      </c>
      <c r="FN8" s="4"/>
      <c r="FO8" s="5"/>
      <c r="FP8" s="5"/>
      <c r="FQ8" s="5"/>
      <c r="FR8" s="5"/>
      <c r="FS8" s="5"/>
      <c r="FT8" s="5"/>
      <c r="FU8" s="5"/>
      <c r="FV8" s="5"/>
      <c r="FW8" s="5"/>
      <c r="FX8" s="5"/>
      <c r="FY8" s="5"/>
      <c r="FZ8" s="5"/>
      <c r="GA8" s="5"/>
      <c r="GB8" s="5"/>
      <c r="GC8" s="5"/>
      <c r="GD8" s="5"/>
      <c r="GE8" s="5"/>
      <c r="GF8" s="5"/>
      <c r="GG8" s="5"/>
      <c r="GH8" s="5"/>
      <c r="GI8" s="5"/>
      <c r="GK8" s="4" t="s">
        <v>292</v>
      </c>
      <c r="GL8" s="4"/>
      <c r="GM8" s="5"/>
      <c r="GN8" s="5"/>
      <c r="GO8" s="5"/>
      <c r="GP8" s="5"/>
      <c r="GQ8" s="5"/>
      <c r="GR8" s="5"/>
      <c r="GS8" s="5"/>
      <c r="GT8" s="5"/>
      <c r="GU8" s="5"/>
      <c r="GV8" s="5"/>
      <c r="GW8" s="5"/>
      <c r="GX8" s="5"/>
      <c r="GY8" s="5"/>
      <c r="GZ8" s="5"/>
      <c r="HA8" s="5"/>
      <c r="HB8" s="5"/>
      <c r="HC8" s="5"/>
      <c r="HD8" s="5"/>
      <c r="HE8" s="5"/>
      <c r="HF8" s="5"/>
      <c r="HG8" s="5"/>
    </row>
    <row r="9" ht="1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N9" s="44"/>
      <c r="EO9" s="25"/>
      <c r="EP9" s="25"/>
      <c r="EQ9" s="25"/>
      <c r="ER9" s="25"/>
      <c r="ES9" s="25"/>
      <c r="ET9" s="25"/>
      <c r="EU9" s="25"/>
      <c r="EV9" s="25"/>
      <c r="EW9" s="25"/>
      <c r="EX9" s="25"/>
      <c r="EY9" s="25"/>
      <c r="EZ9" s="25"/>
      <c r="FA9" s="25"/>
      <c r="FB9" s="25"/>
      <c r="FC9" s="25"/>
      <c r="FD9" s="25"/>
      <c r="FE9" s="25"/>
      <c r="FF9" s="25"/>
      <c r="FG9" s="25"/>
      <c r="FH9" s="25"/>
      <c r="FI9" s="25"/>
      <c r="FJ9" s="25"/>
      <c r="FK9" s="25"/>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44"/>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N11" s="44"/>
      <c r="EO11" s="25"/>
      <c r="EP11" s="25"/>
      <c r="EQ11" s="30">
        <v>2000</v>
      </c>
      <c r="ER11" s="30">
        <v>2001</v>
      </c>
      <c r="ES11" s="30">
        <v>2002</v>
      </c>
      <c r="ET11" s="30">
        <v>2003</v>
      </c>
      <c r="EU11" s="30">
        <v>2004</v>
      </c>
      <c r="EV11" s="30">
        <v>2005</v>
      </c>
      <c r="EW11" s="30">
        <v>2006</v>
      </c>
      <c r="EX11" s="30">
        <v>2007</v>
      </c>
      <c r="EY11" s="30">
        <v>2008</v>
      </c>
      <c r="EZ11" s="30">
        <v>2009</v>
      </c>
      <c r="FA11" s="30">
        <v>2010</v>
      </c>
      <c r="FB11" s="30">
        <v>2011</v>
      </c>
      <c r="FC11" s="30">
        <v>2012</v>
      </c>
      <c r="FD11" s="30">
        <v>2013</v>
      </c>
      <c r="FE11" s="30">
        <v>2014</v>
      </c>
      <c r="FF11" s="30">
        <v>2015</v>
      </c>
      <c r="FG11" s="30">
        <v>2016</v>
      </c>
      <c r="FH11" s="30">
        <v>2017</v>
      </c>
      <c r="FI11" s="30">
        <v>2018</v>
      </c>
      <c r="FJ11" s="30">
        <v>2019</v>
      </c>
      <c r="FK11" s="30">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N12" s="44"/>
      <c r="EO12" s="38"/>
      <c r="EP12" s="38"/>
      <c r="EQ12" s="25"/>
      <c r="ER12" s="25"/>
      <c r="ES12" s="25"/>
      <c r="ET12" s="25"/>
      <c r="EU12" s="25"/>
      <c r="EV12" s="25"/>
      <c r="EW12" s="25"/>
      <c r="EX12" s="25"/>
      <c r="EY12" s="25"/>
      <c r="EZ12" s="25"/>
      <c r="FA12" s="25"/>
      <c r="FB12" s="25"/>
      <c r="FC12" s="25"/>
      <c r="FD12" s="25"/>
      <c r="FE12" s="25"/>
      <c r="FF12" s="25"/>
      <c r="FG12" s="25"/>
      <c r="FH12" s="25"/>
      <c r="FI12" s="25"/>
      <c r="FJ12" s="25"/>
      <c r="FK12" s="25"/>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5" spans="1:215">
      <c r="A13" s="13"/>
      <c r="B13" s="8" t="s">
        <v>294</v>
      </c>
      <c r="C13" s="13">
        <v>0</v>
      </c>
      <c r="D13" s="13">
        <v>0</v>
      </c>
      <c r="E13" s="13">
        <v>0</v>
      </c>
      <c r="F13" s="13">
        <v>0</v>
      </c>
      <c r="G13" s="13">
        <v>0</v>
      </c>
      <c r="H13" s="13">
        <v>0</v>
      </c>
      <c r="I13" s="13">
        <v>0</v>
      </c>
      <c r="J13" s="13">
        <v>0</v>
      </c>
      <c r="K13" s="13">
        <v>0</v>
      </c>
      <c r="L13" s="13">
        <v>0</v>
      </c>
      <c r="M13" s="13">
        <v>0</v>
      </c>
      <c r="N13" s="13">
        <v>0</v>
      </c>
      <c r="O13" s="13">
        <v>0</v>
      </c>
      <c r="P13" s="13">
        <v>0.1</v>
      </c>
      <c r="Q13" s="13">
        <v>0.1</v>
      </c>
      <c r="R13" s="13">
        <v>0.1</v>
      </c>
      <c r="S13" s="13">
        <v>0.1</v>
      </c>
      <c r="T13" s="13">
        <v>0</v>
      </c>
      <c r="U13" s="13">
        <v>0</v>
      </c>
      <c r="V13" s="13">
        <v>0</v>
      </c>
      <c r="W13" s="13">
        <v>0</v>
      </c>
      <c r="Y13" s="13"/>
      <c r="Z13" s="8" t="s">
        <v>294</v>
      </c>
      <c r="AA13" s="13">
        <v>0.4</v>
      </c>
      <c r="AB13" s="13">
        <v>0.4</v>
      </c>
      <c r="AC13" s="13">
        <v>0.4</v>
      </c>
      <c r="AD13" s="13">
        <v>0.6</v>
      </c>
      <c r="AE13" s="13">
        <v>0.5</v>
      </c>
      <c r="AF13" s="13">
        <v>0.4</v>
      </c>
      <c r="AG13" s="13">
        <v>0.4</v>
      </c>
      <c r="AH13" s="13">
        <v>0.4</v>
      </c>
      <c r="AI13" s="13">
        <v>0.4</v>
      </c>
      <c r="AJ13" s="13">
        <v>0.4</v>
      </c>
      <c r="AK13" s="13">
        <v>0.4</v>
      </c>
      <c r="AL13" s="13">
        <v>0.5</v>
      </c>
      <c r="AM13" s="13">
        <v>0.4</v>
      </c>
      <c r="AN13" s="13">
        <v>0.3</v>
      </c>
      <c r="AO13" s="13">
        <v>0.3</v>
      </c>
      <c r="AP13" s="13">
        <v>0.4</v>
      </c>
      <c r="AQ13" s="13">
        <v>0.4</v>
      </c>
      <c r="AR13" s="13">
        <v>0.3</v>
      </c>
      <c r="AS13" s="13">
        <v>0.4</v>
      </c>
      <c r="AT13" s="13">
        <v>0.4</v>
      </c>
      <c r="AU13" s="13">
        <v>0.4</v>
      </c>
      <c r="AW13" s="33"/>
      <c r="AX13" s="40" t="s">
        <v>295</v>
      </c>
      <c r="AY13" s="33">
        <v>0.9</v>
      </c>
      <c r="AZ13" s="33">
        <v>0.8</v>
      </c>
      <c r="BA13" s="33">
        <v>0.9</v>
      </c>
      <c r="BB13" s="33">
        <v>1.1</v>
      </c>
      <c r="BC13" s="33">
        <v>0.8</v>
      </c>
      <c r="BD13" s="33">
        <v>0.9</v>
      </c>
      <c r="BE13" s="33">
        <v>1</v>
      </c>
      <c r="BF13" s="33">
        <v>0.8</v>
      </c>
      <c r="BG13" s="33">
        <v>0.7</v>
      </c>
      <c r="BH13" s="33">
        <v>0.8</v>
      </c>
      <c r="BI13" s="33">
        <v>0.8</v>
      </c>
      <c r="BJ13" s="33">
        <v>1.1</v>
      </c>
      <c r="BK13" s="33">
        <v>0.8</v>
      </c>
      <c r="BL13" s="33">
        <v>0.6</v>
      </c>
      <c r="BM13" s="33">
        <v>0.6</v>
      </c>
      <c r="BN13" s="33">
        <v>0.5</v>
      </c>
      <c r="BO13" s="33">
        <v>0.6</v>
      </c>
      <c r="BP13" s="33">
        <v>0.3</v>
      </c>
      <c r="BQ13" s="33">
        <v>0.4</v>
      </c>
      <c r="BR13" s="33">
        <v>0.4</v>
      </c>
      <c r="BS13" s="33">
        <v>0.4</v>
      </c>
      <c r="BT13" s="44"/>
      <c r="BU13" s="33"/>
      <c r="BV13" s="40" t="s">
        <v>295</v>
      </c>
      <c r="BW13" s="33">
        <v>2</v>
      </c>
      <c r="BX13" s="33">
        <v>1.4</v>
      </c>
      <c r="BY13" s="33">
        <v>1.5</v>
      </c>
      <c r="BZ13" s="33">
        <v>2.1</v>
      </c>
      <c r="CA13" s="33">
        <v>1.7</v>
      </c>
      <c r="CB13" s="33">
        <v>1.7</v>
      </c>
      <c r="CC13" s="33">
        <v>2.3</v>
      </c>
      <c r="CD13" s="33">
        <v>2.3</v>
      </c>
      <c r="CE13" s="33">
        <v>2.6</v>
      </c>
      <c r="CF13" s="33">
        <v>2.3</v>
      </c>
      <c r="CG13" s="33">
        <v>2.5</v>
      </c>
      <c r="CH13" s="33">
        <v>2.7</v>
      </c>
      <c r="CI13" s="33">
        <v>2.3</v>
      </c>
      <c r="CJ13" s="33">
        <v>2.2</v>
      </c>
      <c r="CK13" s="33">
        <v>2</v>
      </c>
      <c r="CL13" s="33">
        <v>2.2</v>
      </c>
      <c r="CM13" s="33">
        <v>2.7</v>
      </c>
      <c r="CN13" s="33">
        <v>1.7</v>
      </c>
      <c r="CO13" s="33">
        <v>2</v>
      </c>
      <c r="CP13" s="33">
        <v>2.4</v>
      </c>
      <c r="CQ13" s="33">
        <v>2.1</v>
      </c>
      <c r="CR13" s="44"/>
      <c r="CS13" s="33"/>
      <c r="CT13" s="40" t="s">
        <v>295</v>
      </c>
      <c r="CU13" s="33">
        <v>4.7</v>
      </c>
      <c r="CV13" s="33">
        <v>3.6</v>
      </c>
      <c r="CW13" s="33">
        <v>4.1</v>
      </c>
      <c r="CX13" s="33">
        <v>4.7</v>
      </c>
      <c r="CY13" s="33">
        <v>3.9</v>
      </c>
      <c r="CZ13" s="33">
        <v>4.4</v>
      </c>
      <c r="DA13" s="33">
        <v>4.2</v>
      </c>
      <c r="DB13" s="33">
        <v>4.1</v>
      </c>
      <c r="DC13" s="33">
        <v>4.4</v>
      </c>
      <c r="DD13" s="33">
        <v>4.9</v>
      </c>
      <c r="DE13" s="33">
        <v>5.3</v>
      </c>
      <c r="DF13" s="33">
        <v>5.7</v>
      </c>
      <c r="DG13" s="33">
        <v>5.2</v>
      </c>
      <c r="DH13" s="33">
        <v>4.6</v>
      </c>
      <c r="DI13" s="33">
        <v>4.2</v>
      </c>
      <c r="DJ13" s="33">
        <v>4</v>
      </c>
      <c r="DK13" s="33">
        <v>4.2</v>
      </c>
      <c r="DL13" s="33">
        <v>2.3</v>
      </c>
      <c r="DM13" s="33">
        <v>3.4</v>
      </c>
      <c r="DN13" s="33">
        <v>3.9</v>
      </c>
      <c r="DO13" s="33">
        <v>3.2</v>
      </c>
      <c r="DP13" s="44"/>
      <c r="DQ13" s="33"/>
      <c r="DR13" s="40" t="s">
        <v>295</v>
      </c>
      <c r="DS13" s="33">
        <v>0.4</v>
      </c>
      <c r="DT13" s="33">
        <v>0.2</v>
      </c>
      <c r="DU13" s="33">
        <v>0.3</v>
      </c>
      <c r="DV13" s="33">
        <v>0.4</v>
      </c>
      <c r="DW13" s="33">
        <v>0.3</v>
      </c>
      <c r="DX13" s="33">
        <v>0.3</v>
      </c>
      <c r="DY13" s="33">
        <v>0.4</v>
      </c>
      <c r="DZ13" s="33">
        <v>0.3</v>
      </c>
      <c r="EA13" s="33">
        <v>0.4</v>
      </c>
      <c r="EB13" s="33">
        <v>0.4</v>
      </c>
      <c r="EC13" s="33">
        <v>0.4</v>
      </c>
      <c r="ED13" s="33">
        <v>0.4</v>
      </c>
      <c r="EE13" s="33">
        <v>0.4</v>
      </c>
      <c r="EF13" s="33">
        <v>0.3</v>
      </c>
      <c r="EG13" s="33">
        <v>0.3</v>
      </c>
      <c r="EH13" s="33">
        <v>0.3</v>
      </c>
      <c r="EI13" s="33">
        <v>0.3</v>
      </c>
      <c r="EJ13" s="33">
        <v>0.2</v>
      </c>
      <c r="EK13" s="33">
        <v>0.3</v>
      </c>
      <c r="EL13" s="33">
        <v>0.3</v>
      </c>
      <c r="EM13" s="33">
        <v>0.3</v>
      </c>
      <c r="EN13" s="44"/>
      <c r="EO13" s="33"/>
      <c r="EP13" s="40" t="s">
        <v>295</v>
      </c>
      <c r="EQ13" s="33">
        <v>0.6</v>
      </c>
      <c r="ER13" s="33">
        <v>0.5</v>
      </c>
      <c r="ES13" s="33">
        <v>0.6</v>
      </c>
      <c r="ET13" s="33">
        <v>0.8</v>
      </c>
      <c r="EU13" s="33">
        <v>0.6</v>
      </c>
      <c r="EV13" s="33">
        <v>0.6</v>
      </c>
      <c r="EW13" s="33">
        <v>0.7</v>
      </c>
      <c r="EX13" s="33">
        <v>0.7</v>
      </c>
      <c r="EY13" s="33">
        <v>0.8</v>
      </c>
      <c r="EZ13" s="33">
        <v>0.9</v>
      </c>
      <c r="FA13" s="33">
        <v>0.7</v>
      </c>
      <c r="FB13" s="33">
        <v>0.7</v>
      </c>
      <c r="FC13" s="33">
        <v>0.7</v>
      </c>
      <c r="FD13" s="33">
        <v>0.7</v>
      </c>
      <c r="FE13" s="33">
        <v>0.6</v>
      </c>
      <c r="FF13" s="33">
        <v>0.6</v>
      </c>
      <c r="FG13" s="33">
        <v>0.6</v>
      </c>
      <c r="FH13" s="33">
        <v>0.3</v>
      </c>
      <c r="FI13" s="33">
        <v>0.5</v>
      </c>
      <c r="FJ13" s="33">
        <v>0.5</v>
      </c>
      <c r="FK13" s="33">
        <v>0.4</v>
      </c>
      <c r="FM13" s="13"/>
      <c r="FN13" s="8" t="s">
        <v>294</v>
      </c>
      <c r="FO13" s="13">
        <v>2.5</v>
      </c>
      <c r="FP13" s="13">
        <v>2.7</v>
      </c>
      <c r="FQ13" s="13">
        <v>3</v>
      </c>
      <c r="FR13" s="13">
        <v>2.7</v>
      </c>
      <c r="FS13" s="13">
        <v>2</v>
      </c>
      <c r="FT13" s="13">
        <v>2.3</v>
      </c>
      <c r="FU13" s="13">
        <v>2.2</v>
      </c>
      <c r="FV13" s="13">
        <v>2.4</v>
      </c>
      <c r="FW13" s="13">
        <v>2.6</v>
      </c>
      <c r="FX13" s="13">
        <v>2.8</v>
      </c>
      <c r="FY13" s="13">
        <v>3.1</v>
      </c>
      <c r="FZ13" s="13">
        <v>3</v>
      </c>
      <c r="GA13" s="13">
        <v>2.6</v>
      </c>
      <c r="GB13" s="13">
        <v>2.5</v>
      </c>
      <c r="GC13" s="13">
        <v>2.6</v>
      </c>
      <c r="GD13" s="13">
        <v>2.5</v>
      </c>
      <c r="GE13" s="13">
        <v>2.6</v>
      </c>
      <c r="GF13" s="13">
        <v>1.8</v>
      </c>
      <c r="GG13" s="13">
        <v>2.3</v>
      </c>
      <c r="GH13" s="13">
        <v>2.6</v>
      </c>
      <c r="GI13" s="13">
        <v>2.4</v>
      </c>
      <c r="GK13" s="13"/>
      <c r="GL13" s="8" t="s">
        <v>294</v>
      </c>
      <c r="GM13" s="13">
        <v>2.6</v>
      </c>
      <c r="GN13" s="13">
        <v>2.6</v>
      </c>
      <c r="GO13" s="13">
        <v>2.6</v>
      </c>
      <c r="GP13" s="13">
        <v>2.8</v>
      </c>
      <c r="GQ13" s="13">
        <v>2.2</v>
      </c>
      <c r="GR13" s="13">
        <v>2.2</v>
      </c>
      <c r="GS13" s="13">
        <v>2.1</v>
      </c>
      <c r="GT13" s="13">
        <v>2.4</v>
      </c>
      <c r="GU13" s="13">
        <v>2.6</v>
      </c>
      <c r="GV13" s="13">
        <v>2</v>
      </c>
      <c r="GW13" s="13">
        <v>2</v>
      </c>
      <c r="GX13" s="13">
        <v>1.9</v>
      </c>
      <c r="GY13" s="13">
        <v>1.8</v>
      </c>
      <c r="GZ13" s="13">
        <v>1.7</v>
      </c>
      <c r="HA13" s="13">
        <v>1.7</v>
      </c>
      <c r="HB13" s="13">
        <v>1.6</v>
      </c>
      <c r="HC13" s="13">
        <v>1.9</v>
      </c>
      <c r="HD13" s="13">
        <v>1.1</v>
      </c>
      <c r="HE13" s="13">
        <v>1.6</v>
      </c>
      <c r="HF13" s="13">
        <v>1.8</v>
      </c>
      <c r="HG13" s="13">
        <v>1.6</v>
      </c>
    </row>
    <row r="14" ht="15" spans="1:215">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25"/>
      <c r="AX14" s="34" t="s">
        <v>297</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297</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297</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297</v>
      </c>
      <c r="DS14" s="25"/>
      <c r="DT14" s="25"/>
      <c r="DU14" s="25"/>
      <c r="DV14" s="25"/>
      <c r="DW14" s="25"/>
      <c r="DX14" s="25"/>
      <c r="DY14" s="25"/>
      <c r="DZ14" s="25"/>
      <c r="EA14" s="25"/>
      <c r="EB14" s="25"/>
      <c r="EC14" s="25"/>
      <c r="ED14" s="25"/>
      <c r="EE14" s="25"/>
      <c r="EF14" s="25"/>
      <c r="EG14" s="25"/>
      <c r="EH14" s="25"/>
      <c r="EI14" s="25"/>
      <c r="EJ14" s="25"/>
      <c r="EK14" s="25"/>
      <c r="EL14" s="25"/>
      <c r="EM14" s="25"/>
      <c r="EN14" s="44"/>
      <c r="EO14" s="25"/>
      <c r="EP14" s="34" t="s">
        <v>297</v>
      </c>
      <c r="EQ14" s="25"/>
      <c r="ER14" s="25"/>
      <c r="ES14" s="25"/>
      <c r="ET14" s="25"/>
      <c r="EU14" s="25"/>
      <c r="EV14" s="25"/>
      <c r="EW14" s="25"/>
      <c r="EX14" s="25"/>
      <c r="EY14" s="25"/>
      <c r="EZ14" s="25"/>
      <c r="FA14" s="25"/>
      <c r="FB14" s="25"/>
      <c r="FC14" s="25"/>
      <c r="FD14" s="25"/>
      <c r="FE14" s="25"/>
      <c r="FF14" s="25"/>
      <c r="FG14" s="25"/>
      <c r="FH14" s="25"/>
      <c r="FI14" s="25"/>
      <c r="FJ14" s="25"/>
      <c r="FK14" s="25"/>
      <c r="FM14" s="1"/>
      <c r="FN14" s="21" t="s">
        <v>296</v>
      </c>
      <c r="FO14" s="1"/>
      <c r="FP14" s="1"/>
      <c r="FQ14" s="1"/>
      <c r="FR14" s="1"/>
      <c r="FS14" s="1"/>
      <c r="FT14" s="1"/>
      <c r="FU14" s="1"/>
      <c r="FV14" s="1"/>
      <c r="FW14" s="1"/>
      <c r="FX14" s="1"/>
      <c r="FY14" s="1"/>
      <c r="FZ14" s="1"/>
      <c r="GA14" s="1"/>
      <c r="GB14" s="1"/>
      <c r="GC14" s="1"/>
      <c r="GD14" s="1"/>
      <c r="GE14" s="1"/>
      <c r="GF14" s="1"/>
      <c r="GG14" s="1"/>
      <c r="GH14" s="1"/>
      <c r="GI14" s="1"/>
      <c r="GK14" s="1"/>
      <c r="GL14" s="21" t="s">
        <v>296</v>
      </c>
      <c r="GM14" s="1"/>
      <c r="GN14" s="1"/>
      <c r="GO14" s="1"/>
      <c r="GP14" s="1"/>
      <c r="GQ14" s="1"/>
      <c r="GR14" s="1"/>
      <c r="GS14" s="1"/>
      <c r="GT14" s="1"/>
      <c r="GU14" s="1"/>
      <c r="GV14" s="1"/>
      <c r="GW14" s="1"/>
      <c r="GX14" s="1"/>
      <c r="GY14" s="1"/>
      <c r="GZ14" s="1"/>
      <c r="HA14" s="1"/>
      <c r="HB14" s="1"/>
      <c r="HC14" s="1"/>
      <c r="HD14" s="1"/>
      <c r="HE14" s="1"/>
      <c r="HF14" s="1"/>
      <c r="HG14" s="1"/>
    </row>
    <row r="15" ht="15" spans="1:215">
      <c r="A15" s="1"/>
      <c r="B15" s="9" t="s">
        <v>298</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298</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0.1</v>
      </c>
      <c r="AR15" s="1">
        <v>0.1</v>
      </c>
      <c r="AS15" s="1">
        <v>0.1</v>
      </c>
      <c r="AT15" s="1">
        <v>0.1</v>
      </c>
      <c r="AU15" s="1">
        <v>0.2</v>
      </c>
      <c r="AW15" s="25"/>
      <c r="AX15" s="45" t="s">
        <v>299</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44"/>
      <c r="BU15" s="25"/>
      <c r="BV15" s="45" t="s">
        <v>299</v>
      </c>
      <c r="BW15" s="25">
        <v>0</v>
      </c>
      <c r="BX15" s="25">
        <v>0</v>
      </c>
      <c r="BY15" s="25">
        <v>0</v>
      </c>
      <c r="BZ15" s="25">
        <v>0</v>
      </c>
      <c r="CA15" s="25">
        <v>0</v>
      </c>
      <c r="CB15" s="25">
        <v>0</v>
      </c>
      <c r="CC15" s="25">
        <v>0</v>
      </c>
      <c r="CD15" s="25">
        <v>0</v>
      </c>
      <c r="CE15" s="25">
        <v>0</v>
      </c>
      <c r="CF15" s="25">
        <v>0</v>
      </c>
      <c r="CG15" s="25">
        <v>0</v>
      </c>
      <c r="CH15" s="25">
        <v>0</v>
      </c>
      <c r="CI15" s="25">
        <v>0</v>
      </c>
      <c r="CJ15" s="25">
        <v>0</v>
      </c>
      <c r="CK15" s="25">
        <v>0.1</v>
      </c>
      <c r="CL15" s="25">
        <v>0.4</v>
      </c>
      <c r="CM15" s="25">
        <v>0.5</v>
      </c>
      <c r="CN15" s="25">
        <v>0.6</v>
      </c>
      <c r="CO15" s="25">
        <v>0.5</v>
      </c>
      <c r="CP15" s="25">
        <v>0.6</v>
      </c>
      <c r="CQ15" s="25">
        <v>0.7</v>
      </c>
      <c r="CR15" s="44"/>
      <c r="CS15" s="25"/>
      <c r="CT15" s="45" t="s">
        <v>299</v>
      </c>
      <c r="CU15" s="25">
        <v>0.2</v>
      </c>
      <c r="CV15" s="25">
        <v>0.2</v>
      </c>
      <c r="CW15" s="25">
        <v>0.1</v>
      </c>
      <c r="CX15" s="25">
        <v>0</v>
      </c>
      <c r="CY15" s="25">
        <v>0</v>
      </c>
      <c r="CZ15" s="25">
        <v>0</v>
      </c>
      <c r="DA15" s="25">
        <v>0</v>
      </c>
      <c r="DB15" s="25">
        <v>0</v>
      </c>
      <c r="DC15" s="25">
        <v>0</v>
      </c>
      <c r="DD15" s="25">
        <v>0.2</v>
      </c>
      <c r="DE15" s="25">
        <v>0</v>
      </c>
      <c r="DF15" s="25">
        <v>0</v>
      </c>
      <c r="DG15" s="25">
        <v>0</v>
      </c>
      <c r="DH15" s="25">
        <v>0</v>
      </c>
      <c r="DI15" s="25">
        <v>0</v>
      </c>
      <c r="DJ15" s="25">
        <v>0.1</v>
      </c>
      <c r="DK15" s="25">
        <v>0.2</v>
      </c>
      <c r="DL15" s="25">
        <v>0.3</v>
      </c>
      <c r="DM15" s="25">
        <v>0.3</v>
      </c>
      <c r="DN15" s="25">
        <v>0.3</v>
      </c>
      <c r="DO15" s="25">
        <v>0.5</v>
      </c>
      <c r="DP15" s="44"/>
      <c r="DQ15" s="25"/>
      <c r="DR15" s="45" t="s">
        <v>299</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N15" s="44"/>
      <c r="EO15" s="25"/>
      <c r="EP15" s="45" t="s">
        <v>299</v>
      </c>
      <c r="EQ15" s="25">
        <v>0</v>
      </c>
      <c r="ER15" s="25">
        <v>0</v>
      </c>
      <c r="ES15" s="25">
        <v>0</v>
      </c>
      <c r="ET15" s="25">
        <v>0</v>
      </c>
      <c r="EU15" s="25">
        <v>0</v>
      </c>
      <c r="EV15" s="25">
        <v>0</v>
      </c>
      <c r="EW15" s="25">
        <v>0</v>
      </c>
      <c r="EX15" s="25">
        <v>0</v>
      </c>
      <c r="EY15" s="25">
        <v>0</v>
      </c>
      <c r="EZ15" s="25">
        <v>0</v>
      </c>
      <c r="FA15" s="25">
        <v>0</v>
      </c>
      <c r="FB15" s="25">
        <v>0</v>
      </c>
      <c r="FC15" s="25">
        <v>0</v>
      </c>
      <c r="FD15" s="25">
        <v>0</v>
      </c>
      <c r="FE15" s="25">
        <v>0</v>
      </c>
      <c r="FF15" s="25">
        <v>0</v>
      </c>
      <c r="FG15" s="25">
        <v>0</v>
      </c>
      <c r="FH15" s="25">
        <v>0</v>
      </c>
      <c r="FI15" s="25">
        <v>0</v>
      </c>
      <c r="FJ15" s="25">
        <v>0</v>
      </c>
      <c r="FK15" s="25">
        <v>0</v>
      </c>
      <c r="FM15" s="1"/>
      <c r="FN15" s="9" t="s">
        <v>298</v>
      </c>
      <c r="FO15" s="1">
        <v>0</v>
      </c>
      <c r="FP15" s="1">
        <v>0</v>
      </c>
      <c r="FQ15" s="1">
        <v>0</v>
      </c>
      <c r="FR15" s="1">
        <v>0</v>
      </c>
      <c r="FS15" s="1">
        <v>0</v>
      </c>
      <c r="FT15" s="1">
        <v>0</v>
      </c>
      <c r="FU15" s="1">
        <v>0</v>
      </c>
      <c r="FV15" s="1">
        <v>0</v>
      </c>
      <c r="FW15" s="1">
        <v>0</v>
      </c>
      <c r="FX15" s="1">
        <v>0</v>
      </c>
      <c r="FY15" s="1">
        <v>0</v>
      </c>
      <c r="FZ15" s="1">
        <v>0</v>
      </c>
      <c r="GA15" s="1">
        <v>0</v>
      </c>
      <c r="GB15" s="1">
        <v>0</v>
      </c>
      <c r="GC15" s="1">
        <v>0.1</v>
      </c>
      <c r="GD15" s="1">
        <v>0.3</v>
      </c>
      <c r="GE15" s="1">
        <v>0.4</v>
      </c>
      <c r="GF15" s="1">
        <v>0.7</v>
      </c>
      <c r="GG15" s="1">
        <v>0.6</v>
      </c>
      <c r="GH15" s="1">
        <v>0.6</v>
      </c>
      <c r="GI15" s="1">
        <v>0.9</v>
      </c>
      <c r="GK15" s="1"/>
      <c r="GL15" s="9" t="s">
        <v>298</v>
      </c>
      <c r="GM15" s="1">
        <v>0.1</v>
      </c>
      <c r="GN15" s="1">
        <v>0</v>
      </c>
      <c r="GO15" s="1">
        <v>0</v>
      </c>
      <c r="GP15" s="1">
        <v>0</v>
      </c>
      <c r="GQ15" s="1">
        <v>0</v>
      </c>
      <c r="GR15" s="1">
        <v>0</v>
      </c>
      <c r="GS15" s="1">
        <v>0</v>
      </c>
      <c r="GT15" s="1">
        <v>0</v>
      </c>
      <c r="GU15" s="1">
        <v>0</v>
      </c>
      <c r="GV15" s="1">
        <v>0</v>
      </c>
      <c r="GW15" s="1">
        <v>0</v>
      </c>
      <c r="GX15" s="1">
        <v>0</v>
      </c>
      <c r="GY15" s="1">
        <v>0</v>
      </c>
      <c r="GZ15" s="1">
        <v>0</v>
      </c>
      <c r="HA15" s="1">
        <v>0</v>
      </c>
      <c r="HB15" s="1">
        <v>0.1</v>
      </c>
      <c r="HC15" s="1">
        <v>0.2</v>
      </c>
      <c r="HD15" s="1">
        <v>0.2</v>
      </c>
      <c r="HE15" s="1">
        <v>0.2</v>
      </c>
      <c r="HF15" s="1">
        <v>0.3</v>
      </c>
      <c r="HG15" s="1">
        <v>0.4</v>
      </c>
    </row>
    <row r="16" ht="15" spans="1:215">
      <c r="A16" s="1"/>
      <c r="B16" s="22" t="s">
        <v>300</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22" t="s">
        <v>300</v>
      </c>
      <c r="AA16" s="1">
        <v>0.1</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25"/>
      <c r="AX16" s="35" t="s">
        <v>301</v>
      </c>
      <c r="AY16" s="25">
        <v>0.1</v>
      </c>
      <c r="AZ16" s="25">
        <v>0</v>
      </c>
      <c r="BA16" s="25">
        <v>0</v>
      </c>
      <c r="BB16" s="25">
        <v>0</v>
      </c>
      <c r="BC16" s="25">
        <v>0</v>
      </c>
      <c r="BD16" s="25">
        <v>0</v>
      </c>
      <c r="BE16" s="25">
        <v>0</v>
      </c>
      <c r="BF16" s="25">
        <v>0</v>
      </c>
      <c r="BG16" s="25">
        <v>0</v>
      </c>
      <c r="BH16" s="25">
        <v>0</v>
      </c>
      <c r="BI16" s="25">
        <v>0</v>
      </c>
      <c r="BJ16" s="25">
        <v>0</v>
      </c>
      <c r="BK16" s="25">
        <v>0</v>
      </c>
      <c r="BL16" s="25">
        <v>0</v>
      </c>
      <c r="BM16" s="25">
        <v>0</v>
      </c>
      <c r="BN16" s="25">
        <v>0</v>
      </c>
      <c r="BO16" s="25">
        <v>0</v>
      </c>
      <c r="BP16" s="25">
        <v>0</v>
      </c>
      <c r="BQ16" s="25">
        <v>0</v>
      </c>
      <c r="BR16" s="25">
        <v>0</v>
      </c>
      <c r="BS16" s="25">
        <v>0</v>
      </c>
      <c r="BT16" s="44"/>
      <c r="BU16" s="25"/>
      <c r="BV16" s="35" t="s">
        <v>301</v>
      </c>
      <c r="BW16" s="25">
        <v>0.3</v>
      </c>
      <c r="BX16" s="25">
        <v>0.1</v>
      </c>
      <c r="BY16" s="25">
        <v>0.1</v>
      </c>
      <c r="BZ16" s="25">
        <v>0.2</v>
      </c>
      <c r="CA16" s="25">
        <v>0.2</v>
      </c>
      <c r="CB16" s="25">
        <v>0.1</v>
      </c>
      <c r="CC16" s="25">
        <v>0.1</v>
      </c>
      <c r="CD16" s="25">
        <v>0.2</v>
      </c>
      <c r="CE16" s="25">
        <v>0.1</v>
      </c>
      <c r="CF16" s="25">
        <v>0.1</v>
      </c>
      <c r="CG16" s="25">
        <v>0.1</v>
      </c>
      <c r="CH16" s="25">
        <v>0.1</v>
      </c>
      <c r="CI16" s="25">
        <v>0.1</v>
      </c>
      <c r="CJ16" s="25">
        <v>0.1</v>
      </c>
      <c r="CK16" s="25">
        <v>0.2</v>
      </c>
      <c r="CL16" s="25">
        <v>0.2</v>
      </c>
      <c r="CM16" s="25">
        <v>0.2</v>
      </c>
      <c r="CN16" s="25">
        <v>0.2</v>
      </c>
      <c r="CO16" s="25">
        <v>0.2</v>
      </c>
      <c r="CP16" s="25">
        <v>0.2</v>
      </c>
      <c r="CQ16" s="25">
        <v>0.2</v>
      </c>
      <c r="CR16" s="44"/>
      <c r="CS16" s="25"/>
      <c r="CT16" s="35" t="s">
        <v>301</v>
      </c>
      <c r="CU16" s="25">
        <v>0.7</v>
      </c>
      <c r="CV16" s="25">
        <v>0.2</v>
      </c>
      <c r="CW16" s="25">
        <v>0.1</v>
      </c>
      <c r="CX16" s="25">
        <v>0.3</v>
      </c>
      <c r="CY16" s="25">
        <v>0.3</v>
      </c>
      <c r="CZ16" s="25">
        <v>0.1</v>
      </c>
      <c r="DA16" s="25">
        <v>0.2</v>
      </c>
      <c r="DB16" s="25">
        <v>0.3</v>
      </c>
      <c r="DC16" s="25">
        <v>0.1</v>
      </c>
      <c r="DD16" s="25">
        <v>0.2</v>
      </c>
      <c r="DE16" s="25">
        <v>0.2</v>
      </c>
      <c r="DF16" s="25">
        <v>0.2</v>
      </c>
      <c r="DG16" s="25">
        <v>0.3</v>
      </c>
      <c r="DH16" s="25">
        <v>0.3</v>
      </c>
      <c r="DI16" s="25">
        <v>0.4</v>
      </c>
      <c r="DJ16" s="25">
        <v>0.4</v>
      </c>
      <c r="DK16" s="25">
        <v>0.4</v>
      </c>
      <c r="DL16" s="25">
        <v>0.4</v>
      </c>
      <c r="DM16" s="25">
        <v>0.3</v>
      </c>
      <c r="DN16" s="25">
        <v>0.4</v>
      </c>
      <c r="DO16" s="25">
        <v>0.4</v>
      </c>
      <c r="DP16" s="44"/>
      <c r="DQ16" s="25"/>
      <c r="DR16" s="35" t="s">
        <v>301</v>
      </c>
      <c r="DS16" s="25">
        <v>0.1</v>
      </c>
      <c r="DT16" s="25">
        <v>0</v>
      </c>
      <c r="DU16" s="25">
        <v>0</v>
      </c>
      <c r="DV16" s="25">
        <v>0</v>
      </c>
      <c r="DW16" s="25">
        <v>0</v>
      </c>
      <c r="DX16" s="25">
        <v>0</v>
      </c>
      <c r="DY16" s="25">
        <v>0</v>
      </c>
      <c r="DZ16" s="25">
        <v>0</v>
      </c>
      <c r="EA16" s="25">
        <v>0</v>
      </c>
      <c r="EB16" s="25">
        <v>0</v>
      </c>
      <c r="EC16" s="25">
        <v>0</v>
      </c>
      <c r="ED16" s="25">
        <v>0</v>
      </c>
      <c r="EE16" s="25">
        <v>0</v>
      </c>
      <c r="EF16" s="25">
        <v>0</v>
      </c>
      <c r="EG16" s="25">
        <v>0.1</v>
      </c>
      <c r="EH16" s="25">
        <v>0.1</v>
      </c>
      <c r="EI16" s="25">
        <v>0.1</v>
      </c>
      <c r="EJ16" s="25">
        <v>0.1</v>
      </c>
      <c r="EK16" s="25">
        <v>0.1</v>
      </c>
      <c r="EL16" s="25">
        <v>0.1</v>
      </c>
      <c r="EM16" s="25">
        <v>0.1</v>
      </c>
      <c r="EN16" s="44"/>
      <c r="EO16" s="25"/>
      <c r="EP16" s="35" t="s">
        <v>301</v>
      </c>
      <c r="EQ16" s="25">
        <v>0.1</v>
      </c>
      <c r="ER16" s="25">
        <v>0</v>
      </c>
      <c r="ES16" s="25">
        <v>0</v>
      </c>
      <c r="ET16" s="25">
        <v>0</v>
      </c>
      <c r="EU16" s="25">
        <v>0</v>
      </c>
      <c r="EV16" s="25">
        <v>0</v>
      </c>
      <c r="EW16" s="25">
        <v>0</v>
      </c>
      <c r="EX16" s="25">
        <v>0</v>
      </c>
      <c r="EY16" s="25">
        <v>0</v>
      </c>
      <c r="EZ16" s="25">
        <v>0</v>
      </c>
      <c r="FA16" s="25">
        <v>0</v>
      </c>
      <c r="FB16" s="25">
        <v>0</v>
      </c>
      <c r="FC16" s="25">
        <v>0</v>
      </c>
      <c r="FD16" s="25">
        <v>0</v>
      </c>
      <c r="FE16" s="25">
        <v>0.1</v>
      </c>
      <c r="FF16" s="25">
        <v>0.1</v>
      </c>
      <c r="FG16" s="25">
        <v>0.1</v>
      </c>
      <c r="FH16" s="25">
        <v>0.1</v>
      </c>
      <c r="FI16" s="25">
        <v>0</v>
      </c>
      <c r="FJ16" s="25">
        <v>0.1</v>
      </c>
      <c r="FK16" s="25">
        <v>0.1</v>
      </c>
      <c r="FM16" s="1"/>
      <c r="FN16" s="12" t="s">
        <v>300</v>
      </c>
      <c r="FO16" s="1">
        <v>0.3</v>
      </c>
      <c r="FP16" s="1">
        <v>0.1</v>
      </c>
      <c r="FQ16" s="1">
        <v>0.1</v>
      </c>
      <c r="FR16" s="1">
        <v>0.1</v>
      </c>
      <c r="FS16" s="1">
        <v>0.1</v>
      </c>
      <c r="FT16" s="1">
        <v>0</v>
      </c>
      <c r="FU16" s="1">
        <v>0.1</v>
      </c>
      <c r="FV16" s="1">
        <v>0.1</v>
      </c>
      <c r="FW16" s="1">
        <v>0.1</v>
      </c>
      <c r="FX16" s="1">
        <v>0.1</v>
      </c>
      <c r="FY16" s="1">
        <v>0.1</v>
      </c>
      <c r="FZ16" s="1">
        <v>0.1</v>
      </c>
      <c r="GA16" s="1">
        <v>0.1</v>
      </c>
      <c r="GB16" s="1">
        <v>0.1</v>
      </c>
      <c r="GC16" s="1">
        <v>0.1</v>
      </c>
      <c r="GD16" s="1">
        <v>0.1</v>
      </c>
      <c r="GE16" s="1">
        <v>0.2</v>
      </c>
      <c r="GF16" s="1">
        <v>0.2</v>
      </c>
      <c r="GG16" s="1">
        <v>0.1</v>
      </c>
      <c r="GH16" s="1">
        <v>0.2</v>
      </c>
      <c r="GI16" s="1">
        <v>0.2</v>
      </c>
      <c r="GK16" s="1"/>
      <c r="GL16" s="12" t="s">
        <v>300</v>
      </c>
      <c r="GM16" s="1">
        <v>0.2</v>
      </c>
      <c r="GN16" s="1">
        <v>0.1</v>
      </c>
      <c r="GO16" s="1">
        <v>0</v>
      </c>
      <c r="GP16" s="1">
        <v>0.1</v>
      </c>
      <c r="GQ16" s="1">
        <v>0.1</v>
      </c>
      <c r="GR16" s="1">
        <v>0</v>
      </c>
      <c r="GS16" s="1">
        <v>0.1</v>
      </c>
      <c r="GT16" s="1">
        <v>0.1</v>
      </c>
      <c r="GU16" s="1">
        <v>0</v>
      </c>
      <c r="GV16" s="1">
        <v>0.1</v>
      </c>
      <c r="GW16" s="1">
        <v>0</v>
      </c>
      <c r="GX16" s="1">
        <v>0.1</v>
      </c>
      <c r="GY16" s="1">
        <v>0.1</v>
      </c>
      <c r="GZ16" s="1">
        <v>0.1</v>
      </c>
      <c r="HA16" s="1">
        <v>0.1</v>
      </c>
      <c r="HB16" s="1">
        <v>0.1</v>
      </c>
      <c r="HC16" s="1">
        <v>0.1</v>
      </c>
      <c r="HD16" s="1">
        <v>0.1</v>
      </c>
      <c r="HE16" s="1">
        <v>0.1</v>
      </c>
      <c r="HF16" s="1">
        <v>0.1</v>
      </c>
      <c r="HG16" s="1">
        <v>0.1</v>
      </c>
    </row>
    <row r="17" ht="15" spans="1:215">
      <c r="A17" s="1"/>
      <c r="B17" s="22" t="s">
        <v>302</v>
      </c>
      <c r="C17" s="1">
        <v>0</v>
      </c>
      <c r="D17" s="1">
        <v>0</v>
      </c>
      <c r="E17" s="1">
        <v>0</v>
      </c>
      <c r="F17" s="1">
        <v>0</v>
      </c>
      <c r="G17" s="1">
        <v>0</v>
      </c>
      <c r="H17" s="1">
        <v>0</v>
      </c>
      <c r="I17" s="1">
        <v>0</v>
      </c>
      <c r="J17" s="1">
        <v>0</v>
      </c>
      <c r="K17" s="1">
        <v>0</v>
      </c>
      <c r="L17" s="1">
        <v>0</v>
      </c>
      <c r="M17" s="1">
        <v>0</v>
      </c>
      <c r="N17" s="1">
        <v>0</v>
      </c>
      <c r="O17" s="1">
        <v>0</v>
      </c>
      <c r="P17" s="1">
        <v>0.1</v>
      </c>
      <c r="Q17" s="1">
        <v>0.1</v>
      </c>
      <c r="R17" s="1">
        <v>0.1</v>
      </c>
      <c r="S17" s="1">
        <v>0.1</v>
      </c>
      <c r="T17" s="1">
        <v>0</v>
      </c>
      <c r="U17" s="1">
        <v>0</v>
      </c>
      <c r="V17" s="1">
        <v>0</v>
      </c>
      <c r="W17" s="1">
        <v>0</v>
      </c>
      <c r="Y17" s="1"/>
      <c r="Z17" s="22" t="s">
        <v>302</v>
      </c>
      <c r="AA17" s="1">
        <v>0.4</v>
      </c>
      <c r="AB17" s="1">
        <v>0.4</v>
      </c>
      <c r="AC17" s="1">
        <v>0.4</v>
      </c>
      <c r="AD17" s="1">
        <v>0.6</v>
      </c>
      <c r="AE17" s="1">
        <v>0.5</v>
      </c>
      <c r="AF17" s="1">
        <v>0.4</v>
      </c>
      <c r="AG17" s="1">
        <v>0.3</v>
      </c>
      <c r="AH17" s="1">
        <v>0.3</v>
      </c>
      <c r="AI17" s="1">
        <v>0.4</v>
      </c>
      <c r="AJ17" s="1">
        <v>0.4</v>
      </c>
      <c r="AK17" s="1">
        <v>0.4</v>
      </c>
      <c r="AL17" s="1">
        <v>0.4</v>
      </c>
      <c r="AM17" s="1">
        <v>0.3</v>
      </c>
      <c r="AN17" s="1">
        <v>0.3</v>
      </c>
      <c r="AO17" s="1">
        <v>0.3</v>
      </c>
      <c r="AP17" s="1">
        <v>0.3</v>
      </c>
      <c r="AQ17" s="1">
        <v>0.3</v>
      </c>
      <c r="AR17" s="1">
        <v>0.1</v>
      </c>
      <c r="AS17" s="1">
        <v>0.2</v>
      </c>
      <c r="AT17" s="1">
        <v>0.2</v>
      </c>
      <c r="AU17" s="1">
        <v>0.2</v>
      </c>
      <c r="AW17" s="25"/>
      <c r="AX17" s="35" t="s">
        <v>303</v>
      </c>
      <c r="AY17" s="25">
        <v>0.9</v>
      </c>
      <c r="AZ17" s="25">
        <v>0.8</v>
      </c>
      <c r="BA17" s="25">
        <v>0.9</v>
      </c>
      <c r="BB17" s="25">
        <v>1.1</v>
      </c>
      <c r="BC17" s="25">
        <v>0.8</v>
      </c>
      <c r="BD17" s="25">
        <v>0.9</v>
      </c>
      <c r="BE17" s="25">
        <v>0.9</v>
      </c>
      <c r="BF17" s="25">
        <v>0.7</v>
      </c>
      <c r="BG17" s="25">
        <v>0.7</v>
      </c>
      <c r="BH17" s="25">
        <v>0.7</v>
      </c>
      <c r="BI17" s="25">
        <v>0.8</v>
      </c>
      <c r="BJ17" s="25">
        <v>1.1</v>
      </c>
      <c r="BK17" s="25">
        <v>0.8</v>
      </c>
      <c r="BL17" s="25">
        <v>0.6</v>
      </c>
      <c r="BM17" s="25">
        <v>0.5</v>
      </c>
      <c r="BN17" s="25">
        <v>0.5</v>
      </c>
      <c r="BO17" s="25">
        <v>0.6</v>
      </c>
      <c r="BP17" s="25">
        <v>0.2</v>
      </c>
      <c r="BQ17" s="25">
        <v>0.4</v>
      </c>
      <c r="BR17" s="25">
        <v>0.4</v>
      </c>
      <c r="BS17" s="25">
        <v>0.3</v>
      </c>
      <c r="BT17" s="44"/>
      <c r="BU17" s="25"/>
      <c r="BV17" s="35" t="s">
        <v>303</v>
      </c>
      <c r="BW17" s="25">
        <v>1.7</v>
      </c>
      <c r="BX17" s="25">
        <v>1.4</v>
      </c>
      <c r="BY17" s="25">
        <v>1.4</v>
      </c>
      <c r="BZ17" s="25">
        <v>1.9</v>
      </c>
      <c r="CA17" s="25">
        <v>1.6</v>
      </c>
      <c r="CB17" s="25">
        <v>1.7</v>
      </c>
      <c r="CC17" s="25">
        <v>2.2</v>
      </c>
      <c r="CD17" s="25">
        <v>2.1</v>
      </c>
      <c r="CE17" s="25">
        <v>2.5</v>
      </c>
      <c r="CF17" s="25">
        <v>2.2</v>
      </c>
      <c r="CG17" s="25">
        <v>2.5</v>
      </c>
      <c r="CH17" s="25">
        <v>2.5</v>
      </c>
      <c r="CI17" s="25">
        <v>2.2</v>
      </c>
      <c r="CJ17" s="25">
        <v>2.1</v>
      </c>
      <c r="CK17" s="25">
        <v>1.7</v>
      </c>
      <c r="CL17" s="25">
        <v>1.7</v>
      </c>
      <c r="CM17" s="25">
        <v>2</v>
      </c>
      <c r="CN17" s="25">
        <v>0.9</v>
      </c>
      <c r="CO17" s="25">
        <v>1.4</v>
      </c>
      <c r="CP17" s="25">
        <v>1.6</v>
      </c>
      <c r="CQ17" s="25">
        <v>1.2</v>
      </c>
      <c r="CR17" s="44"/>
      <c r="CS17" s="25"/>
      <c r="CT17" s="35" t="s">
        <v>303</v>
      </c>
      <c r="CU17" s="25">
        <v>3.9</v>
      </c>
      <c r="CV17" s="25">
        <v>3.3</v>
      </c>
      <c r="CW17" s="25">
        <v>3.8</v>
      </c>
      <c r="CX17" s="25">
        <v>4.4</v>
      </c>
      <c r="CY17" s="25">
        <v>3.6</v>
      </c>
      <c r="CZ17" s="25">
        <v>4.3</v>
      </c>
      <c r="DA17" s="25">
        <v>4</v>
      </c>
      <c r="DB17" s="25">
        <v>3.8</v>
      </c>
      <c r="DC17" s="25">
        <v>4.2</v>
      </c>
      <c r="DD17" s="25">
        <v>4.5</v>
      </c>
      <c r="DE17" s="25">
        <v>5</v>
      </c>
      <c r="DF17" s="25">
        <v>5.4</v>
      </c>
      <c r="DG17" s="25">
        <v>4.9</v>
      </c>
      <c r="DH17" s="25">
        <v>4.3</v>
      </c>
      <c r="DI17" s="25">
        <v>3.8</v>
      </c>
      <c r="DJ17" s="25">
        <v>3.5</v>
      </c>
      <c r="DK17" s="25">
        <v>3.5</v>
      </c>
      <c r="DL17" s="25">
        <v>1.7</v>
      </c>
      <c r="DM17" s="25">
        <v>2.7</v>
      </c>
      <c r="DN17" s="25">
        <v>3.1</v>
      </c>
      <c r="DO17" s="25">
        <v>2.3</v>
      </c>
      <c r="DP17" s="44"/>
      <c r="DQ17" s="25"/>
      <c r="DR17" s="35" t="s">
        <v>303</v>
      </c>
      <c r="DS17" s="25">
        <v>0.3</v>
      </c>
      <c r="DT17" s="25">
        <v>0.2</v>
      </c>
      <c r="DU17" s="25">
        <v>0.3</v>
      </c>
      <c r="DV17" s="25">
        <v>0.4</v>
      </c>
      <c r="DW17" s="25">
        <v>0.3</v>
      </c>
      <c r="DX17" s="25">
        <v>0.3</v>
      </c>
      <c r="DY17" s="25">
        <v>0.3</v>
      </c>
      <c r="DZ17" s="25">
        <v>0.3</v>
      </c>
      <c r="EA17" s="25">
        <v>0.4</v>
      </c>
      <c r="EB17" s="25">
        <v>0.4</v>
      </c>
      <c r="EC17" s="25">
        <v>0.3</v>
      </c>
      <c r="ED17" s="25">
        <v>0.4</v>
      </c>
      <c r="EE17" s="25">
        <v>0.4</v>
      </c>
      <c r="EF17" s="25">
        <v>0.3</v>
      </c>
      <c r="EG17" s="25">
        <v>0.3</v>
      </c>
      <c r="EH17" s="25">
        <v>0.2</v>
      </c>
      <c r="EI17" s="25">
        <v>0.3</v>
      </c>
      <c r="EJ17" s="25">
        <v>0.1</v>
      </c>
      <c r="EK17" s="25">
        <v>0.2</v>
      </c>
      <c r="EL17" s="25">
        <v>0.2</v>
      </c>
      <c r="EM17" s="25">
        <v>0.2</v>
      </c>
      <c r="EN17" s="44"/>
      <c r="EO17" s="25"/>
      <c r="EP17" s="35" t="s">
        <v>303</v>
      </c>
      <c r="EQ17" s="25">
        <v>0.5</v>
      </c>
      <c r="ER17" s="25">
        <v>0.4</v>
      </c>
      <c r="ES17" s="25">
        <v>0.5</v>
      </c>
      <c r="ET17" s="25">
        <v>0.7</v>
      </c>
      <c r="EU17" s="25">
        <v>0.6</v>
      </c>
      <c r="EV17" s="25">
        <v>0.6</v>
      </c>
      <c r="EW17" s="25">
        <v>0.7</v>
      </c>
      <c r="EX17" s="25">
        <v>0.7</v>
      </c>
      <c r="EY17" s="25">
        <v>0.8</v>
      </c>
      <c r="EZ17" s="25">
        <v>0.8</v>
      </c>
      <c r="FA17" s="25">
        <v>0.7</v>
      </c>
      <c r="FB17" s="25">
        <v>0.7</v>
      </c>
      <c r="FC17" s="25">
        <v>0.6</v>
      </c>
      <c r="FD17" s="25">
        <v>0.6</v>
      </c>
      <c r="FE17" s="25">
        <v>0.6</v>
      </c>
      <c r="FF17" s="25">
        <v>0.5</v>
      </c>
      <c r="FG17" s="25">
        <v>0.5</v>
      </c>
      <c r="FH17" s="25">
        <v>0.3</v>
      </c>
      <c r="FI17" s="25">
        <v>0.4</v>
      </c>
      <c r="FJ17" s="25">
        <v>0.4</v>
      </c>
      <c r="FK17" s="25">
        <v>0.3</v>
      </c>
      <c r="FM17" s="1"/>
      <c r="FN17" s="12" t="s">
        <v>302</v>
      </c>
      <c r="FO17" s="1">
        <v>2.2</v>
      </c>
      <c r="FP17" s="1">
        <v>2.6</v>
      </c>
      <c r="FQ17" s="1">
        <v>3</v>
      </c>
      <c r="FR17" s="1">
        <v>2.6</v>
      </c>
      <c r="FS17" s="1">
        <v>1.9</v>
      </c>
      <c r="FT17" s="1">
        <v>2.2</v>
      </c>
      <c r="FU17" s="1">
        <v>2.2</v>
      </c>
      <c r="FV17" s="1">
        <v>2.3</v>
      </c>
      <c r="FW17" s="1">
        <v>2.6</v>
      </c>
      <c r="FX17" s="1">
        <v>2.7</v>
      </c>
      <c r="FY17" s="1">
        <v>3</v>
      </c>
      <c r="FZ17" s="1">
        <v>2.9</v>
      </c>
      <c r="GA17" s="1">
        <v>2.5</v>
      </c>
      <c r="GB17" s="1">
        <v>2.4</v>
      </c>
      <c r="GC17" s="1">
        <v>2.4</v>
      </c>
      <c r="GD17" s="1">
        <v>2</v>
      </c>
      <c r="GE17" s="1">
        <v>2</v>
      </c>
      <c r="GF17" s="1">
        <v>0.9</v>
      </c>
      <c r="GG17" s="1">
        <v>1.5</v>
      </c>
      <c r="GH17" s="1">
        <v>1.7</v>
      </c>
      <c r="GI17" s="1">
        <v>1.4</v>
      </c>
      <c r="GK17" s="1"/>
      <c r="GL17" s="12" t="s">
        <v>302</v>
      </c>
      <c r="GM17" s="1">
        <v>2.3</v>
      </c>
      <c r="GN17" s="1">
        <v>2.5</v>
      </c>
      <c r="GO17" s="1">
        <v>2.6</v>
      </c>
      <c r="GP17" s="1">
        <v>2.7</v>
      </c>
      <c r="GQ17" s="1">
        <v>2.1</v>
      </c>
      <c r="GR17" s="1">
        <v>2.2</v>
      </c>
      <c r="GS17" s="1">
        <v>2.1</v>
      </c>
      <c r="GT17" s="1">
        <v>2.3</v>
      </c>
      <c r="GU17" s="1">
        <v>2.5</v>
      </c>
      <c r="GV17" s="1">
        <v>1.9</v>
      </c>
      <c r="GW17" s="1">
        <v>1.9</v>
      </c>
      <c r="GX17" s="1">
        <v>1.8</v>
      </c>
      <c r="GY17" s="1">
        <v>1.7</v>
      </c>
      <c r="GZ17" s="1">
        <v>1.7</v>
      </c>
      <c r="HA17" s="1">
        <v>1.5</v>
      </c>
      <c r="HB17" s="1">
        <v>1.4</v>
      </c>
      <c r="HC17" s="1">
        <v>1.6</v>
      </c>
      <c r="HD17" s="1">
        <v>0.8</v>
      </c>
      <c r="HE17" s="1">
        <v>1.2</v>
      </c>
      <c r="HF17" s="1">
        <v>1.4</v>
      </c>
      <c r="HG17" s="1">
        <v>1.1</v>
      </c>
    </row>
    <row r="18" ht="15" spans="1:215">
      <c r="A18" s="1"/>
      <c r="B18" s="22" t="s">
        <v>304</v>
      </c>
      <c r="C18" s="3" t="s">
        <v>305</v>
      </c>
      <c r="D18" s="3" t="s">
        <v>305</v>
      </c>
      <c r="E18" s="3" t="s">
        <v>305</v>
      </c>
      <c r="F18" s="3" t="s">
        <v>305</v>
      </c>
      <c r="G18" s="3" t="s">
        <v>305</v>
      </c>
      <c r="H18" s="3" t="s">
        <v>305</v>
      </c>
      <c r="I18" s="3" t="s">
        <v>305</v>
      </c>
      <c r="J18" s="3" t="s">
        <v>305</v>
      </c>
      <c r="K18" s="3" t="s">
        <v>305</v>
      </c>
      <c r="L18" s="3" t="s">
        <v>305</v>
      </c>
      <c r="M18" s="3" t="s">
        <v>305</v>
      </c>
      <c r="N18" s="3">
        <v>0</v>
      </c>
      <c r="O18" s="3">
        <v>0</v>
      </c>
      <c r="P18" s="3">
        <v>0</v>
      </c>
      <c r="Q18" s="3">
        <v>0</v>
      </c>
      <c r="R18" s="3" t="s">
        <v>305</v>
      </c>
      <c r="S18" s="3" t="s">
        <v>305</v>
      </c>
      <c r="T18" s="3" t="s">
        <v>305</v>
      </c>
      <c r="U18" s="3" t="s">
        <v>305</v>
      </c>
      <c r="V18" s="3" t="s">
        <v>305</v>
      </c>
      <c r="W18" s="3" t="s">
        <v>305</v>
      </c>
      <c r="Y18" s="1"/>
      <c r="Z18" s="22" t="s">
        <v>304</v>
      </c>
      <c r="AA18" s="3" t="s">
        <v>305</v>
      </c>
      <c r="AB18" s="3" t="s">
        <v>305</v>
      </c>
      <c r="AC18" s="3" t="s">
        <v>305</v>
      </c>
      <c r="AD18" s="3" t="s">
        <v>305</v>
      </c>
      <c r="AE18" s="3" t="s">
        <v>305</v>
      </c>
      <c r="AF18" s="3" t="s">
        <v>305</v>
      </c>
      <c r="AG18" s="3" t="s">
        <v>305</v>
      </c>
      <c r="AH18" s="3" t="s">
        <v>305</v>
      </c>
      <c r="AI18" s="3" t="s">
        <v>305</v>
      </c>
      <c r="AJ18" s="3" t="s">
        <v>305</v>
      </c>
      <c r="AK18" s="3" t="s">
        <v>305</v>
      </c>
      <c r="AL18" s="3">
        <v>0</v>
      </c>
      <c r="AM18" s="3">
        <v>0</v>
      </c>
      <c r="AN18" s="3">
        <v>0</v>
      </c>
      <c r="AO18" s="3">
        <v>0</v>
      </c>
      <c r="AP18" s="3" t="s">
        <v>305</v>
      </c>
      <c r="AQ18" s="3" t="s">
        <v>305</v>
      </c>
      <c r="AR18" s="3" t="s">
        <v>305</v>
      </c>
      <c r="AS18" s="3" t="s">
        <v>305</v>
      </c>
      <c r="AT18" s="3" t="s">
        <v>305</v>
      </c>
      <c r="AU18" s="3" t="s">
        <v>305</v>
      </c>
      <c r="AW18" s="25"/>
      <c r="AX18" s="35" t="s">
        <v>306</v>
      </c>
      <c r="AY18" s="27" t="s">
        <v>307</v>
      </c>
      <c r="AZ18" s="27" t="s">
        <v>307</v>
      </c>
      <c r="BA18" s="27" t="s">
        <v>307</v>
      </c>
      <c r="BB18" s="27" t="s">
        <v>307</v>
      </c>
      <c r="BC18" s="27" t="s">
        <v>307</v>
      </c>
      <c r="BD18" s="27" t="s">
        <v>307</v>
      </c>
      <c r="BE18" s="27" t="s">
        <v>307</v>
      </c>
      <c r="BF18" s="27" t="s">
        <v>307</v>
      </c>
      <c r="BG18" s="27" t="s">
        <v>307</v>
      </c>
      <c r="BH18" s="27" t="s">
        <v>307</v>
      </c>
      <c r="BI18" s="27" t="s">
        <v>307</v>
      </c>
      <c r="BJ18" s="27">
        <v>0</v>
      </c>
      <c r="BK18" s="27">
        <v>0</v>
      </c>
      <c r="BL18" s="27">
        <v>0</v>
      </c>
      <c r="BM18" s="27">
        <v>0</v>
      </c>
      <c r="BN18" s="27" t="s">
        <v>307</v>
      </c>
      <c r="BO18" s="27" t="s">
        <v>307</v>
      </c>
      <c r="BP18" s="27" t="s">
        <v>307</v>
      </c>
      <c r="BQ18" s="27" t="s">
        <v>307</v>
      </c>
      <c r="BR18" s="27" t="s">
        <v>307</v>
      </c>
      <c r="BS18" s="27" t="s">
        <v>307</v>
      </c>
      <c r="BT18" s="44"/>
      <c r="BU18" s="25"/>
      <c r="BV18" s="35" t="s">
        <v>306</v>
      </c>
      <c r="BW18" s="27" t="s">
        <v>307</v>
      </c>
      <c r="BX18" s="27" t="s">
        <v>307</v>
      </c>
      <c r="BY18" s="27" t="s">
        <v>307</v>
      </c>
      <c r="BZ18" s="27" t="s">
        <v>307</v>
      </c>
      <c r="CA18" s="27" t="s">
        <v>307</v>
      </c>
      <c r="CB18" s="27" t="s">
        <v>307</v>
      </c>
      <c r="CC18" s="27" t="s">
        <v>307</v>
      </c>
      <c r="CD18" s="27" t="s">
        <v>307</v>
      </c>
      <c r="CE18" s="27" t="s">
        <v>307</v>
      </c>
      <c r="CF18" s="27" t="s">
        <v>307</v>
      </c>
      <c r="CG18" s="27" t="s">
        <v>307</v>
      </c>
      <c r="CH18" s="27">
        <v>0</v>
      </c>
      <c r="CI18" s="27">
        <v>0</v>
      </c>
      <c r="CJ18" s="27">
        <v>0</v>
      </c>
      <c r="CK18" s="27">
        <v>0</v>
      </c>
      <c r="CL18" s="27" t="s">
        <v>307</v>
      </c>
      <c r="CM18" s="27" t="s">
        <v>307</v>
      </c>
      <c r="CN18" s="27" t="s">
        <v>307</v>
      </c>
      <c r="CO18" s="27" t="s">
        <v>307</v>
      </c>
      <c r="CP18" s="27" t="s">
        <v>307</v>
      </c>
      <c r="CQ18" s="27" t="s">
        <v>307</v>
      </c>
      <c r="CR18" s="44"/>
      <c r="CS18" s="25"/>
      <c r="CT18" s="35" t="s">
        <v>306</v>
      </c>
      <c r="CU18" s="27" t="s">
        <v>307</v>
      </c>
      <c r="CV18" s="27" t="s">
        <v>307</v>
      </c>
      <c r="CW18" s="27" t="s">
        <v>307</v>
      </c>
      <c r="CX18" s="27" t="s">
        <v>307</v>
      </c>
      <c r="CY18" s="27" t="s">
        <v>307</v>
      </c>
      <c r="CZ18" s="27" t="s">
        <v>307</v>
      </c>
      <c r="DA18" s="27" t="s">
        <v>307</v>
      </c>
      <c r="DB18" s="27">
        <v>0</v>
      </c>
      <c r="DC18" s="27">
        <v>0</v>
      </c>
      <c r="DD18" s="27">
        <v>0</v>
      </c>
      <c r="DE18" s="27">
        <v>0</v>
      </c>
      <c r="DF18" s="27">
        <v>0</v>
      </c>
      <c r="DG18" s="27">
        <v>0</v>
      </c>
      <c r="DH18" s="27">
        <v>0</v>
      </c>
      <c r="DI18" s="27">
        <v>0</v>
      </c>
      <c r="DJ18" s="27" t="s">
        <v>307</v>
      </c>
      <c r="DK18" s="27" t="s">
        <v>307</v>
      </c>
      <c r="DL18" s="27" t="s">
        <v>307</v>
      </c>
      <c r="DM18" s="27" t="s">
        <v>307</v>
      </c>
      <c r="DN18" s="27" t="s">
        <v>307</v>
      </c>
      <c r="DO18" s="27" t="s">
        <v>307</v>
      </c>
      <c r="DP18" s="44"/>
      <c r="DQ18" s="25"/>
      <c r="DR18" s="35" t="s">
        <v>306</v>
      </c>
      <c r="DS18" s="27" t="s">
        <v>307</v>
      </c>
      <c r="DT18" s="27" t="s">
        <v>307</v>
      </c>
      <c r="DU18" s="27" t="s">
        <v>307</v>
      </c>
      <c r="DV18" s="27" t="s">
        <v>307</v>
      </c>
      <c r="DW18" s="27" t="s">
        <v>307</v>
      </c>
      <c r="DX18" s="27" t="s">
        <v>307</v>
      </c>
      <c r="DY18" s="27" t="s">
        <v>307</v>
      </c>
      <c r="DZ18" s="27" t="s">
        <v>307</v>
      </c>
      <c r="EA18" s="27">
        <v>0</v>
      </c>
      <c r="EB18" s="27">
        <v>0</v>
      </c>
      <c r="EC18" s="27">
        <v>0</v>
      </c>
      <c r="ED18" s="27">
        <v>0</v>
      </c>
      <c r="EE18" s="27">
        <v>0</v>
      </c>
      <c r="EF18" s="27">
        <v>0</v>
      </c>
      <c r="EG18" s="27">
        <v>0</v>
      </c>
      <c r="EH18" s="27" t="s">
        <v>307</v>
      </c>
      <c r="EI18" s="27" t="s">
        <v>307</v>
      </c>
      <c r="EJ18" s="27" t="s">
        <v>307</v>
      </c>
      <c r="EK18" s="27" t="s">
        <v>307</v>
      </c>
      <c r="EL18" s="27" t="s">
        <v>307</v>
      </c>
      <c r="EM18" s="27" t="s">
        <v>307</v>
      </c>
      <c r="EN18" s="44"/>
      <c r="EO18" s="25"/>
      <c r="EP18" s="35" t="s">
        <v>306</v>
      </c>
      <c r="EQ18" s="27" t="s">
        <v>307</v>
      </c>
      <c r="ER18" s="27" t="s">
        <v>307</v>
      </c>
      <c r="ES18" s="27" t="s">
        <v>307</v>
      </c>
      <c r="ET18" s="27" t="s">
        <v>307</v>
      </c>
      <c r="EU18" s="27" t="s">
        <v>307</v>
      </c>
      <c r="EV18" s="27" t="s">
        <v>307</v>
      </c>
      <c r="EW18" s="27" t="s">
        <v>307</v>
      </c>
      <c r="EX18" s="27" t="s">
        <v>307</v>
      </c>
      <c r="EY18" s="27" t="s">
        <v>307</v>
      </c>
      <c r="EZ18" s="27" t="s">
        <v>307</v>
      </c>
      <c r="FA18" s="27" t="s">
        <v>307</v>
      </c>
      <c r="FB18" s="27">
        <v>0</v>
      </c>
      <c r="FC18" s="27">
        <v>0</v>
      </c>
      <c r="FD18" s="27">
        <v>0</v>
      </c>
      <c r="FE18" s="27">
        <v>0</v>
      </c>
      <c r="FF18" s="27" t="s">
        <v>307</v>
      </c>
      <c r="FG18" s="27" t="s">
        <v>307</v>
      </c>
      <c r="FH18" s="27" t="s">
        <v>307</v>
      </c>
      <c r="FI18" s="27" t="s">
        <v>307</v>
      </c>
      <c r="FJ18" s="27" t="s">
        <v>307</v>
      </c>
      <c r="FK18" s="27" t="s">
        <v>307</v>
      </c>
      <c r="FM18" s="1"/>
      <c r="FN18" s="12" t="s">
        <v>304</v>
      </c>
      <c r="FO18" s="3" t="s">
        <v>305</v>
      </c>
      <c r="FP18" s="3" t="s">
        <v>305</v>
      </c>
      <c r="FQ18" s="3" t="s">
        <v>305</v>
      </c>
      <c r="FR18" s="3" t="s">
        <v>305</v>
      </c>
      <c r="FS18" s="3" t="s">
        <v>305</v>
      </c>
      <c r="FT18" s="3" t="s">
        <v>305</v>
      </c>
      <c r="FU18" s="3" t="s">
        <v>305</v>
      </c>
      <c r="FV18" s="3" t="s">
        <v>305</v>
      </c>
      <c r="FW18" s="3" t="s">
        <v>305</v>
      </c>
      <c r="FX18" s="3" t="s">
        <v>305</v>
      </c>
      <c r="FY18" s="3" t="s">
        <v>305</v>
      </c>
      <c r="FZ18" s="3">
        <v>0</v>
      </c>
      <c r="GA18" s="3">
        <v>0</v>
      </c>
      <c r="GB18" s="3">
        <v>0</v>
      </c>
      <c r="GC18" s="3">
        <v>0</v>
      </c>
      <c r="GD18" s="3" t="s">
        <v>305</v>
      </c>
      <c r="GE18" s="3" t="s">
        <v>305</v>
      </c>
      <c r="GF18" s="3" t="s">
        <v>305</v>
      </c>
      <c r="GG18" s="3" t="s">
        <v>305</v>
      </c>
      <c r="GH18" s="3" t="s">
        <v>305</v>
      </c>
      <c r="GI18" s="3" t="s">
        <v>305</v>
      </c>
      <c r="GK18" s="1"/>
      <c r="GL18" s="12" t="s">
        <v>304</v>
      </c>
      <c r="GM18" s="3" t="s">
        <v>305</v>
      </c>
      <c r="GN18" s="3" t="s">
        <v>305</v>
      </c>
      <c r="GO18" s="3" t="s">
        <v>305</v>
      </c>
      <c r="GP18" s="3" t="s">
        <v>305</v>
      </c>
      <c r="GQ18" s="3" t="s">
        <v>305</v>
      </c>
      <c r="GR18" s="3" t="s">
        <v>305</v>
      </c>
      <c r="GS18" s="3" t="s">
        <v>305</v>
      </c>
      <c r="GT18" s="3" t="s">
        <v>305</v>
      </c>
      <c r="GU18" s="3" t="s">
        <v>305</v>
      </c>
      <c r="GV18" s="3" t="s">
        <v>305</v>
      </c>
      <c r="GW18" s="3">
        <v>0</v>
      </c>
      <c r="GX18" s="3">
        <v>0</v>
      </c>
      <c r="GY18" s="3">
        <v>0</v>
      </c>
      <c r="GZ18" s="3">
        <v>0</v>
      </c>
      <c r="HA18" s="3">
        <v>0</v>
      </c>
      <c r="HB18" s="3" t="s">
        <v>305</v>
      </c>
      <c r="HC18" s="3" t="s">
        <v>305</v>
      </c>
      <c r="HD18" s="3" t="s">
        <v>305</v>
      </c>
      <c r="HE18" s="3" t="s">
        <v>305</v>
      </c>
      <c r="HF18" s="3" t="s">
        <v>305</v>
      </c>
      <c r="HG18" s="3" t="s">
        <v>305</v>
      </c>
    </row>
    <row r="19" ht="15" spans="1:215">
      <c r="A19" s="1"/>
      <c r="B19" s="22" t="s">
        <v>308</v>
      </c>
      <c r="C19" s="1">
        <v>0</v>
      </c>
      <c r="D19" s="3" t="s">
        <v>305</v>
      </c>
      <c r="E19" s="3" t="s">
        <v>305</v>
      </c>
      <c r="F19" s="3" t="s">
        <v>305</v>
      </c>
      <c r="G19" s="3" t="s">
        <v>305</v>
      </c>
      <c r="H19" s="3" t="s">
        <v>305</v>
      </c>
      <c r="I19" s="3" t="s">
        <v>305</v>
      </c>
      <c r="J19" s="3" t="s">
        <v>305</v>
      </c>
      <c r="K19" s="3" t="s">
        <v>305</v>
      </c>
      <c r="L19" s="3" t="s">
        <v>305</v>
      </c>
      <c r="M19" s="3" t="s">
        <v>305</v>
      </c>
      <c r="N19" s="3" t="s">
        <v>305</v>
      </c>
      <c r="O19" s="3" t="s">
        <v>305</v>
      </c>
      <c r="P19" s="3" t="s">
        <v>305</v>
      </c>
      <c r="Q19" s="3" t="s">
        <v>305</v>
      </c>
      <c r="R19" s="3" t="s">
        <v>305</v>
      </c>
      <c r="S19" s="3" t="s">
        <v>305</v>
      </c>
      <c r="T19" s="3" t="s">
        <v>305</v>
      </c>
      <c r="U19" s="3" t="s">
        <v>305</v>
      </c>
      <c r="V19" s="3" t="s">
        <v>305</v>
      </c>
      <c r="W19" s="3" t="s">
        <v>305</v>
      </c>
      <c r="Y19" s="1"/>
      <c r="Z19" s="22" t="s">
        <v>308</v>
      </c>
      <c r="AA19" s="1">
        <v>0</v>
      </c>
      <c r="AB19" s="3" t="s">
        <v>305</v>
      </c>
      <c r="AC19" s="3" t="s">
        <v>305</v>
      </c>
      <c r="AD19" s="3" t="s">
        <v>305</v>
      </c>
      <c r="AE19" s="3" t="s">
        <v>305</v>
      </c>
      <c r="AF19" s="3" t="s">
        <v>305</v>
      </c>
      <c r="AG19" s="3" t="s">
        <v>305</v>
      </c>
      <c r="AH19" s="3" t="s">
        <v>305</v>
      </c>
      <c r="AI19" s="3" t="s">
        <v>305</v>
      </c>
      <c r="AJ19" s="3" t="s">
        <v>305</v>
      </c>
      <c r="AK19" s="3" t="s">
        <v>305</v>
      </c>
      <c r="AL19" s="3" t="s">
        <v>305</v>
      </c>
      <c r="AM19" s="3" t="s">
        <v>305</v>
      </c>
      <c r="AN19" s="3" t="s">
        <v>305</v>
      </c>
      <c r="AO19" s="3" t="s">
        <v>305</v>
      </c>
      <c r="AP19" s="3" t="s">
        <v>305</v>
      </c>
      <c r="AQ19" s="3" t="s">
        <v>305</v>
      </c>
      <c r="AR19" s="3" t="s">
        <v>305</v>
      </c>
      <c r="AS19" s="3" t="s">
        <v>305</v>
      </c>
      <c r="AT19" s="3" t="s">
        <v>305</v>
      </c>
      <c r="AU19" s="3" t="s">
        <v>305</v>
      </c>
      <c r="AW19" s="25"/>
      <c r="AX19" s="35" t="s">
        <v>309</v>
      </c>
      <c r="AY19" s="25">
        <v>0</v>
      </c>
      <c r="AZ19" s="27" t="s">
        <v>307</v>
      </c>
      <c r="BA19" s="27" t="s">
        <v>307</v>
      </c>
      <c r="BB19" s="27" t="s">
        <v>307</v>
      </c>
      <c r="BC19" s="27" t="s">
        <v>307</v>
      </c>
      <c r="BD19" s="27" t="s">
        <v>307</v>
      </c>
      <c r="BE19" s="27" t="s">
        <v>307</v>
      </c>
      <c r="BF19" s="27" t="s">
        <v>307</v>
      </c>
      <c r="BG19" s="27" t="s">
        <v>307</v>
      </c>
      <c r="BH19" s="27" t="s">
        <v>307</v>
      </c>
      <c r="BI19" s="27" t="s">
        <v>307</v>
      </c>
      <c r="BJ19" s="27" t="s">
        <v>307</v>
      </c>
      <c r="BK19" s="27" t="s">
        <v>307</v>
      </c>
      <c r="BL19" s="27" t="s">
        <v>307</v>
      </c>
      <c r="BM19" s="27" t="s">
        <v>307</v>
      </c>
      <c r="BN19" s="27" t="s">
        <v>307</v>
      </c>
      <c r="BO19" s="27" t="s">
        <v>307</v>
      </c>
      <c r="BP19" s="27" t="s">
        <v>307</v>
      </c>
      <c r="BQ19" s="27" t="s">
        <v>307</v>
      </c>
      <c r="BR19" s="27" t="s">
        <v>307</v>
      </c>
      <c r="BS19" s="27" t="s">
        <v>307</v>
      </c>
      <c r="BT19" s="44"/>
      <c r="BU19" s="25"/>
      <c r="BV19" s="35" t="s">
        <v>309</v>
      </c>
      <c r="BW19" s="25">
        <v>0</v>
      </c>
      <c r="BX19" s="27" t="s">
        <v>307</v>
      </c>
      <c r="BY19" s="27" t="s">
        <v>307</v>
      </c>
      <c r="BZ19" s="27" t="s">
        <v>307</v>
      </c>
      <c r="CA19" s="27" t="s">
        <v>307</v>
      </c>
      <c r="CB19" s="27" t="s">
        <v>307</v>
      </c>
      <c r="CC19" s="27" t="s">
        <v>307</v>
      </c>
      <c r="CD19" s="27" t="s">
        <v>307</v>
      </c>
      <c r="CE19" s="27" t="s">
        <v>307</v>
      </c>
      <c r="CF19" s="27" t="s">
        <v>307</v>
      </c>
      <c r="CG19" s="27" t="s">
        <v>307</v>
      </c>
      <c r="CH19" s="27" t="s">
        <v>307</v>
      </c>
      <c r="CI19" s="27" t="s">
        <v>307</v>
      </c>
      <c r="CJ19" s="27" t="s">
        <v>307</v>
      </c>
      <c r="CK19" s="27" t="s">
        <v>307</v>
      </c>
      <c r="CL19" s="27" t="s">
        <v>307</v>
      </c>
      <c r="CM19" s="27" t="s">
        <v>307</v>
      </c>
      <c r="CN19" s="27" t="s">
        <v>307</v>
      </c>
      <c r="CO19" s="27" t="s">
        <v>307</v>
      </c>
      <c r="CP19" s="27" t="s">
        <v>307</v>
      </c>
      <c r="CQ19" s="27" t="s">
        <v>307</v>
      </c>
      <c r="CR19" s="44"/>
      <c r="CS19" s="25"/>
      <c r="CT19" s="35" t="s">
        <v>309</v>
      </c>
      <c r="CU19" s="25">
        <v>0</v>
      </c>
      <c r="CV19" s="27" t="s">
        <v>307</v>
      </c>
      <c r="CW19" s="27" t="s">
        <v>307</v>
      </c>
      <c r="CX19" s="27" t="s">
        <v>307</v>
      </c>
      <c r="CY19" s="27" t="s">
        <v>307</v>
      </c>
      <c r="CZ19" s="27" t="s">
        <v>307</v>
      </c>
      <c r="DA19" s="27" t="s">
        <v>307</v>
      </c>
      <c r="DB19" s="27" t="s">
        <v>307</v>
      </c>
      <c r="DC19" s="27" t="s">
        <v>307</v>
      </c>
      <c r="DD19" s="27" t="s">
        <v>307</v>
      </c>
      <c r="DE19" s="27" t="s">
        <v>307</v>
      </c>
      <c r="DF19" s="27" t="s">
        <v>307</v>
      </c>
      <c r="DG19" s="27" t="s">
        <v>307</v>
      </c>
      <c r="DH19" s="27" t="s">
        <v>307</v>
      </c>
      <c r="DI19" s="27" t="s">
        <v>307</v>
      </c>
      <c r="DJ19" s="27" t="s">
        <v>307</v>
      </c>
      <c r="DK19" s="27" t="s">
        <v>307</v>
      </c>
      <c r="DL19" s="27" t="s">
        <v>307</v>
      </c>
      <c r="DM19" s="27" t="s">
        <v>307</v>
      </c>
      <c r="DN19" s="27" t="s">
        <v>307</v>
      </c>
      <c r="DO19" s="27" t="s">
        <v>307</v>
      </c>
      <c r="DP19" s="44"/>
      <c r="DQ19" s="25"/>
      <c r="DR19" s="35" t="s">
        <v>309</v>
      </c>
      <c r="DS19" s="25">
        <v>0</v>
      </c>
      <c r="DT19" s="27" t="s">
        <v>307</v>
      </c>
      <c r="DU19" s="27" t="s">
        <v>307</v>
      </c>
      <c r="DV19" s="27" t="s">
        <v>307</v>
      </c>
      <c r="DW19" s="27" t="s">
        <v>307</v>
      </c>
      <c r="DX19" s="27" t="s">
        <v>307</v>
      </c>
      <c r="DY19" s="27" t="s">
        <v>307</v>
      </c>
      <c r="DZ19" s="27" t="s">
        <v>307</v>
      </c>
      <c r="EA19" s="27" t="s">
        <v>307</v>
      </c>
      <c r="EB19" s="27" t="s">
        <v>307</v>
      </c>
      <c r="EC19" s="27" t="s">
        <v>307</v>
      </c>
      <c r="ED19" s="27" t="s">
        <v>307</v>
      </c>
      <c r="EE19" s="27" t="s">
        <v>307</v>
      </c>
      <c r="EF19" s="27" t="s">
        <v>307</v>
      </c>
      <c r="EG19" s="27" t="s">
        <v>307</v>
      </c>
      <c r="EH19" s="27" t="s">
        <v>307</v>
      </c>
      <c r="EI19" s="27" t="s">
        <v>307</v>
      </c>
      <c r="EJ19" s="27" t="s">
        <v>307</v>
      </c>
      <c r="EK19" s="27" t="s">
        <v>307</v>
      </c>
      <c r="EL19" s="27" t="s">
        <v>307</v>
      </c>
      <c r="EM19" s="27" t="s">
        <v>307</v>
      </c>
      <c r="EN19" s="44"/>
      <c r="EO19" s="25"/>
      <c r="EP19" s="35" t="s">
        <v>309</v>
      </c>
      <c r="EQ19" s="25">
        <v>0</v>
      </c>
      <c r="ER19" s="27" t="s">
        <v>307</v>
      </c>
      <c r="ES19" s="27" t="s">
        <v>307</v>
      </c>
      <c r="ET19" s="27" t="s">
        <v>307</v>
      </c>
      <c r="EU19" s="27" t="s">
        <v>307</v>
      </c>
      <c r="EV19" s="27" t="s">
        <v>307</v>
      </c>
      <c r="EW19" s="27" t="s">
        <v>307</v>
      </c>
      <c r="EX19" s="27" t="s">
        <v>307</v>
      </c>
      <c r="EY19" s="27" t="s">
        <v>307</v>
      </c>
      <c r="EZ19" s="27" t="s">
        <v>307</v>
      </c>
      <c r="FA19" s="27" t="s">
        <v>307</v>
      </c>
      <c r="FB19" s="27" t="s">
        <v>307</v>
      </c>
      <c r="FC19" s="27" t="s">
        <v>307</v>
      </c>
      <c r="FD19" s="27" t="s">
        <v>307</v>
      </c>
      <c r="FE19" s="27" t="s">
        <v>307</v>
      </c>
      <c r="FF19" s="27" t="s">
        <v>307</v>
      </c>
      <c r="FG19" s="27" t="s">
        <v>307</v>
      </c>
      <c r="FH19" s="27" t="s">
        <v>307</v>
      </c>
      <c r="FI19" s="27" t="s">
        <v>307</v>
      </c>
      <c r="FJ19" s="27" t="s">
        <v>307</v>
      </c>
      <c r="FK19" s="27" t="s">
        <v>307</v>
      </c>
      <c r="FM19" s="1"/>
      <c r="FN19" s="12" t="s">
        <v>308</v>
      </c>
      <c r="FO19" s="1">
        <v>0</v>
      </c>
      <c r="FP19" s="3" t="s">
        <v>305</v>
      </c>
      <c r="FQ19" s="3" t="s">
        <v>305</v>
      </c>
      <c r="FR19" s="3" t="s">
        <v>305</v>
      </c>
      <c r="FS19" s="3" t="s">
        <v>305</v>
      </c>
      <c r="FT19" s="3" t="s">
        <v>305</v>
      </c>
      <c r="FU19" s="3" t="s">
        <v>305</v>
      </c>
      <c r="FV19" s="3" t="s">
        <v>305</v>
      </c>
      <c r="FW19" s="3" t="s">
        <v>305</v>
      </c>
      <c r="FX19" s="3" t="s">
        <v>305</v>
      </c>
      <c r="FY19" s="3" t="s">
        <v>305</v>
      </c>
      <c r="FZ19" s="3" t="s">
        <v>305</v>
      </c>
      <c r="GA19" s="3" t="s">
        <v>305</v>
      </c>
      <c r="GB19" s="3" t="s">
        <v>305</v>
      </c>
      <c r="GC19" s="3" t="s">
        <v>305</v>
      </c>
      <c r="GD19" s="3" t="s">
        <v>305</v>
      </c>
      <c r="GE19" s="3" t="s">
        <v>305</v>
      </c>
      <c r="GF19" s="3" t="s">
        <v>305</v>
      </c>
      <c r="GG19" s="3" t="s">
        <v>305</v>
      </c>
      <c r="GH19" s="3" t="s">
        <v>305</v>
      </c>
      <c r="GI19" s="3" t="s">
        <v>305</v>
      </c>
      <c r="GK19" s="1"/>
      <c r="GL19" s="12" t="s">
        <v>308</v>
      </c>
      <c r="GM19" s="1">
        <v>0</v>
      </c>
      <c r="GN19" s="3" t="s">
        <v>305</v>
      </c>
      <c r="GO19" s="3" t="s">
        <v>305</v>
      </c>
      <c r="GP19" s="3" t="s">
        <v>305</v>
      </c>
      <c r="GQ19" s="3" t="s">
        <v>305</v>
      </c>
      <c r="GR19" s="3" t="s">
        <v>305</v>
      </c>
      <c r="GS19" s="3" t="s">
        <v>305</v>
      </c>
      <c r="GT19" s="3" t="s">
        <v>305</v>
      </c>
      <c r="GU19" s="3" t="s">
        <v>305</v>
      </c>
      <c r="GV19" s="3" t="s">
        <v>305</v>
      </c>
      <c r="GW19" s="3" t="s">
        <v>305</v>
      </c>
      <c r="GX19" s="3" t="s">
        <v>305</v>
      </c>
      <c r="GY19" s="3" t="s">
        <v>305</v>
      </c>
      <c r="GZ19" s="3" t="s">
        <v>305</v>
      </c>
      <c r="HA19" s="3" t="s">
        <v>305</v>
      </c>
      <c r="HB19" s="3" t="s">
        <v>305</v>
      </c>
      <c r="HC19" s="3" t="s">
        <v>305</v>
      </c>
      <c r="HD19" s="3" t="s">
        <v>305</v>
      </c>
      <c r="HE19" s="3" t="s">
        <v>305</v>
      </c>
      <c r="HF19" s="3" t="s">
        <v>305</v>
      </c>
      <c r="HG19" s="3" t="s">
        <v>305</v>
      </c>
    </row>
    <row r="20" ht="15" spans="1:215">
      <c r="A20" s="1"/>
      <c r="B20" s="22" t="s">
        <v>310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22" t="s">
        <v>310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25"/>
      <c r="AX20" s="35" t="s">
        <v>311</v>
      </c>
      <c r="AY20" s="25">
        <v>0</v>
      </c>
      <c r="AZ20" s="25">
        <v>0</v>
      </c>
      <c r="BA20" s="25">
        <v>0</v>
      </c>
      <c r="BB20" s="25">
        <v>0</v>
      </c>
      <c r="BC20" s="25">
        <v>0</v>
      </c>
      <c r="BD20" s="25">
        <v>0</v>
      </c>
      <c r="BE20" s="25">
        <v>0</v>
      </c>
      <c r="BF20" s="25">
        <v>0</v>
      </c>
      <c r="BG20" s="25">
        <v>0</v>
      </c>
      <c r="BH20" s="25">
        <v>0</v>
      </c>
      <c r="BI20" s="25">
        <v>0</v>
      </c>
      <c r="BJ20" s="25">
        <v>0</v>
      </c>
      <c r="BK20" s="25">
        <v>0</v>
      </c>
      <c r="BL20" s="25">
        <v>0</v>
      </c>
      <c r="BM20" s="25">
        <v>0</v>
      </c>
      <c r="BN20" s="25">
        <v>0</v>
      </c>
      <c r="BO20" s="25">
        <v>0</v>
      </c>
      <c r="BP20" s="25">
        <v>0</v>
      </c>
      <c r="BQ20" s="25">
        <v>0</v>
      </c>
      <c r="BR20" s="25">
        <v>0</v>
      </c>
      <c r="BS20" s="25">
        <v>0</v>
      </c>
      <c r="BT20" s="44"/>
      <c r="BU20" s="25"/>
      <c r="BV20" s="35" t="s">
        <v>311</v>
      </c>
      <c r="BW20" s="25">
        <v>0</v>
      </c>
      <c r="BX20" s="25">
        <v>0</v>
      </c>
      <c r="BY20" s="25">
        <v>0</v>
      </c>
      <c r="BZ20" s="25">
        <v>0</v>
      </c>
      <c r="CA20" s="25">
        <v>0</v>
      </c>
      <c r="CB20" s="25">
        <v>0</v>
      </c>
      <c r="CC20" s="25">
        <v>0</v>
      </c>
      <c r="CD20" s="25">
        <v>0</v>
      </c>
      <c r="CE20" s="25">
        <v>0</v>
      </c>
      <c r="CF20" s="25">
        <v>0</v>
      </c>
      <c r="CG20" s="25">
        <v>0</v>
      </c>
      <c r="CH20" s="25">
        <v>0</v>
      </c>
      <c r="CI20" s="25">
        <v>0</v>
      </c>
      <c r="CJ20" s="25">
        <v>0</v>
      </c>
      <c r="CK20" s="25">
        <v>0</v>
      </c>
      <c r="CL20" s="25">
        <v>0</v>
      </c>
      <c r="CM20" s="25">
        <v>0</v>
      </c>
      <c r="CN20" s="25">
        <v>0</v>
      </c>
      <c r="CO20" s="25">
        <v>0</v>
      </c>
      <c r="CP20" s="25">
        <v>0</v>
      </c>
      <c r="CQ20" s="25">
        <v>0</v>
      </c>
      <c r="CR20" s="44"/>
      <c r="CS20" s="25"/>
      <c r="CT20" s="35" t="s">
        <v>311</v>
      </c>
      <c r="CU20" s="25">
        <v>0</v>
      </c>
      <c r="CV20" s="25">
        <v>0</v>
      </c>
      <c r="CW20" s="25">
        <v>0</v>
      </c>
      <c r="CX20" s="25">
        <v>0</v>
      </c>
      <c r="CY20" s="25">
        <v>0</v>
      </c>
      <c r="CZ20" s="25">
        <v>0</v>
      </c>
      <c r="DA20" s="25">
        <v>0</v>
      </c>
      <c r="DB20" s="25">
        <v>0</v>
      </c>
      <c r="DC20" s="25">
        <v>0</v>
      </c>
      <c r="DD20" s="25">
        <v>0</v>
      </c>
      <c r="DE20" s="25">
        <v>0</v>
      </c>
      <c r="DF20" s="25">
        <v>0</v>
      </c>
      <c r="DG20" s="25">
        <v>0</v>
      </c>
      <c r="DH20" s="25">
        <v>0</v>
      </c>
      <c r="DI20" s="25">
        <v>0</v>
      </c>
      <c r="DJ20" s="25">
        <v>0</v>
      </c>
      <c r="DK20" s="25">
        <v>0</v>
      </c>
      <c r="DL20" s="25">
        <v>0</v>
      </c>
      <c r="DM20" s="25">
        <v>0</v>
      </c>
      <c r="DN20" s="25">
        <v>0</v>
      </c>
      <c r="DO20" s="25">
        <v>0</v>
      </c>
      <c r="DP20" s="44"/>
      <c r="DQ20" s="25"/>
      <c r="DR20" s="35" t="s">
        <v>311</v>
      </c>
      <c r="DS20" s="25">
        <v>0</v>
      </c>
      <c r="DT20" s="25">
        <v>0</v>
      </c>
      <c r="DU20" s="25">
        <v>0</v>
      </c>
      <c r="DV20" s="25">
        <v>0</v>
      </c>
      <c r="DW20" s="25">
        <v>0</v>
      </c>
      <c r="DX20" s="25">
        <v>0</v>
      </c>
      <c r="DY20" s="25">
        <v>0</v>
      </c>
      <c r="DZ20" s="25">
        <v>0</v>
      </c>
      <c r="EA20" s="25">
        <v>0</v>
      </c>
      <c r="EB20" s="25">
        <v>0</v>
      </c>
      <c r="EC20" s="25">
        <v>0</v>
      </c>
      <c r="ED20" s="25">
        <v>0</v>
      </c>
      <c r="EE20" s="25">
        <v>0</v>
      </c>
      <c r="EF20" s="25">
        <v>0</v>
      </c>
      <c r="EG20" s="25">
        <v>0</v>
      </c>
      <c r="EH20" s="25">
        <v>0</v>
      </c>
      <c r="EI20" s="25">
        <v>0</v>
      </c>
      <c r="EJ20" s="25">
        <v>0</v>
      </c>
      <c r="EK20" s="25">
        <v>0</v>
      </c>
      <c r="EL20" s="25">
        <v>0</v>
      </c>
      <c r="EM20" s="25">
        <v>0</v>
      </c>
      <c r="EN20" s="44"/>
      <c r="EO20" s="25"/>
      <c r="EP20" s="35" t="s">
        <v>311</v>
      </c>
      <c r="EQ20" s="25">
        <v>0</v>
      </c>
      <c r="ER20" s="25">
        <v>0</v>
      </c>
      <c r="ES20" s="25">
        <v>0</v>
      </c>
      <c r="ET20" s="25">
        <v>0</v>
      </c>
      <c r="EU20" s="25">
        <v>0</v>
      </c>
      <c r="EV20" s="25">
        <v>0</v>
      </c>
      <c r="EW20" s="25">
        <v>0</v>
      </c>
      <c r="EX20" s="25">
        <v>0</v>
      </c>
      <c r="EY20" s="25">
        <v>0</v>
      </c>
      <c r="EZ20" s="25">
        <v>0</v>
      </c>
      <c r="FA20" s="25">
        <v>0</v>
      </c>
      <c r="FB20" s="25">
        <v>0</v>
      </c>
      <c r="FC20" s="25">
        <v>0</v>
      </c>
      <c r="FD20" s="25">
        <v>0</v>
      </c>
      <c r="FE20" s="25">
        <v>0</v>
      </c>
      <c r="FF20" s="25">
        <v>0</v>
      </c>
      <c r="FG20" s="25">
        <v>0</v>
      </c>
      <c r="FH20" s="25">
        <v>0</v>
      </c>
      <c r="FI20" s="25">
        <v>0</v>
      </c>
      <c r="FJ20" s="25">
        <v>0</v>
      </c>
      <c r="FK20" s="25">
        <v>0</v>
      </c>
      <c r="FM20" s="1"/>
      <c r="FN20" s="12" t="s">
        <v>310</v>
      </c>
      <c r="FO20" s="1">
        <v>0</v>
      </c>
      <c r="FP20" s="1">
        <v>0</v>
      </c>
      <c r="FQ20" s="1">
        <v>0</v>
      </c>
      <c r="FR20" s="1">
        <v>0</v>
      </c>
      <c r="FS20" s="1">
        <v>0</v>
      </c>
      <c r="FT20" s="1">
        <v>0</v>
      </c>
      <c r="FU20" s="1">
        <v>0</v>
      </c>
      <c r="FV20" s="1">
        <v>0</v>
      </c>
      <c r="FW20" s="1">
        <v>0</v>
      </c>
      <c r="FX20" s="1">
        <v>0</v>
      </c>
      <c r="FY20" s="1">
        <v>0</v>
      </c>
      <c r="FZ20" s="1">
        <v>0</v>
      </c>
      <c r="GA20" s="1">
        <v>0</v>
      </c>
      <c r="GB20" s="1">
        <v>0</v>
      </c>
      <c r="GC20" s="1">
        <v>0</v>
      </c>
      <c r="GD20" s="1">
        <v>0</v>
      </c>
      <c r="GE20" s="1">
        <v>0</v>
      </c>
      <c r="GF20" s="1">
        <v>0</v>
      </c>
      <c r="GG20" s="1">
        <v>0</v>
      </c>
      <c r="GH20" s="1">
        <v>0</v>
      </c>
      <c r="GI20" s="1">
        <v>0</v>
      </c>
      <c r="GK20" s="1"/>
      <c r="GL20" s="12" t="s">
        <v>310</v>
      </c>
      <c r="GM20" s="1">
        <v>0</v>
      </c>
      <c r="GN20" s="1">
        <v>0</v>
      </c>
      <c r="GO20" s="1">
        <v>0</v>
      </c>
      <c r="GP20" s="1">
        <v>0</v>
      </c>
      <c r="GQ20" s="1">
        <v>0</v>
      </c>
      <c r="GR20" s="1">
        <v>0</v>
      </c>
      <c r="GS20" s="1">
        <v>0</v>
      </c>
      <c r="GT20" s="1">
        <v>0</v>
      </c>
      <c r="GU20" s="1">
        <v>0</v>
      </c>
      <c r="GV20" s="1">
        <v>0</v>
      </c>
      <c r="GW20" s="1">
        <v>0</v>
      </c>
      <c r="GX20" s="1">
        <v>0</v>
      </c>
      <c r="GY20" s="1">
        <v>0</v>
      </c>
      <c r="GZ20" s="1">
        <v>0</v>
      </c>
      <c r="HA20" s="1">
        <v>0</v>
      </c>
      <c r="HB20" s="1">
        <v>0</v>
      </c>
      <c r="HC20" s="1">
        <v>0</v>
      </c>
      <c r="HD20" s="1">
        <v>0</v>
      </c>
      <c r="HE20" s="1">
        <v>0</v>
      </c>
      <c r="HF20" s="1">
        <v>0</v>
      </c>
      <c r="HG20" s="1">
        <v>0</v>
      </c>
    </row>
    <row r="21" ht="1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44"/>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44"/>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44"/>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44"/>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5" spans="1:215">
      <c r="A22" s="1"/>
      <c r="B22" s="21" t="s">
        <v>197</v>
      </c>
      <c r="C22" s="1"/>
      <c r="D22" s="1"/>
      <c r="E22" s="1"/>
      <c r="F22" s="1"/>
      <c r="G22" s="1"/>
      <c r="H22" s="1"/>
      <c r="I22" s="1"/>
      <c r="J22" s="1"/>
      <c r="K22" s="1"/>
      <c r="L22" s="1"/>
      <c r="M22" s="1"/>
      <c r="N22" s="1"/>
      <c r="O22" s="1"/>
      <c r="P22" s="1"/>
      <c r="Q22" s="1"/>
      <c r="R22" s="1"/>
      <c r="S22" s="1"/>
      <c r="T22" s="1"/>
      <c r="U22" s="1"/>
      <c r="V22" s="1"/>
      <c r="W22" s="1"/>
      <c r="Y22" s="1"/>
      <c r="Z22" s="21" t="s">
        <v>197</v>
      </c>
      <c r="AA22" s="1"/>
      <c r="AB22" s="1"/>
      <c r="AC22" s="1"/>
      <c r="AD22" s="1"/>
      <c r="AE22" s="1"/>
      <c r="AF22" s="1"/>
      <c r="AG22" s="1"/>
      <c r="AH22" s="1"/>
      <c r="AI22" s="1"/>
      <c r="AJ22" s="1"/>
      <c r="AK22" s="1"/>
      <c r="AL22" s="1"/>
      <c r="AM22" s="1"/>
      <c r="AN22" s="1"/>
      <c r="AO22" s="1"/>
      <c r="AP22" s="1"/>
      <c r="AQ22" s="1"/>
      <c r="AR22" s="1"/>
      <c r="AS22" s="1"/>
      <c r="AT22" s="1"/>
      <c r="AU22" s="1"/>
      <c r="AW22" s="25"/>
      <c r="AX22" s="34" t="s">
        <v>312</v>
      </c>
      <c r="AY22" s="25"/>
      <c r="AZ22" s="25"/>
      <c r="BA22" s="25"/>
      <c r="BB22" s="25"/>
      <c r="BC22" s="25"/>
      <c r="BD22" s="25"/>
      <c r="BE22" s="25"/>
      <c r="BF22" s="25"/>
      <c r="BG22" s="25"/>
      <c r="BH22" s="25"/>
      <c r="BI22" s="25"/>
      <c r="BJ22" s="25"/>
      <c r="BK22" s="25"/>
      <c r="BL22" s="25"/>
      <c r="BM22" s="25"/>
      <c r="BN22" s="25"/>
      <c r="BO22" s="25"/>
      <c r="BP22" s="25"/>
      <c r="BQ22" s="25"/>
      <c r="BR22" s="25"/>
      <c r="BS22" s="25"/>
      <c r="BT22" s="44"/>
      <c r="BU22" s="25"/>
      <c r="BV22" s="34" t="s">
        <v>312</v>
      </c>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34" t="s">
        <v>312</v>
      </c>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34" t="s">
        <v>312</v>
      </c>
      <c r="DS22" s="25"/>
      <c r="DT22" s="25"/>
      <c r="DU22" s="25"/>
      <c r="DV22" s="25"/>
      <c r="DW22" s="25"/>
      <c r="DX22" s="25"/>
      <c r="DY22" s="25"/>
      <c r="DZ22" s="25"/>
      <c r="EA22" s="25"/>
      <c r="EB22" s="25"/>
      <c r="EC22" s="25"/>
      <c r="ED22" s="25"/>
      <c r="EE22" s="25"/>
      <c r="EF22" s="25"/>
      <c r="EG22" s="25"/>
      <c r="EH22" s="25"/>
      <c r="EI22" s="25"/>
      <c r="EJ22" s="25"/>
      <c r="EK22" s="25"/>
      <c r="EL22" s="25"/>
      <c r="EM22" s="25"/>
      <c r="EN22" s="44"/>
      <c r="EO22" s="25"/>
      <c r="EP22" s="34" t="s">
        <v>312</v>
      </c>
      <c r="EQ22" s="25"/>
      <c r="ER22" s="25"/>
      <c r="ES22" s="25"/>
      <c r="ET22" s="25"/>
      <c r="EU22" s="25"/>
      <c r="EV22" s="25"/>
      <c r="EW22" s="25"/>
      <c r="EX22" s="25"/>
      <c r="EY22" s="25"/>
      <c r="EZ22" s="25"/>
      <c r="FA22" s="25"/>
      <c r="FB22" s="25"/>
      <c r="FC22" s="25"/>
      <c r="FD22" s="25"/>
      <c r="FE22" s="25"/>
      <c r="FF22" s="25"/>
      <c r="FG22" s="25"/>
      <c r="FH22" s="25"/>
      <c r="FI22" s="25"/>
      <c r="FJ22" s="25"/>
      <c r="FK22" s="25"/>
      <c r="FM22" s="1"/>
      <c r="FN22" s="21" t="s">
        <v>197</v>
      </c>
      <c r="FO22" s="1"/>
      <c r="FP22" s="1"/>
      <c r="FQ22" s="1"/>
      <c r="FR22" s="1"/>
      <c r="FS22" s="1"/>
      <c r="FT22" s="1"/>
      <c r="FU22" s="1"/>
      <c r="FV22" s="1"/>
      <c r="FW22" s="1"/>
      <c r="FX22" s="1"/>
      <c r="FY22" s="1"/>
      <c r="FZ22" s="1"/>
      <c r="GA22" s="1"/>
      <c r="GB22" s="1"/>
      <c r="GC22" s="1"/>
      <c r="GD22" s="1"/>
      <c r="GE22" s="1"/>
      <c r="GF22" s="1"/>
      <c r="GG22" s="1"/>
      <c r="GH22" s="1"/>
      <c r="GI22" s="1"/>
      <c r="GK22" s="1"/>
      <c r="GL22" s="21" t="s">
        <v>197</v>
      </c>
      <c r="GM22" s="1"/>
      <c r="GN22" s="1"/>
      <c r="GO22" s="1"/>
      <c r="GP22" s="1"/>
      <c r="GQ22" s="1"/>
      <c r="GR22" s="1"/>
      <c r="GS22" s="1"/>
      <c r="GT22" s="1"/>
      <c r="GU22" s="1"/>
      <c r="GV22" s="1"/>
      <c r="GW22" s="1"/>
      <c r="GX22" s="1"/>
      <c r="GY22" s="1"/>
      <c r="GZ22" s="1"/>
      <c r="HA22" s="1"/>
      <c r="HB22" s="1"/>
      <c r="HC22" s="1"/>
      <c r="HD22" s="1"/>
      <c r="HE22" s="1"/>
      <c r="HF22" s="1"/>
      <c r="HG22" s="1"/>
    </row>
    <row r="23" ht="15" spans="1:215">
      <c r="A23" s="1"/>
      <c r="B23" s="9" t="s">
        <v>298</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298</v>
      </c>
      <c r="AA23" s="1">
        <v>0</v>
      </c>
      <c r="AB23" s="1">
        <v>0</v>
      </c>
      <c r="AC23" s="1">
        <v>0</v>
      </c>
      <c r="AD23" s="1">
        <v>0</v>
      </c>
      <c r="AE23" s="1">
        <v>0</v>
      </c>
      <c r="AF23" s="1">
        <v>0</v>
      </c>
      <c r="AG23" s="1">
        <v>0</v>
      </c>
      <c r="AH23" s="1">
        <v>0</v>
      </c>
      <c r="AI23" s="1">
        <v>0</v>
      </c>
      <c r="AJ23" s="1">
        <v>0</v>
      </c>
      <c r="AK23" s="1">
        <v>0</v>
      </c>
      <c r="AL23" s="1">
        <v>0</v>
      </c>
      <c r="AM23" s="1">
        <v>0</v>
      </c>
      <c r="AN23" s="1">
        <v>0</v>
      </c>
      <c r="AO23" s="1">
        <v>3</v>
      </c>
      <c r="AP23" s="1">
        <v>13.8</v>
      </c>
      <c r="AQ23" s="1">
        <v>21</v>
      </c>
      <c r="AR23" s="1">
        <v>44.8</v>
      </c>
      <c r="AS23" s="1">
        <v>36.3</v>
      </c>
      <c r="AT23" s="1">
        <v>31.5</v>
      </c>
      <c r="AU23" s="1">
        <v>44.9</v>
      </c>
      <c r="AW23" s="25"/>
      <c r="AX23" s="45" t="s">
        <v>299</v>
      </c>
      <c r="AY23" s="25">
        <v>0</v>
      </c>
      <c r="AZ23" s="25">
        <v>0</v>
      </c>
      <c r="BA23" s="25">
        <v>0</v>
      </c>
      <c r="BB23" s="25">
        <v>0</v>
      </c>
      <c r="BC23" s="25">
        <v>0</v>
      </c>
      <c r="BD23" s="25">
        <v>0</v>
      </c>
      <c r="BE23" s="25">
        <v>0</v>
      </c>
      <c r="BF23" s="25">
        <v>0</v>
      </c>
      <c r="BG23" s="25">
        <v>0</v>
      </c>
      <c r="BH23" s="25">
        <v>0</v>
      </c>
      <c r="BI23" s="25">
        <v>0</v>
      </c>
      <c r="BJ23" s="25">
        <v>0</v>
      </c>
      <c r="BK23" s="25">
        <v>0</v>
      </c>
      <c r="BL23" s="25">
        <v>0</v>
      </c>
      <c r="BM23" s="25">
        <v>0</v>
      </c>
      <c r="BN23" s="25">
        <v>0.1</v>
      </c>
      <c r="BO23" s="25">
        <v>0.1</v>
      </c>
      <c r="BP23" s="25">
        <v>0.2</v>
      </c>
      <c r="BQ23" s="25">
        <v>0.2</v>
      </c>
      <c r="BR23" s="25">
        <v>0.2</v>
      </c>
      <c r="BS23" s="25">
        <v>0.3</v>
      </c>
      <c r="BT23" s="44"/>
      <c r="BU23" s="25"/>
      <c r="BV23" s="45" t="s">
        <v>299</v>
      </c>
      <c r="BW23" s="25">
        <v>0.1</v>
      </c>
      <c r="BX23" s="25">
        <v>0.4</v>
      </c>
      <c r="BY23" s="25">
        <v>0.3</v>
      </c>
      <c r="BZ23" s="25">
        <v>0.1</v>
      </c>
      <c r="CA23" s="25">
        <v>0.1</v>
      </c>
      <c r="CB23" s="25">
        <v>0</v>
      </c>
      <c r="CC23" s="25">
        <v>0</v>
      </c>
      <c r="CD23" s="25">
        <v>0</v>
      </c>
      <c r="CE23" s="25">
        <v>0</v>
      </c>
      <c r="CF23" s="25">
        <v>0.3</v>
      </c>
      <c r="CG23" s="25">
        <v>0.1</v>
      </c>
      <c r="CH23" s="25">
        <v>0</v>
      </c>
      <c r="CI23" s="25">
        <v>0.1</v>
      </c>
      <c r="CJ23" s="25">
        <v>0.2</v>
      </c>
      <c r="CK23" s="25">
        <v>4.3</v>
      </c>
      <c r="CL23" s="25">
        <v>16.4</v>
      </c>
      <c r="CM23" s="25">
        <v>19.1</v>
      </c>
      <c r="CN23" s="25">
        <v>37.2</v>
      </c>
      <c r="CO23" s="25">
        <v>23</v>
      </c>
      <c r="CP23" s="25">
        <v>23.6</v>
      </c>
      <c r="CQ23" s="25">
        <v>32.8</v>
      </c>
      <c r="CR23" s="44"/>
      <c r="CS23" s="25"/>
      <c r="CT23" s="45" t="s">
        <v>299</v>
      </c>
      <c r="CU23" s="25">
        <v>3.2</v>
      </c>
      <c r="CV23" s="25">
        <v>4.5</v>
      </c>
      <c r="CW23" s="25">
        <v>3.1</v>
      </c>
      <c r="CX23" s="25">
        <v>1</v>
      </c>
      <c r="CY23" s="25">
        <v>0.9</v>
      </c>
      <c r="CZ23" s="25">
        <v>0</v>
      </c>
      <c r="DA23" s="25">
        <v>0</v>
      </c>
      <c r="DB23" s="25">
        <v>0</v>
      </c>
      <c r="DC23" s="25">
        <v>0</v>
      </c>
      <c r="DD23" s="25">
        <v>3.4</v>
      </c>
      <c r="DE23" s="25">
        <v>0.9</v>
      </c>
      <c r="DF23" s="25">
        <v>0</v>
      </c>
      <c r="DG23" s="25">
        <v>0.2</v>
      </c>
      <c r="DH23" s="25">
        <v>0.2</v>
      </c>
      <c r="DI23" s="25">
        <v>0.8</v>
      </c>
      <c r="DJ23" s="25">
        <v>3.5</v>
      </c>
      <c r="DK23" s="25">
        <v>4.5</v>
      </c>
      <c r="DL23" s="25">
        <v>11.8</v>
      </c>
      <c r="DM23" s="25">
        <v>9.7</v>
      </c>
      <c r="DN23" s="25">
        <v>8.6</v>
      </c>
      <c r="DO23" s="25">
        <v>14.9</v>
      </c>
      <c r="DP23" s="44"/>
      <c r="DQ23" s="25"/>
      <c r="DR23" s="45" t="s">
        <v>299</v>
      </c>
      <c r="DS23" s="25">
        <v>1</v>
      </c>
      <c r="DT23" s="25">
        <v>2.5</v>
      </c>
      <c r="DU23" s="25">
        <v>1.6</v>
      </c>
      <c r="DV23" s="25">
        <v>0.4</v>
      </c>
      <c r="DW23" s="25">
        <v>0.4</v>
      </c>
      <c r="DX23" s="25">
        <v>0</v>
      </c>
      <c r="DY23" s="25">
        <v>0</v>
      </c>
      <c r="DZ23" s="25">
        <v>0</v>
      </c>
      <c r="EA23" s="25">
        <v>0</v>
      </c>
      <c r="EB23" s="25">
        <v>1.5</v>
      </c>
      <c r="EC23" s="25">
        <v>0.6</v>
      </c>
      <c r="ED23" s="25">
        <v>0</v>
      </c>
      <c r="EE23" s="25">
        <v>0</v>
      </c>
      <c r="EF23" s="25">
        <v>0</v>
      </c>
      <c r="EG23" s="25">
        <v>0</v>
      </c>
      <c r="EH23" s="25">
        <v>0</v>
      </c>
      <c r="EI23" s="25">
        <v>0</v>
      </c>
      <c r="EJ23" s="25">
        <v>0</v>
      </c>
      <c r="EK23" s="25">
        <v>0</v>
      </c>
      <c r="EL23" s="25">
        <v>0</v>
      </c>
      <c r="EM23" s="25">
        <v>0</v>
      </c>
      <c r="EN23" s="44"/>
      <c r="EO23" s="25"/>
      <c r="EP23" s="45" t="s">
        <v>299</v>
      </c>
      <c r="EQ23" s="25">
        <v>0.5</v>
      </c>
      <c r="ER23" s="25">
        <v>1</v>
      </c>
      <c r="ES23" s="25">
        <v>0.8</v>
      </c>
      <c r="ET23" s="25">
        <v>0.2</v>
      </c>
      <c r="EU23" s="25">
        <v>0.2</v>
      </c>
      <c r="EV23" s="25">
        <v>0</v>
      </c>
      <c r="EW23" s="25">
        <v>0</v>
      </c>
      <c r="EX23" s="25">
        <v>0</v>
      </c>
      <c r="EY23" s="25">
        <v>0</v>
      </c>
      <c r="EZ23" s="25">
        <v>0.6</v>
      </c>
      <c r="FA23" s="25">
        <v>0.2</v>
      </c>
      <c r="FB23" s="25">
        <v>0</v>
      </c>
      <c r="FC23" s="25">
        <v>0.1</v>
      </c>
      <c r="FD23" s="25">
        <v>0.1</v>
      </c>
      <c r="FE23" s="25">
        <v>0.2</v>
      </c>
      <c r="FF23" s="25">
        <v>0.7</v>
      </c>
      <c r="FG23" s="25">
        <v>1.2</v>
      </c>
      <c r="FH23" s="25">
        <v>3.3</v>
      </c>
      <c r="FI23" s="25">
        <v>2.7</v>
      </c>
      <c r="FJ23" s="25">
        <v>2.4</v>
      </c>
      <c r="FK23" s="25">
        <v>3.8</v>
      </c>
      <c r="FM23" s="1"/>
      <c r="FN23" s="9" t="s">
        <v>298</v>
      </c>
      <c r="FO23" s="1">
        <v>0.5</v>
      </c>
      <c r="FP23" s="1">
        <v>0.6</v>
      </c>
      <c r="FQ23" s="1">
        <v>0.4</v>
      </c>
      <c r="FR23" s="1">
        <v>0.2</v>
      </c>
      <c r="FS23" s="1">
        <v>0.2</v>
      </c>
      <c r="FT23" s="1">
        <v>0</v>
      </c>
      <c r="FU23" s="1">
        <v>0</v>
      </c>
      <c r="FV23" s="1">
        <v>0</v>
      </c>
      <c r="FW23" s="1">
        <v>0</v>
      </c>
      <c r="FX23" s="1">
        <v>0.6</v>
      </c>
      <c r="FY23" s="1">
        <v>0.2</v>
      </c>
      <c r="FZ23" s="1">
        <v>0</v>
      </c>
      <c r="GA23" s="1">
        <v>0.4</v>
      </c>
      <c r="GB23" s="1">
        <v>0.4</v>
      </c>
      <c r="GC23" s="1">
        <v>3.3</v>
      </c>
      <c r="GD23" s="1">
        <v>11.5</v>
      </c>
      <c r="GE23" s="1">
        <v>16.9</v>
      </c>
      <c r="GF23" s="1">
        <v>38.7</v>
      </c>
      <c r="GG23" s="1">
        <v>28.1</v>
      </c>
      <c r="GH23" s="1">
        <v>25.2</v>
      </c>
      <c r="GI23" s="1">
        <v>37.4</v>
      </c>
      <c r="GK23" s="1"/>
      <c r="GL23" s="9" t="s">
        <v>298</v>
      </c>
      <c r="GM23" s="1">
        <v>2.3</v>
      </c>
      <c r="GN23" s="1">
        <v>1.3</v>
      </c>
      <c r="GO23" s="1">
        <v>0.6</v>
      </c>
      <c r="GP23" s="1">
        <v>0.2</v>
      </c>
      <c r="GQ23" s="1">
        <v>0.2</v>
      </c>
      <c r="GR23" s="1">
        <v>0</v>
      </c>
      <c r="GS23" s="1">
        <v>0</v>
      </c>
      <c r="GT23" s="1">
        <v>0</v>
      </c>
      <c r="GU23" s="1">
        <v>0</v>
      </c>
      <c r="GV23" s="1">
        <v>1.7</v>
      </c>
      <c r="GW23" s="1">
        <v>0.7</v>
      </c>
      <c r="GX23" s="1">
        <v>0</v>
      </c>
      <c r="GY23" s="1">
        <v>0.6</v>
      </c>
      <c r="GZ23" s="1">
        <v>0.6</v>
      </c>
      <c r="HA23" s="1">
        <v>1.3</v>
      </c>
      <c r="HB23" s="1">
        <v>6.5</v>
      </c>
      <c r="HC23" s="1">
        <v>8.1</v>
      </c>
      <c r="HD23" s="1">
        <v>20.8</v>
      </c>
      <c r="HE23" s="1">
        <v>14.5</v>
      </c>
      <c r="HF23" s="1">
        <v>14.4</v>
      </c>
      <c r="HG23" s="1">
        <v>23.8</v>
      </c>
    </row>
    <row r="24" ht="15" spans="1:215">
      <c r="A24" s="1"/>
      <c r="B24" s="22" t="s">
        <v>300</v>
      </c>
      <c r="C24" s="1">
        <v>9.1</v>
      </c>
      <c r="D24" s="1">
        <v>2.7</v>
      </c>
      <c r="E24" s="1">
        <v>1.6</v>
      </c>
      <c r="F24" s="1">
        <v>3.3</v>
      </c>
      <c r="G24" s="1">
        <v>6.2</v>
      </c>
      <c r="H24" s="1">
        <v>2.1</v>
      </c>
      <c r="I24" s="1">
        <v>4.2</v>
      </c>
      <c r="J24" s="1">
        <v>7.6</v>
      </c>
      <c r="K24" s="1">
        <v>3.5</v>
      </c>
      <c r="L24" s="1">
        <v>4</v>
      </c>
      <c r="M24" s="1">
        <v>4.8</v>
      </c>
      <c r="N24" s="1">
        <v>3.9</v>
      </c>
      <c r="O24" s="1">
        <v>5.2</v>
      </c>
      <c r="P24" s="1">
        <v>5.7</v>
      </c>
      <c r="Q24" s="1">
        <v>6.2</v>
      </c>
      <c r="R24" s="1">
        <v>6.1</v>
      </c>
      <c r="S24" s="1">
        <v>6.4</v>
      </c>
      <c r="T24" s="1">
        <v>12.6</v>
      </c>
      <c r="U24" s="1">
        <v>7</v>
      </c>
      <c r="V24" s="1">
        <v>8.4</v>
      </c>
      <c r="W24" s="1">
        <v>10.7</v>
      </c>
      <c r="Y24" s="1"/>
      <c r="Z24" s="22" t="s">
        <v>300</v>
      </c>
      <c r="AA24" s="1">
        <v>11.9</v>
      </c>
      <c r="AB24" s="1">
        <v>3.7</v>
      </c>
      <c r="AC24" s="1">
        <v>2.1</v>
      </c>
      <c r="AD24" s="1">
        <v>3.4</v>
      </c>
      <c r="AE24" s="1">
        <v>4.3</v>
      </c>
      <c r="AF24" s="1">
        <v>2</v>
      </c>
      <c r="AG24" s="1">
        <v>3.9</v>
      </c>
      <c r="AH24" s="1">
        <v>5.6</v>
      </c>
      <c r="AI24" s="1">
        <v>2.5</v>
      </c>
      <c r="AJ24" s="1">
        <v>3</v>
      </c>
      <c r="AK24" s="1">
        <v>3.1</v>
      </c>
      <c r="AL24" s="1">
        <v>3.3</v>
      </c>
      <c r="AM24" s="1">
        <v>5.4</v>
      </c>
      <c r="AN24" s="1">
        <v>4.9</v>
      </c>
      <c r="AO24" s="1">
        <v>6.7</v>
      </c>
      <c r="AP24" s="1">
        <v>7.3</v>
      </c>
      <c r="AQ24" s="1">
        <v>8</v>
      </c>
      <c r="AR24" s="1">
        <v>10.1</v>
      </c>
      <c r="AS24" s="1">
        <v>6.7</v>
      </c>
      <c r="AT24" s="1">
        <v>7.9</v>
      </c>
      <c r="AU24" s="1">
        <v>7.8</v>
      </c>
      <c r="AW24" s="25"/>
      <c r="AX24" s="35" t="s">
        <v>301</v>
      </c>
      <c r="AY24" s="25">
        <v>5.9</v>
      </c>
      <c r="AZ24" s="25">
        <v>2</v>
      </c>
      <c r="BA24" s="25">
        <v>1.3</v>
      </c>
      <c r="BB24" s="25">
        <v>2.2</v>
      </c>
      <c r="BC24" s="25">
        <v>3.6</v>
      </c>
      <c r="BD24" s="25">
        <v>1</v>
      </c>
      <c r="BE24" s="25">
        <v>2</v>
      </c>
      <c r="BF24" s="25">
        <v>3.9</v>
      </c>
      <c r="BG24" s="25">
        <v>1.9</v>
      </c>
      <c r="BH24" s="25">
        <v>2.2</v>
      </c>
      <c r="BI24" s="25">
        <v>1.8</v>
      </c>
      <c r="BJ24" s="25">
        <v>2</v>
      </c>
      <c r="BK24" s="25">
        <v>3.5</v>
      </c>
      <c r="BL24" s="25">
        <v>3.9</v>
      </c>
      <c r="BM24" s="25">
        <v>5.2</v>
      </c>
      <c r="BN24" s="25">
        <v>6.8</v>
      </c>
      <c r="BO24" s="25">
        <v>7.5</v>
      </c>
      <c r="BP24" s="25">
        <v>14.6</v>
      </c>
      <c r="BQ24" s="25">
        <v>8.5</v>
      </c>
      <c r="BR24" s="25">
        <v>10.1</v>
      </c>
      <c r="BS24" s="25">
        <v>12.4</v>
      </c>
      <c r="BT24" s="44"/>
      <c r="BU24" s="25"/>
      <c r="BV24" s="35" t="s">
        <v>301</v>
      </c>
      <c r="BW24" s="25">
        <v>16.6</v>
      </c>
      <c r="BX24" s="25">
        <v>6.2</v>
      </c>
      <c r="BY24" s="25">
        <v>4.4</v>
      </c>
      <c r="BZ24" s="25">
        <v>7.3</v>
      </c>
      <c r="CA24" s="25">
        <v>9.1</v>
      </c>
      <c r="CB24" s="25">
        <v>3</v>
      </c>
      <c r="CC24" s="25">
        <v>4.6</v>
      </c>
      <c r="CD24" s="25">
        <v>7.2</v>
      </c>
      <c r="CE24" s="25">
        <v>2.7</v>
      </c>
      <c r="CF24" s="25">
        <v>4.3</v>
      </c>
      <c r="CG24" s="25">
        <v>3.6</v>
      </c>
      <c r="CH24" s="25">
        <v>4.2</v>
      </c>
      <c r="CI24" s="25">
        <v>5.9</v>
      </c>
      <c r="CJ24" s="25">
        <v>5.8</v>
      </c>
      <c r="CK24" s="25">
        <v>9.2</v>
      </c>
      <c r="CL24" s="25">
        <v>7.9</v>
      </c>
      <c r="CM24" s="25">
        <v>7.7</v>
      </c>
      <c r="CN24" s="25">
        <v>10.9</v>
      </c>
      <c r="CO24" s="25">
        <v>8</v>
      </c>
      <c r="CP24" s="25">
        <v>9</v>
      </c>
      <c r="CQ24" s="25">
        <v>10</v>
      </c>
      <c r="CR24" s="44"/>
      <c r="CS24" s="25"/>
      <c r="CT24" s="35" t="s">
        <v>301</v>
      </c>
      <c r="CU24" s="25">
        <v>14.2</v>
      </c>
      <c r="CV24" s="25">
        <v>4.6</v>
      </c>
      <c r="CW24" s="25">
        <v>3.1</v>
      </c>
      <c r="CX24" s="25">
        <v>6.2</v>
      </c>
      <c r="CY24" s="25">
        <v>7.2</v>
      </c>
      <c r="CZ24" s="25">
        <v>2.3</v>
      </c>
      <c r="DA24" s="25">
        <v>4.8</v>
      </c>
      <c r="DB24" s="25">
        <v>7.3</v>
      </c>
      <c r="DC24" s="25">
        <v>3.1</v>
      </c>
      <c r="DD24" s="25">
        <v>4.1</v>
      </c>
      <c r="DE24" s="25">
        <v>3.5</v>
      </c>
      <c r="DF24" s="25">
        <v>4</v>
      </c>
      <c r="DG24" s="25">
        <v>5.1</v>
      </c>
      <c r="DH24" s="25">
        <v>5.9</v>
      </c>
      <c r="DI24" s="25">
        <v>8.7</v>
      </c>
      <c r="DJ24" s="25">
        <v>9.3</v>
      </c>
      <c r="DK24" s="25">
        <v>10.3</v>
      </c>
      <c r="DL24" s="25">
        <v>16.4</v>
      </c>
      <c r="DM24" s="25">
        <v>9.3</v>
      </c>
      <c r="DN24" s="25">
        <v>10.7</v>
      </c>
      <c r="DO24" s="25">
        <v>12.5</v>
      </c>
      <c r="DP24" s="44"/>
      <c r="DQ24" s="25"/>
      <c r="DR24" s="35" t="s">
        <v>301</v>
      </c>
      <c r="DS24" s="25">
        <v>19.5</v>
      </c>
      <c r="DT24" s="25">
        <v>7.9</v>
      </c>
      <c r="DU24" s="25">
        <v>4.6</v>
      </c>
      <c r="DV24" s="25">
        <v>7.7</v>
      </c>
      <c r="DW24" s="25">
        <v>10.3</v>
      </c>
      <c r="DX24" s="25">
        <v>3.3</v>
      </c>
      <c r="DY24" s="25">
        <v>7.1</v>
      </c>
      <c r="DZ24" s="25">
        <v>9.1</v>
      </c>
      <c r="EA24" s="25">
        <v>3.1</v>
      </c>
      <c r="EB24" s="25">
        <v>4.5</v>
      </c>
      <c r="EC24" s="25">
        <v>4.9</v>
      </c>
      <c r="ED24" s="25">
        <v>5.6</v>
      </c>
      <c r="EE24" s="25">
        <v>8.7</v>
      </c>
      <c r="EF24" s="25">
        <v>11.4</v>
      </c>
      <c r="EG24" s="25">
        <v>16.4</v>
      </c>
      <c r="EH24" s="25">
        <v>19</v>
      </c>
      <c r="EI24" s="25">
        <v>18.3</v>
      </c>
      <c r="EJ24" s="25">
        <v>29.9</v>
      </c>
      <c r="EK24" s="25">
        <v>20.5</v>
      </c>
      <c r="EL24" s="25">
        <v>22.8</v>
      </c>
      <c r="EM24" s="25">
        <v>28.1</v>
      </c>
      <c r="EN24" s="44"/>
      <c r="EO24" s="25"/>
      <c r="EP24" s="35" t="s">
        <v>301</v>
      </c>
      <c r="EQ24" s="25">
        <v>13</v>
      </c>
      <c r="ER24" s="25">
        <v>4.8</v>
      </c>
      <c r="ES24" s="25">
        <v>2.8</v>
      </c>
      <c r="ET24" s="25">
        <v>4.9</v>
      </c>
      <c r="EU24" s="25">
        <v>6.2</v>
      </c>
      <c r="EV24" s="25">
        <v>1.9</v>
      </c>
      <c r="EW24" s="25">
        <v>3.8</v>
      </c>
      <c r="EX24" s="25">
        <v>6.1</v>
      </c>
      <c r="EY24" s="25">
        <v>2.6</v>
      </c>
      <c r="EZ24" s="25">
        <v>3.4</v>
      </c>
      <c r="FA24" s="25">
        <v>3.5</v>
      </c>
      <c r="FB24" s="25">
        <v>3.4</v>
      </c>
      <c r="FC24" s="25">
        <v>5.6</v>
      </c>
      <c r="FD24" s="25">
        <v>5.8</v>
      </c>
      <c r="FE24" s="25">
        <v>8.5</v>
      </c>
      <c r="FF24" s="25">
        <v>9.2</v>
      </c>
      <c r="FG24" s="25">
        <v>10.6</v>
      </c>
      <c r="FH24" s="25">
        <v>18.3</v>
      </c>
      <c r="FI24" s="25">
        <v>10.4</v>
      </c>
      <c r="FJ24" s="25">
        <v>11.7</v>
      </c>
      <c r="FK24" s="25">
        <v>14.8</v>
      </c>
      <c r="FM24" s="1"/>
      <c r="FN24" s="12" t="s">
        <v>300</v>
      </c>
      <c r="FO24" s="1">
        <v>11.6</v>
      </c>
      <c r="FP24" s="1">
        <v>3.2</v>
      </c>
      <c r="FQ24" s="1">
        <v>1.8</v>
      </c>
      <c r="FR24" s="1">
        <v>4.5</v>
      </c>
      <c r="FS24" s="1">
        <v>6.3</v>
      </c>
      <c r="FT24" s="1">
        <v>2</v>
      </c>
      <c r="FU24" s="1">
        <v>3.9</v>
      </c>
      <c r="FV24" s="1">
        <v>5.5</v>
      </c>
      <c r="FW24" s="1">
        <v>2.1</v>
      </c>
      <c r="FX24" s="1">
        <v>2.7</v>
      </c>
      <c r="FY24" s="1">
        <v>2.2</v>
      </c>
      <c r="FZ24" s="1">
        <v>2.4</v>
      </c>
      <c r="GA24" s="1">
        <v>3.7</v>
      </c>
      <c r="GB24" s="1">
        <v>4.1</v>
      </c>
      <c r="GC24" s="1">
        <v>5.7</v>
      </c>
      <c r="GD24" s="1">
        <v>5.7</v>
      </c>
      <c r="GE24" s="1">
        <v>6.4</v>
      </c>
      <c r="GF24" s="1">
        <v>8.9</v>
      </c>
      <c r="GG24" s="1">
        <v>5.7</v>
      </c>
      <c r="GH24" s="1">
        <v>6.6</v>
      </c>
      <c r="GI24" s="1">
        <v>6.6</v>
      </c>
      <c r="GK24" s="1"/>
      <c r="GL24" s="12" t="s">
        <v>300</v>
      </c>
      <c r="GM24" s="1">
        <v>9.2</v>
      </c>
      <c r="GN24" s="1">
        <v>2.3</v>
      </c>
      <c r="GO24" s="1">
        <v>1.5</v>
      </c>
      <c r="GP24" s="1">
        <v>3.1</v>
      </c>
      <c r="GQ24" s="1">
        <v>4.6</v>
      </c>
      <c r="GR24" s="1">
        <v>1.5</v>
      </c>
      <c r="GS24" s="1">
        <v>2.9</v>
      </c>
      <c r="GT24" s="1">
        <v>4</v>
      </c>
      <c r="GU24" s="1">
        <v>1.5</v>
      </c>
      <c r="GV24" s="1">
        <v>2.8</v>
      </c>
      <c r="GW24" s="1">
        <v>2.5</v>
      </c>
      <c r="GX24" s="1">
        <v>3</v>
      </c>
      <c r="GY24" s="1">
        <v>4.1</v>
      </c>
      <c r="GZ24" s="1">
        <v>4.1</v>
      </c>
      <c r="HA24" s="1">
        <v>6.4</v>
      </c>
      <c r="HB24" s="1">
        <v>6.6</v>
      </c>
      <c r="HC24" s="1">
        <v>6.9</v>
      </c>
      <c r="HD24" s="1">
        <v>10.8</v>
      </c>
      <c r="HE24" s="1">
        <v>6.7</v>
      </c>
      <c r="HF24" s="1">
        <v>6.8</v>
      </c>
      <c r="HG24" s="1">
        <v>8</v>
      </c>
    </row>
    <row r="25" ht="15" spans="1:215">
      <c r="A25" s="1"/>
      <c r="B25" s="22" t="s">
        <v>302</v>
      </c>
      <c r="C25" s="1">
        <v>90.9</v>
      </c>
      <c r="D25" s="1">
        <v>97.3</v>
      </c>
      <c r="E25" s="1">
        <v>98.4</v>
      </c>
      <c r="F25" s="1">
        <v>96.7</v>
      </c>
      <c r="G25" s="1">
        <v>93.8</v>
      </c>
      <c r="H25" s="1">
        <v>97.9</v>
      </c>
      <c r="I25" s="1">
        <v>95.8</v>
      </c>
      <c r="J25" s="1">
        <v>92.4</v>
      </c>
      <c r="K25" s="1">
        <v>96.5</v>
      </c>
      <c r="L25" s="1">
        <v>96</v>
      </c>
      <c r="M25" s="1">
        <v>95.2</v>
      </c>
      <c r="N25" s="1">
        <v>96</v>
      </c>
      <c r="O25" s="1">
        <v>94.6</v>
      </c>
      <c r="P25" s="1">
        <v>94.3</v>
      </c>
      <c r="Q25" s="1">
        <v>92.8</v>
      </c>
      <c r="R25" s="1">
        <v>93.9</v>
      </c>
      <c r="S25" s="1">
        <v>93.6</v>
      </c>
      <c r="T25" s="1">
        <v>87.4</v>
      </c>
      <c r="U25" s="1">
        <v>93</v>
      </c>
      <c r="V25" s="1">
        <v>91.6</v>
      </c>
      <c r="W25" s="1">
        <v>89.3</v>
      </c>
      <c r="Y25" s="1"/>
      <c r="Z25" s="22" t="s">
        <v>302</v>
      </c>
      <c r="AA25" s="1">
        <v>88.1</v>
      </c>
      <c r="AB25" s="1">
        <v>96.3</v>
      </c>
      <c r="AC25" s="1">
        <v>97.9</v>
      </c>
      <c r="AD25" s="1">
        <v>96.6</v>
      </c>
      <c r="AE25" s="1">
        <v>95.7</v>
      </c>
      <c r="AF25" s="1">
        <v>98</v>
      </c>
      <c r="AG25" s="1">
        <v>96.1</v>
      </c>
      <c r="AH25" s="1">
        <v>94.4</v>
      </c>
      <c r="AI25" s="1">
        <v>97.5</v>
      </c>
      <c r="AJ25" s="1">
        <v>97</v>
      </c>
      <c r="AK25" s="1">
        <v>96.9</v>
      </c>
      <c r="AL25" s="1">
        <v>96.6</v>
      </c>
      <c r="AM25" s="1">
        <v>94.4</v>
      </c>
      <c r="AN25" s="1">
        <v>95</v>
      </c>
      <c r="AO25" s="1">
        <v>90.3</v>
      </c>
      <c r="AP25" s="1">
        <v>78.9</v>
      </c>
      <c r="AQ25" s="1">
        <v>70.9</v>
      </c>
      <c r="AR25" s="1">
        <v>45.2</v>
      </c>
      <c r="AS25" s="1">
        <v>57</v>
      </c>
      <c r="AT25" s="1">
        <v>60.7</v>
      </c>
      <c r="AU25" s="1">
        <v>47.3</v>
      </c>
      <c r="AW25" s="25"/>
      <c r="AX25" s="35" t="s">
        <v>303</v>
      </c>
      <c r="AY25" s="25">
        <v>94.1</v>
      </c>
      <c r="AZ25" s="25">
        <v>98</v>
      </c>
      <c r="BA25" s="25">
        <v>98.7</v>
      </c>
      <c r="BB25" s="25">
        <v>97.8</v>
      </c>
      <c r="BC25" s="25">
        <v>96.4</v>
      </c>
      <c r="BD25" s="25">
        <v>99</v>
      </c>
      <c r="BE25" s="25">
        <v>98</v>
      </c>
      <c r="BF25" s="25">
        <v>96.1</v>
      </c>
      <c r="BG25" s="25">
        <v>98.1</v>
      </c>
      <c r="BH25" s="25">
        <v>97.8</v>
      </c>
      <c r="BI25" s="25">
        <v>98.2</v>
      </c>
      <c r="BJ25" s="25">
        <v>98</v>
      </c>
      <c r="BK25" s="25">
        <v>96.4</v>
      </c>
      <c r="BL25" s="25">
        <v>96</v>
      </c>
      <c r="BM25" s="25">
        <v>94.7</v>
      </c>
      <c r="BN25" s="25">
        <v>93.1</v>
      </c>
      <c r="BO25" s="25">
        <v>92.4</v>
      </c>
      <c r="BP25" s="25">
        <v>85.2</v>
      </c>
      <c r="BQ25" s="25">
        <v>91.3</v>
      </c>
      <c r="BR25" s="25">
        <v>89.7</v>
      </c>
      <c r="BS25" s="25">
        <v>87.3</v>
      </c>
      <c r="BT25" s="44"/>
      <c r="BU25" s="25"/>
      <c r="BV25" s="35" t="s">
        <v>303</v>
      </c>
      <c r="BW25" s="25">
        <v>83.3</v>
      </c>
      <c r="BX25" s="25">
        <v>93.4</v>
      </c>
      <c r="BY25" s="25">
        <v>95.3</v>
      </c>
      <c r="BZ25" s="25">
        <v>92.6</v>
      </c>
      <c r="CA25" s="25">
        <v>90.8</v>
      </c>
      <c r="CB25" s="25">
        <v>97</v>
      </c>
      <c r="CC25" s="25">
        <v>95.4</v>
      </c>
      <c r="CD25" s="25">
        <v>92.8</v>
      </c>
      <c r="CE25" s="25">
        <v>97.3</v>
      </c>
      <c r="CF25" s="25">
        <v>95.4</v>
      </c>
      <c r="CG25" s="25">
        <v>96.4</v>
      </c>
      <c r="CH25" s="25">
        <v>95.7</v>
      </c>
      <c r="CI25" s="25">
        <v>93.9</v>
      </c>
      <c r="CJ25" s="25">
        <v>93.7</v>
      </c>
      <c r="CK25" s="25">
        <v>86.2</v>
      </c>
      <c r="CL25" s="25">
        <v>75.7</v>
      </c>
      <c r="CM25" s="25">
        <v>73.2</v>
      </c>
      <c r="CN25" s="25">
        <v>51.9</v>
      </c>
      <c r="CO25" s="25">
        <v>69</v>
      </c>
      <c r="CP25" s="25">
        <v>67.4</v>
      </c>
      <c r="CQ25" s="25">
        <v>57.2</v>
      </c>
      <c r="CR25" s="44"/>
      <c r="CS25" s="25"/>
      <c r="CT25" s="35" t="s">
        <v>303</v>
      </c>
      <c r="CU25" s="25">
        <v>82.6</v>
      </c>
      <c r="CV25" s="25">
        <v>90.9</v>
      </c>
      <c r="CW25" s="25">
        <v>93.8</v>
      </c>
      <c r="CX25" s="25">
        <v>92.8</v>
      </c>
      <c r="CY25" s="25">
        <v>91.9</v>
      </c>
      <c r="CZ25" s="25">
        <v>97.7</v>
      </c>
      <c r="DA25" s="25">
        <v>95.2</v>
      </c>
      <c r="DB25" s="25">
        <v>92.4</v>
      </c>
      <c r="DC25" s="25">
        <v>96.8</v>
      </c>
      <c r="DD25" s="25">
        <v>92.3</v>
      </c>
      <c r="DE25" s="25">
        <v>95.4</v>
      </c>
      <c r="DF25" s="25">
        <v>95.8</v>
      </c>
      <c r="DG25" s="25">
        <v>94.3</v>
      </c>
      <c r="DH25" s="25">
        <v>93.5</v>
      </c>
      <c r="DI25" s="25">
        <v>89.9</v>
      </c>
      <c r="DJ25" s="25">
        <v>87.2</v>
      </c>
      <c r="DK25" s="25">
        <v>85.2</v>
      </c>
      <c r="DL25" s="25">
        <v>71.8</v>
      </c>
      <c r="DM25" s="25">
        <v>81</v>
      </c>
      <c r="DN25" s="25">
        <v>80.7</v>
      </c>
      <c r="DO25" s="25">
        <v>72.5</v>
      </c>
      <c r="DP25" s="44"/>
      <c r="DQ25" s="25"/>
      <c r="DR25" s="35" t="s">
        <v>303</v>
      </c>
      <c r="DS25" s="25">
        <v>79.5</v>
      </c>
      <c r="DT25" s="25">
        <v>89.6</v>
      </c>
      <c r="DU25" s="25">
        <v>93.8</v>
      </c>
      <c r="DV25" s="25">
        <v>91.9</v>
      </c>
      <c r="DW25" s="25">
        <v>89.3</v>
      </c>
      <c r="DX25" s="25">
        <v>96.7</v>
      </c>
      <c r="DY25" s="25">
        <v>92.9</v>
      </c>
      <c r="DZ25" s="25">
        <v>90.9</v>
      </c>
      <c r="EA25" s="25">
        <v>96.6</v>
      </c>
      <c r="EB25" s="25">
        <v>93.6</v>
      </c>
      <c r="EC25" s="25">
        <v>94.2</v>
      </c>
      <c r="ED25" s="25">
        <v>93.9</v>
      </c>
      <c r="EE25" s="25">
        <v>90.7</v>
      </c>
      <c r="EF25" s="25">
        <v>87.9</v>
      </c>
      <c r="EG25" s="25">
        <v>82.5</v>
      </c>
      <c r="EH25" s="25">
        <v>81</v>
      </c>
      <c r="EI25" s="25">
        <v>81.7</v>
      </c>
      <c r="EJ25" s="25">
        <v>70.1</v>
      </c>
      <c r="EK25" s="25">
        <v>79.5</v>
      </c>
      <c r="EL25" s="25">
        <v>77.2</v>
      </c>
      <c r="EM25" s="25">
        <v>71.9</v>
      </c>
      <c r="EN25" s="44"/>
      <c r="EO25" s="25"/>
      <c r="EP25" s="35" t="s">
        <v>303</v>
      </c>
      <c r="EQ25" s="25">
        <v>86.4</v>
      </c>
      <c r="ER25" s="25">
        <v>94.1</v>
      </c>
      <c r="ES25" s="25">
        <v>96.4</v>
      </c>
      <c r="ET25" s="25">
        <v>94.9</v>
      </c>
      <c r="EU25" s="25">
        <v>93.6</v>
      </c>
      <c r="EV25" s="25">
        <v>98.1</v>
      </c>
      <c r="EW25" s="25">
        <v>96.2</v>
      </c>
      <c r="EX25" s="25">
        <v>93.9</v>
      </c>
      <c r="EY25" s="25">
        <v>97.4</v>
      </c>
      <c r="EZ25" s="25">
        <v>96</v>
      </c>
      <c r="FA25" s="25">
        <v>96.3</v>
      </c>
      <c r="FB25" s="25">
        <v>96.3</v>
      </c>
      <c r="FC25" s="25">
        <v>94</v>
      </c>
      <c r="FD25" s="25">
        <v>93.7</v>
      </c>
      <c r="FE25" s="25">
        <v>90.7</v>
      </c>
      <c r="FF25" s="25">
        <v>90.1</v>
      </c>
      <c r="FG25" s="25">
        <v>88.2</v>
      </c>
      <c r="FH25" s="25">
        <v>78.4</v>
      </c>
      <c r="FI25" s="25">
        <v>87</v>
      </c>
      <c r="FJ25" s="25">
        <v>86</v>
      </c>
      <c r="FK25" s="25">
        <v>81.4</v>
      </c>
      <c r="FM25" s="1"/>
      <c r="FN25" s="12" t="s">
        <v>302</v>
      </c>
      <c r="FO25" s="1">
        <v>87.9</v>
      </c>
      <c r="FP25" s="1">
        <v>96.2</v>
      </c>
      <c r="FQ25" s="1">
        <v>97.7</v>
      </c>
      <c r="FR25" s="1">
        <v>95.3</v>
      </c>
      <c r="FS25" s="1">
        <v>93.5</v>
      </c>
      <c r="FT25" s="1">
        <v>98</v>
      </c>
      <c r="FU25" s="1">
        <v>96.1</v>
      </c>
      <c r="FV25" s="1">
        <v>94.5</v>
      </c>
      <c r="FW25" s="1">
        <v>97.9</v>
      </c>
      <c r="FX25" s="1">
        <v>96.7</v>
      </c>
      <c r="FY25" s="1">
        <v>97.6</v>
      </c>
      <c r="FZ25" s="1">
        <v>97.5</v>
      </c>
      <c r="GA25" s="1">
        <v>95.8</v>
      </c>
      <c r="GB25" s="1">
        <v>95.3</v>
      </c>
      <c r="GC25" s="1">
        <v>90.8</v>
      </c>
      <c r="GD25" s="1">
        <v>82.8</v>
      </c>
      <c r="GE25" s="1">
        <v>76.7</v>
      </c>
      <c r="GF25" s="1">
        <v>52.4</v>
      </c>
      <c r="GG25" s="1">
        <v>66.2</v>
      </c>
      <c r="GH25" s="1">
        <v>68.2</v>
      </c>
      <c r="GI25" s="1">
        <v>56</v>
      </c>
      <c r="GK25" s="1"/>
      <c r="GL25" s="12" t="s">
        <v>302</v>
      </c>
      <c r="GM25" s="1">
        <v>88.5</v>
      </c>
      <c r="GN25" s="1">
        <v>96.3</v>
      </c>
      <c r="GO25" s="1">
        <v>97.9</v>
      </c>
      <c r="GP25" s="1">
        <v>96.7</v>
      </c>
      <c r="GQ25" s="1">
        <v>95.2</v>
      </c>
      <c r="GR25" s="1">
        <v>98.5</v>
      </c>
      <c r="GS25" s="1">
        <v>97.1</v>
      </c>
      <c r="GT25" s="1">
        <v>96</v>
      </c>
      <c r="GU25" s="1">
        <v>98.5</v>
      </c>
      <c r="GV25" s="1">
        <v>95.5</v>
      </c>
      <c r="GW25" s="1">
        <v>96.8</v>
      </c>
      <c r="GX25" s="1">
        <v>96.9</v>
      </c>
      <c r="GY25" s="1">
        <v>95.2</v>
      </c>
      <c r="GZ25" s="1">
        <v>95.1</v>
      </c>
      <c r="HA25" s="1">
        <v>92</v>
      </c>
      <c r="HB25" s="1">
        <v>87</v>
      </c>
      <c r="HC25" s="1">
        <v>85</v>
      </c>
      <c r="HD25" s="1">
        <v>68.4</v>
      </c>
      <c r="HE25" s="1">
        <v>78.9</v>
      </c>
      <c r="HF25" s="1">
        <v>78.8</v>
      </c>
      <c r="HG25" s="1">
        <v>68.1</v>
      </c>
    </row>
    <row r="26" ht="15" spans="1:215">
      <c r="A26" s="1"/>
      <c r="B26" s="22" t="s">
        <v>304</v>
      </c>
      <c r="C26" s="3" t="s">
        <v>305</v>
      </c>
      <c r="D26" s="3" t="s">
        <v>305</v>
      </c>
      <c r="E26" s="3" t="s">
        <v>305</v>
      </c>
      <c r="F26" s="3" t="s">
        <v>305</v>
      </c>
      <c r="G26" s="3" t="s">
        <v>305</v>
      </c>
      <c r="H26" s="3" t="s">
        <v>305</v>
      </c>
      <c r="I26" s="3" t="s">
        <v>305</v>
      </c>
      <c r="J26" s="3" t="s">
        <v>305</v>
      </c>
      <c r="K26" s="3" t="s">
        <v>305</v>
      </c>
      <c r="L26" s="3" t="s">
        <v>305</v>
      </c>
      <c r="M26" s="3" t="s">
        <v>305</v>
      </c>
      <c r="N26" s="3">
        <v>0.1</v>
      </c>
      <c r="O26" s="3">
        <v>0.2</v>
      </c>
      <c r="P26" s="3">
        <v>0</v>
      </c>
      <c r="Q26" s="3">
        <v>0.9</v>
      </c>
      <c r="R26" s="3" t="s">
        <v>305</v>
      </c>
      <c r="S26" s="3" t="s">
        <v>305</v>
      </c>
      <c r="T26" s="3" t="s">
        <v>305</v>
      </c>
      <c r="U26" s="3" t="s">
        <v>305</v>
      </c>
      <c r="V26" s="3" t="s">
        <v>305</v>
      </c>
      <c r="W26" s="3" t="s">
        <v>305</v>
      </c>
      <c r="Y26" s="1"/>
      <c r="Z26" s="22" t="s">
        <v>304</v>
      </c>
      <c r="AA26" s="3" t="s">
        <v>305</v>
      </c>
      <c r="AB26" s="3" t="s">
        <v>305</v>
      </c>
      <c r="AC26" s="3" t="s">
        <v>305</v>
      </c>
      <c r="AD26" s="3" t="s">
        <v>305</v>
      </c>
      <c r="AE26" s="3" t="s">
        <v>305</v>
      </c>
      <c r="AF26" s="3" t="s">
        <v>305</v>
      </c>
      <c r="AG26" s="3" t="s">
        <v>305</v>
      </c>
      <c r="AH26" s="3" t="s">
        <v>305</v>
      </c>
      <c r="AI26" s="3" t="s">
        <v>305</v>
      </c>
      <c r="AJ26" s="3" t="s">
        <v>305</v>
      </c>
      <c r="AK26" s="3" t="s">
        <v>305</v>
      </c>
      <c r="AL26" s="3">
        <v>0.1</v>
      </c>
      <c r="AM26" s="3">
        <v>0.2</v>
      </c>
      <c r="AN26" s="3">
        <v>0.1</v>
      </c>
      <c r="AO26" s="3">
        <v>0</v>
      </c>
      <c r="AP26" s="3" t="s">
        <v>305</v>
      </c>
      <c r="AQ26" s="3" t="s">
        <v>305</v>
      </c>
      <c r="AR26" s="3" t="s">
        <v>305</v>
      </c>
      <c r="AS26" s="3" t="s">
        <v>305</v>
      </c>
      <c r="AT26" s="3" t="s">
        <v>305</v>
      </c>
      <c r="AU26" s="3" t="s">
        <v>305</v>
      </c>
      <c r="AW26" s="25"/>
      <c r="AX26" s="35" t="s">
        <v>306</v>
      </c>
      <c r="AY26" s="27" t="s">
        <v>307</v>
      </c>
      <c r="AZ26" s="27" t="s">
        <v>307</v>
      </c>
      <c r="BA26" s="27" t="s">
        <v>307</v>
      </c>
      <c r="BB26" s="27" t="s">
        <v>307</v>
      </c>
      <c r="BC26" s="27" t="s">
        <v>307</v>
      </c>
      <c r="BD26" s="27" t="s">
        <v>307</v>
      </c>
      <c r="BE26" s="27" t="s">
        <v>307</v>
      </c>
      <c r="BF26" s="27" t="s">
        <v>307</v>
      </c>
      <c r="BG26" s="27" t="s">
        <v>307</v>
      </c>
      <c r="BH26" s="27" t="s">
        <v>307</v>
      </c>
      <c r="BI26" s="27" t="s">
        <v>307</v>
      </c>
      <c r="BJ26" s="27">
        <v>0.1</v>
      </c>
      <c r="BK26" s="27">
        <v>0.1</v>
      </c>
      <c r="BL26" s="27">
        <v>0.1</v>
      </c>
      <c r="BM26" s="27">
        <v>0.1</v>
      </c>
      <c r="BN26" s="27" t="s">
        <v>307</v>
      </c>
      <c r="BO26" s="27" t="s">
        <v>307</v>
      </c>
      <c r="BP26" s="27" t="s">
        <v>307</v>
      </c>
      <c r="BQ26" s="27" t="s">
        <v>307</v>
      </c>
      <c r="BR26" s="27" t="s">
        <v>307</v>
      </c>
      <c r="BS26" s="27" t="s">
        <v>307</v>
      </c>
      <c r="BT26" s="44"/>
      <c r="BU26" s="25"/>
      <c r="BV26" s="35" t="s">
        <v>306</v>
      </c>
      <c r="BW26" s="27" t="s">
        <v>307</v>
      </c>
      <c r="BX26" s="27" t="s">
        <v>307</v>
      </c>
      <c r="BY26" s="27" t="s">
        <v>307</v>
      </c>
      <c r="BZ26" s="27" t="s">
        <v>307</v>
      </c>
      <c r="CA26" s="27" t="s">
        <v>307</v>
      </c>
      <c r="CB26" s="27" t="s">
        <v>307</v>
      </c>
      <c r="CC26" s="27" t="s">
        <v>307</v>
      </c>
      <c r="CD26" s="27" t="s">
        <v>307</v>
      </c>
      <c r="CE26" s="27" t="s">
        <v>307</v>
      </c>
      <c r="CF26" s="27" t="s">
        <v>307</v>
      </c>
      <c r="CG26" s="27" t="s">
        <v>307</v>
      </c>
      <c r="CH26" s="27">
        <v>0.2</v>
      </c>
      <c r="CI26" s="27">
        <v>0.2</v>
      </c>
      <c r="CJ26" s="27">
        <v>0.2</v>
      </c>
      <c r="CK26" s="27">
        <v>0.3</v>
      </c>
      <c r="CL26" s="27" t="s">
        <v>307</v>
      </c>
      <c r="CM26" s="27" t="s">
        <v>307</v>
      </c>
      <c r="CN26" s="27" t="s">
        <v>307</v>
      </c>
      <c r="CO26" s="27" t="s">
        <v>307</v>
      </c>
      <c r="CP26" s="27" t="s">
        <v>307</v>
      </c>
      <c r="CQ26" s="27" t="s">
        <v>307</v>
      </c>
      <c r="CR26" s="44"/>
      <c r="CS26" s="25"/>
      <c r="CT26" s="35" t="s">
        <v>306</v>
      </c>
      <c r="CU26" s="27" t="s">
        <v>307</v>
      </c>
      <c r="CV26" s="27" t="s">
        <v>307</v>
      </c>
      <c r="CW26" s="27" t="s">
        <v>307</v>
      </c>
      <c r="CX26" s="27" t="s">
        <v>307</v>
      </c>
      <c r="CY26" s="27" t="s">
        <v>307</v>
      </c>
      <c r="CZ26" s="27" t="s">
        <v>307</v>
      </c>
      <c r="DA26" s="27" t="s">
        <v>307</v>
      </c>
      <c r="DB26" s="27">
        <v>0.3</v>
      </c>
      <c r="DC26" s="27">
        <v>0.1</v>
      </c>
      <c r="DD26" s="27">
        <v>0.2</v>
      </c>
      <c r="DE26" s="27">
        <v>0.2</v>
      </c>
      <c r="DF26" s="27">
        <v>0.2</v>
      </c>
      <c r="DG26" s="27">
        <v>0.3</v>
      </c>
      <c r="DH26" s="27">
        <v>0.3</v>
      </c>
      <c r="DI26" s="27">
        <v>0.5</v>
      </c>
      <c r="DJ26" s="27" t="s">
        <v>307</v>
      </c>
      <c r="DK26" s="27" t="s">
        <v>307</v>
      </c>
      <c r="DL26" s="27" t="s">
        <v>307</v>
      </c>
      <c r="DM26" s="27" t="s">
        <v>307</v>
      </c>
      <c r="DN26" s="27" t="s">
        <v>307</v>
      </c>
      <c r="DO26" s="27" t="s">
        <v>307</v>
      </c>
      <c r="DP26" s="44"/>
      <c r="DQ26" s="25"/>
      <c r="DR26" s="35" t="s">
        <v>306</v>
      </c>
      <c r="DS26" s="27" t="s">
        <v>307</v>
      </c>
      <c r="DT26" s="27" t="s">
        <v>307</v>
      </c>
      <c r="DU26" s="27" t="s">
        <v>307</v>
      </c>
      <c r="DV26" s="27" t="s">
        <v>307</v>
      </c>
      <c r="DW26" s="27" t="s">
        <v>307</v>
      </c>
      <c r="DX26" s="27" t="s">
        <v>307</v>
      </c>
      <c r="DY26" s="27" t="s">
        <v>307</v>
      </c>
      <c r="DZ26" s="27" t="s">
        <v>307</v>
      </c>
      <c r="EA26" s="27">
        <v>0.3</v>
      </c>
      <c r="EB26" s="27">
        <v>0.4</v>
      </c>
      <c r="EC26" s="27">
        <v>0.4</v>
      </c>
      <c r="ED26" s="27">
        <v>0.5</v>
      </c>
      <c r="EE26" s="27">
        <v>0.6</v>
      </c>
      <c r="EF26" s="27">
        <v>0.7</v>
      </c>
      <c r="EG26" s="27">
        <v>1</v>
      </c>
      <c r="EH26" s="27" t="s">
        <v>307</v>
      </c>
      <c r="EI26" s="27" t="s">
        <v>307</v>
      </c>
      <c r="EJ26" s="27" t="s">
        <v>307</v>
      </c>
      <c r="EK26" s="27" t="s">
        <v>307</v>
      </c>
      <c r="EL26" s="27" t="s">
        <v>307</v>
      </c>
      <c r="EM26" s="27" t="s">
        <v>307</v>
      </c>
      <c r="EN26" s="44"/>
      <c r="EO26" s="25"/>
      <c r="EP26" s="35" t="s">
        <v>306</v>
      </c>
      <c r="EQ26" s="27" t="s">
        <v>307</v>
      </c>
      <c r="ER26" s="27" t="s">
        <v>307</v>
      </c>
      <c r="ES26" s="27" t="s">
        <v>307</v>
      </c>
      <c r="ET26" s="27" t="s">
        <v>307</v>
      </c>
      <c r="EU26" s="27" t="s">
        <v>307</v>
      </c>
      <c r="EV26" s="27" t="s">
        <v>307</v>
      </c>
      <c r="EW26" s="27" t="s">
        <v>307</v>
      </c>
      <c r="EX26" s="27" t="s">
        <v>307</v>
      </c>
      <c r="EY26" s="27" t="s">
        <v>307</v>
      </c>
      <c r="EZ26" s="27" t="s">
        <v>307</v>
      </c>
      <c r="FA26" s="27" t="s">
        <v>307</v>
      </c>
      <c r="FB26" s="27">
        <v>0.3</v>
      </c>
      <c r="FC26" s="27">
        <v>0.4</v>
      </c>
      <c r="FD26" s="27">
        <v>0.4</v>
      </c>
      <c r="FE26" s="27">
        <v>0.6</v>
      </c>
      <c r="FF26" s="27" t="s">
        <v>307</v>
      </c>
      <c r="FG26" s="27" t="s">
        <v>307</v>
      </c>
      <c r="FH26" s="27" t="s">
        <v>307</v>
      </c>
      <c r="FI26" s="27" t="s">
        <v>307</v>
      </c>
      <c r="FJ26" s="27" t="s">
        <v>307</v>
      </c>
      <c r="FK26" s="27" t="s">
        <v>307</v>
      </c>
      <c r="FM26" s="1"/>
      <c r="FN26" s="12" t="s">
        <v>304</v>
      </c>
      <c r="FO26" s="3" t="s">
        <v>305</v>
      </c>
      <c r="FP26" s="3" t="s">
        <v>305</v>
      </c>
      <c r="FQ26" s="3" t="s">
        <v>305</v>
      </c>
      <c r="FR26" s="3" t="s">
        <v>305</v>
      </c>
      <c r="FS26" s="3" t="s">
        <v>305</v>
      </c>
      <c r="FT26" s="3" t="s">
        <v>305</v>
      </c>
      <c r="FU26" s="3" t="s">
        <v>305</v>
      </c>
      <c r="FV26" s="3" t="s">
        <v>305</v>
      </c>
      <c r="FW26" s="3" t="s">
        <v>305</v>
      </c>
      <c r="FX26" s="3" t="s">
        <v>305</v>
      </c>
      <c r="FY26" s="3" t="s">
        <v>305</v>
      </c>
      <c r="FZ26" s="3">
        <v>0.1</v>
      </c>
      <c r="GA26" s="3">
        <v>0.2</v>
      </c>
      <c r="GB26" s="3">
        <v>0.2</v>
      </c>
      <c r="GC26" s="3">
        <v>0.3</v>
      </c>
      <c r="GD26" s="3" t="s">
        <v>305</v>
      </c>
      <c r="GE26" s="3" t="s">
        <v>305</v>
      </c>
      <c r="GF26" s="3" t="s">
        <v>305</v>
      </c>
      <c r="GG26" s="3" t="s">
        <v>305</v>
      </c>
      <c r="GH26" s="3" t="s">
        <v>305</v>
      </c>
      <c r="GI26" s="3" t="s">
        <v>305</v>
      </c>
      <c r="GK26" s="1"/>
      <c r="GL26" s="12" t="s">
        <v>304</v>
      </c>
      <c r="GM26" s="3" t="s">
        <v>305</v>
      </c>
      <c r="GN26" s="3" t="s">
        <v>305</v>
      </c>
      <c r="GO26" s="3" t="s">
        <v>305</v>
      </c>
      <c r="GP26" s="3" t="s">
        <v>305</v>
      </c>
      <c r="GQ26" s="3" t="s">
        <v>305</v>
      </c>
      <c r="GR26" s="3" t="s">
        <v>305</v>
      </c>
      <c r="GS26" s="3" t="s">
        <v>305</v>
      </c>
      <c r="GT26" s="3" t="s">
        <v>305</v>
      </c>
      <c r="GU26" s="3" t="s">
        <v>305</v>
      </c>
      <c r="GV26" s="3" t="s">
        <v>305</v>
      </c>
      <c r="GW26" s="3">
        <v>0.1</v>
      </c>
      <c r="GX26" s="3">
        <v>0.1</v>
      </c>
      <c r="GY26" s="3">
        <v>0.2</v>
      </c>
      <c r="GZ26" s="3">
        <v>0.1</v>
      </c>
      <c r="HA26" s="3">
        <v>0.2</v>
      </c>
      <c r="HB26" s="3" t="s">
        <v>305</v>
      </c>
      <c r="HC26" s="3" t="s">
        <v>305</v>
      </c>
      <c r="HD26" s="3" t="s">
        <v>305</v>
      </c>
      <c r="HE26" s="3" t="s">
        <v>305</v>
      </c>
      <c r="HF26" s="3" t="s">
        <v>305</v>
      </c>
      <c r="HG26" s="3" t="s">
        <v>305</v>
      </c>
    </row>
    <row r="27" ht="15" spans="1:215">
      <c r="A27" s="1"/>
      <c r="B27" s="22" t="s">
        <v>308</v>
      </c>
      <c r="C27" s="1">
        <v>0</v>
      </c>
      <c r="D27" s="3" t="s">
        <v>305</v>
      </c>
      <c r="E27" s="3" t="s">
        <v>305</v>
      </c>
      <c r="F27" s="3" t="s">
        <v>305</v>
      </c>
      <c r="G27" s="3" t="s">
        <v>305</v>
      </c>
      <c r="H27" s="3" t="s">
        <v>305</v>
      </c>
      <c r="I27" s="3" t="s">
        <v>305</v>
      </c>
      <c r="J27" s="3" t="s">
        <v>305</v>
      </c>
      <c r="K27" s="3" t="s">
        <v>305</v>
      </c>
      <c r="L27" s="3" t="s">
        <v>305</v>
      </c>
      <c r="M27" s="3" t="s">
        <v>305</v>
      </c>
      <c r="N27" s="3" t="s">
        <v>305</v>
      </c>
      <c r="O27" s="3" t="s">
        <v>305</v>
      </c>
      <c r="P27" s="3" t="s">
        <v>305</v>
      </c>
      <c r="Q27" s="3" t="s">
        <v>305</v>
      </c>
      <c r="R27" s="3" t="s">
        <v>305</v>
      </c>
      <c r="S27" s="3" t="s">
        <v>305</v>
      </c>
      <c r="T27" s="3" t="s">
        <v>305</v>
      </c>
      <c r="U27" s="3" t="s">
        <v>305</v>
      </c>
      <c r="V27" s="3" t="s">
        <v>305</v>
      </c>
      <c r="W27" s="3" t="s">
        <v>305</v>
      </c>
      <c r="Y27" s="1"/>
      <c r="Z27" s="22" t="s">
        <v>308</v>
      </c>
      <c r="AA27" s="1">
        <v>0</v>
      </c>
      <c r="AB27" s="3" t="s">
        <v>305</v>
      </c>
      <c r="AC27" s="3" t="s">
        <v>305</v>
      </c>
      <c r="AD27" s="3" t="s">
        <v>305</v>
      </c>
      <c r="AE27" s="3" t="s">
        <v>305</v>
      </c>
      <c r="AF27" s="3" t="s">
        <v>305</v>
      </c>
      <c r="AG27" s="3" t="s">
        <v>305</v>
      </c>
      <c r="AH27" s="3" t="s">
        <v>305</v>
      </c>
      <c r="AI27" s="3" t="s">
        <v>305</v>
      </c>
      <c r="AJ27" s="3" t="s">
        <v>305</v>
      </c>
      <c r="AK27" s="3" t="s">
        <v>305</v>
      </c>
      <c r="AL27" s="3" t="s">
        <v>305</v>
      </c>
      <c r="AM27" s="3" t="s">
        <v>305</v>
      </c>
      <c r="AN27" s="3" t="s">
        <v>305</v>
      </c>
      <c r="AO27" s="3" t="s">
        <v>305</v>
      </c>
      <c r="AP27" s="3" t="s">
        <v>305</v>
      </c>
      <c r="AQ27" s="3" t="s">
        <v>305</v>
      </c>
      <c r="AR27" s="3" t="s">
        <v>305</v>
      </c>
      <c r="AS27" s="3" t="s">
        <v>305</v>
      </c>
      <c r="AT27" s="3" t="s">
        <v>305</v>
      </c>
      <c r="AU27" s="3" t="s">
        <v>305</v>
      </c>
      <c r="AW27" s="25"/>
      <c r="AX27" s="35" t="s">
        <v>309</v>
      </c>
      <c r="AY27" s="25">
        <v>0</v>
      </c>
      <c r="AZ27" s="27" t="s">
        <v>307</v>
      </c>
      <c r="BA27" s="27" t="s">
        <v>307</v>
      </c>
      <c r="BB27" s="27" t="s">
        <v>307</v>
      </c>
      <c r="BC27" s="27" t="s">
        <v>307</v>
      </c>
      <c r="BD27" s="27" t="s">
        <v>307</v>
      </c>
      <c r="BE27" s="27" t="s">
        <v>307</v>
      </c>
      <c r="BF27" s="27" t="s">
        <v>307</v>
      </c>
      <c r="BG27" s="27" t="s">
        <v>307</v>
      </c>
      <c r="BH27" s="27" t="s">
        <v>307</v>
      </c>
      <c r="BI27" s="27" t="s">
        <v>307</v>
      </c>
      <c r="BJ27" s="27" t="s">
        <v>307</v>
      </c>
      <c r="BK27" s="27" t="s">
        <v>307</v>
      </c>
      <c r="BL27" s="27" t="s">
        <v>307</v>
      </c>
      <c r="BM27" s="27" t="s">
        <v>307</v>
      </c>
      <c r="BN27" s="27" t="s">
        <v>307</v>
      </c>
      <c r="BO27" s="27" t="s">
        <v>307</v>
      </c>
      <c r="BP27" s="27" t="s">
        <v>307</v>
      </c>
      <c r="BQ27" s="27" t="s">
        <v>307</v>
      </c>
      <c r="BR27" s="27" t="s">
        <v>307</v>
      </c>
      <c r="BS27" s="27" t="s">
        <v>307</v>
      </c>
      <c r="BT27" s="44"/>
      <c r="BU27" s="25"/>
      <c r="BV27" s="35" t="s">
        <v>309</v>
      </c>
      <c r="BW27" s="25">
        <v>0</v>
      </c>
      <c r="BX27" s="27" t="s">
        <v>307</v>
      </c>
      <c r="BY27" s="27" t="s">
        <v>307</v>
      </c>
      <c r="BZ27" s="27" t="s">
        <v>307</v>
      </c>
      <c r="CA27" s="27" t="s">
        <v>307</v>
      </c>
      <c r="CB27" s="27" t="s">
        <v>307</v>
      </c>
      <c r="CC27" s="27" t="s">
        <v>307</v>
      </c>
      <c r="CD27" s="27" t="s">
        <v>307</v>
      </c>
      <c r="CE27" s="27" t="s">
        <v>307</v>
      </c>
      <c r="CF27" s="27" t="s">
        <v>307</v>
      </c>
      <c r="CG27" s="27" t="s">
        <v>307</v>
      </c>
      <c r="CH27" s="27" t="s">
        <v>307</v>
      </c>
      <c r="CI27" s="27" t="s">
        <v>307</v>
      </c>
      <c r="CJ27" s="27" t="s">
        <v>307</v>
      </c>
      <c r="CK27" s="27" t="s">
        <v>307</v>
      </c>
      <c r="CL27" s="27" t="s">
        <v>307</v>
      </c>
      <c r="CM27" s="27" t="s">
        <v>307</v>
      </c>
      <c r="CN27" s="27" t="s">
        <v>307</v>
      </c>
      <c r="CO27" s="27" t="s">
        <v>307</v>
      </c>
      <c r="CP27" s="27" t="s">
        <v>307</v>
      </c>
      <c r="CQ27" s="27" t="s">
        <v>307</v>
      </c>
      <c r="CR27" s="44"/>
      <c r="CS27" s="25"/>
      <c r="CT27" s="35" t="s">
        <v>309</v>
      </c>
      <c r="CU27" s="25">
        <v>0</v>
      </c>
      <c r="CV27" s="27" t="s">
        <v>307</v>
      </c>
      <c r="CW27" s="27" t="s">
        <v>307</v>
      </c>
      <c r="CX27" s="27" t="s">
        <v>307</v>
      </c>
      <c r="CY27" s="27" t="s">
        <v>307</v>
      </c>
      <c r="CZ27" s="27" t="s">
        <v>307</v>
      </c>
      <c r="DA27" s="27" t="s">
        <v>307</v>
      </c>
      <c r="DB27" s="27" t="s">
        <v>307</v>
      </c>
      <c r="DC27" s="27" t="s">
        <v>307</v>
      </c>
      <c r="DD27" s="27" t="s">
        <v>307</v>
      </c>
      <c r="DE27" s="27" t="s">
        <v>307</v>
      </c>
      <c r="DF27" s="27" t="s">
        <v>307</v>
      </c>
      <c r="DG27" s="27" t="s">
        <v>307</v>
      </c>
      <c r="DH27" s="27" t="s">
        <v>307</v>
      </c>
      <c r="DI27" s="27" t="s">
        <v>307</v>
      </c>
      <c r="DJ27" s="27" t="s">
        <v>307</v>
      </c>
      <c r="DK27" s="27" t="s">
        <v>307</v>
      </c>
      <c r="DL27" s="27" t="s">
        <v>307</v>
      </c>
      <c r="DM27" s="27" t="s">
        <v>307</v>
      </c>
      <c r="DN27" s="27" t="s">
        <v>307</v>
      </c>
      <c r="DO27" s="27" t="s">
        <v>307</v>
      </c>
      <c r="DP27" s="44"/>
      <c r="DQ27" s="25"/>
      <c r="DR27" s="35" t="s">
        <v>309</v>
      </c>
      <c r="DS27" s="25">
        <v>0</v>
      </c>
      <c r="DT27" s="27" t="s">
        <v>307</v>
      </c>
      <c r="DU27" s="27" t="s">
        <v>307</v>
      </c>
      <c r="DV27" s="27" t="s">
        <v>307</v>
      </c>
      <c r="DW27" s="27" t="s">
        <v>307</v>
      </c>
      <c r="DX27" s="27" t="s">
        <v>307</v>
      </c>
      <c r="DY27" s="27" t="s">
        <v>307</v>
      </c>
      <c r="DZ27" s="27" t="s">
        <v>307</v>
      </c>
      <c r="EA27" s="27" t="s">
        <v>307</v>
      </c>
      <c r="EB27" s="27" t="s">
        <v>307</v>
      </c>
      <c r="EC27" s="27" t="s">
        <v>307</v>
      </c>
      <c r="ED27" s="27" t="s">
        <v>307</v>
      </c>
      <c r="EE27" s="27" t="s">
        <v>307</v>
      </c>
      <c r="EF27" s="27" t="s">
        <v>307</v>
      </c>
      <c r="EG27" s="27" t="s">
        <v>307</v>
      </c>
      <c r="EH27" s="27" t="s">
        <v>307</v>
      </c>
      <c r="EI27" s="27" t="s">
        <v>307</v>
      </c>
      <c r="EJ27" s="27" t="s">
        <v>307</v>
      </c>
      <c r="EK27" s="27" t="s">
        <v>307</v>
      </c>
      <c r="EL27" s="27" t="s">
        <v>307</v>
      </c>
      <c r="EM27" s="27" t="s">
        <v>307</v>
      </c>
      <c r="EN27" s="44"/>
      <c r="EO27" s="25"/>
      <c r="EP27" s="35" t="s">
        <v>309</v>
      </c>
      <c r="EQ27" s="25">
        <v>0</v>
      </c>
      <c r="ER27" s="27" t="s">
        <v>307</v>
      </c>
      <c r="ES27" s="27" t="s">
        <v>307</v>
      </c>
      <c r="ET27" s="27" t="s">
        <v>307</v>
      </c>
      <c r="EU27" s="27" t="s">
        <v>307</v>
      </c>
      <c r="EV27" s="27" t="s">
        <v>307</v>
      </c>
      <c r="EW27" s="27" t="s">
        <v>307</v>
      </c>
      <c r="EX27" s="27" t="s">
        <v>307</v>
      </c>
      <c r="EY27" s="27" t="s">
        <v>307</v>
      </c>
      <c r="EZ27" s="27" t="s">
        <v>307</v>
      </c>
      <c r="FA27" s="27" t="s">
        <v>307</v>
      </c>
      <c r="FB27" s="27" t="s">
        <v>307</v>
      </c>
      <c r="FC27" s="27" t="s">
        <v>307</v>
      </c>
      <c r="FD27" s="27" t="s">
        <v>307</v>
      </c>
      <c r="FE27" s="27" t="s">
        <v>307</v>
      </c>
      <c r="FF27" s="27" t="s">
        <v>307</v>
      </c>
      <c r="FG27" s="27" t="s">
        <v>307</v>
      </c>
      <c r="FH27" s="27" t="s">
        <v>307</v>
      </c>
      <c r="FI27" s="27" t="s">
        <v>307</v>
      </c>
      <c r="FJ27" s="27" t="s">
        <v>307</v>
      </c>
      <c r="FK27" s="27" t="s">
        <v>307</v>
      </c>
      <c r="FM27" s="1"/>
      <c r="FN27" s="12" t="s">
        <v>308</v>
      </c>
      <c r="FO27" s="1">
        <v>0</v>
      </c>
      <c r="FP27" s="3" t="s">
        <v>305</v>
      </c>
      <c r="FQ27" s="3" t="s">
        <v>305</v>
      </c>
      <c r="FR27" s="3" t="s">
        <v>305</v>
      </c>
      <c r="FS27" s="3" t="s">
        <v>305</v>
      </c>
      <c r="FT27" s="3" t="s">
        <v>305</v>
      </c>
      <c r="FU27" s="3" t="s">
        <v>305</v>
      </c>
      <c r="FV27" s="3" t="s">
        <v>305</v>
      </c>
      <c r="FW27" s="3" t="s">
        <v>305</v>
      </c>
      <c r="FX27" s="3" t="s">
        <v>305</v>
      </c>
      <c r="FY27" s="3" t="s">
        <v>305</v>
      </c>
      <c r="FZ27" s="3" t="s">
        <v>305</v>
      </c>
      <c r="GA27" s="3" t="s">
        <v>305</v>
      </c>
      <c r="GB27" s="3" t="s">
        <v>305</v>
      </c>
      <c r="GC27" s="3" t="s">
        <v>305</v>
      </c>
      <c r="GD27" s="3" t="s">
        <v>305</v>
      </c>
      <c r="GE27" s="3" t="s">
        <v>305</v>
      </c>
      <c r="GF27" s="3" t="s">
        <v>305</v>
      </c>
      <c r="GG27" s="3" t="s">
        <v>305</v>
      </c>
      <c r="GH27" s="3" t="s">
        <v>305</v>
      </c>
      <c r="GI27" s="3" t="s">
        <v>305</v>
      </c>
      <c r="GK27" s="1"/>
      <c r="GL27" s="12" t="s">
        <v>308</v>
      </c>
      <c r="GM27" s="1">
        <v>0</v>
      </c>
      <c r="GN27" s="3" t="s">
        <v>305</v>
      </c>
      <c r="GO27" s="3" t="s">
        <v>305</v>
      </c>
      <c r="GP27" s="3" t="s">
        <v>305</v>
      </c>
      <c r="GQ27" s="3" t="s">
        <v>305</v>
      </c>
      <c r="GR27" s="3" t="s">
        <v>305</v>
      </c>
      <c r="GS27" s="3" t="s">
        <v>305</v>
      </c>
      <c r="GT27" s="3" t="s">
        <v>305</v>
      </c>
      <c r="GU27" s="3" t="s">
        <v>305</v>
      </c>
      <c r="GV27" s="3" t="s">
        <v>305</v>
      </c>
      <c r="GW27" s="3" t="s">
        <v>305</v>
      </c>
      <c r="GX27" s="3" t="s">
        <v>305</v>
      </c>
      <c r="GY27" s="3" t="s">
        <v>305</v>
      </c>
      <c r="GZ27" s="3" t="s">
        <v>305</v>
      </c>
      <c r="HA27" s="3" t="s">
        <v>305</v>
      </c>
      <c r="HB27" s="3" t="s">
        <v>305</v>
      </c>
      <c r="HC27" s="3" t="s">
        <v>305</v>
      </c>
      <c r="HD27" s="3" t="s">
        <v>305</v>
      </c>
      <c r="HE27" s="3" t="s">
        <v>305</v>
      </c>
      <c r="HF27" s="3" t="s">
        <v>305</v>
      </c>
      <c r="HG27" s="3" t="s">
        <v>305</v>
      </c>
    </row>
    <row r="28" ht="15" spans="1:215">
      <c r="A28" s="1"/>
      <c r="B28" s="22" t="s">
        <v>310</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Y28" s="1"/>
      <c r="Z28" s="22" t="s">
        <v>310</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W28" s="25"/>
      <c r="AX28" s="35" t="s">
        <v>311</v>
      </c>
      <c r="AY28" s="25">
        <v>0</v>
      </c>
      <c r="AZ28" s="25">
        <v>0</v>
      </c>
      <c r="BA28" s="25">
        <v>0</v>
      </c>
      <c r="BB28" s="25">
        <v>0</v>
      </c>
      <c r="BC28" s="25">
        <v>0</v>
      </c>
      <c r="BD28" s="25">
        <v>0</v>
      </c>
      <c r="BE28" s="25">
        <v>0</v>
      </c>
      <c r="BF28" s="25">
        <v>0</v>
      </c>
      <c r="BG28" s="25">
        <v>0</v>
      </c>
      <c r="BH28" s="25">
        <v>0</v>
      </c>
      <c r="BI28" s="25">
        <v>0</v>
      </c>
      <c r="BJ28" s="25">
        <v>0</v>
      </c>
      <c r="BK28" s="25">
        <v>0</v>
      </c>
      <c r="BL28" s="25">
        <v>0</v>
      </c>
      <c r="BM28" s="25">
        <v>0</v>
      </c>
      <c r="BN28" s="25">
        <v>0</v>
      </c>
      <c r="BO28" s="25">
        <v>0</v>
      </c>
      <c r="BP28" s="25">
        <v>0</v>
      </c>
      <c r="BQ28" s="25">
        <v>0</v>
      </c>
      <c r="BR28" s="25">
        <v>0</v>
      </c>
      <c r="BS28" s="25">
        <v>0</v>
      </c>
      <c r="BT28" s="44"/>
      <c r="BU28" s="25"/>
      <c r="BV28" s="35" t="s">
        <v>311</v>
      </c>
      <c r="BW28" s="25">
        <v>0</v>
      </c>
      <c r="BX28" s="25">
        <v>0</v>
      </c>
      <c r="BY28" s="25">
        <v>0</v>
      </c>
      <c r="BZ28" s="25">
        <v>0</v>
      </c>
      <c r="CA28" s="25">
        <v>0</v>
      </c>
      <c r="CB28" s="25">
        <v>0</v>
      </c>
      <c r="CC28" s="25">
        <v>0</v>
      </c>
      <c r="CD28" s="25">
        <v>0</v>
      </c>
      <c r="CE28" s="25">
        <v>0</v>
      </c>
      <c r="CF28" s="25">
        <v>0</v>
      </c>
      <c r="CG28" s="25">
        <v>0</v>
      </c>
      <c r="CH28" s="25">
        <v>0</v>
      </c>
      <c r="CI28" s="25">
        <v>0</v>
      </c>
      <c r="CJ28" s="25">
        <v>0</v>
      </c>
      <c r="CK28" s="25">
        <v>0</v>
      </c>
      <c r="CL28" s="25">
        <v>0</v>
      </c>
      <c r="CM28" s="25">
        <v>0</v>
      </c>
      <c r="CN28" s="25">
        <v>0</v>
      </c>
      <c r="CO28" s="25">
        <v>0</v>
      </c>
      <c r="CP28" s="25">
        <v>0</v>
      </c>
      <c r="CQ28" s="25">
        <v>0</v>
      </c>
      <c r="CR28" s="44"/>
      <c r="CS28" s="25"/>
      <c r="CT28" s="35" t="s">
        <v>311</v>
      </c>
      <c r="CU28" s="25">
        <v>0</v>
      </c>
      <c r="CV28" s="25">
        <v>0</v>
      </c>
      <c r="CW28" s="25">
        <v>0</v>
      </c>
      <c r="CX28" s="25">
        <v>0</v>
      </c>
      <c r="CY28" s="25">
        <v>0</v>
      </c>
      <c r="CZ28" s="25">
        <v>0</v>
      </c>
      <c r="DA28" s="25">
        <v>0</v>
      </c>
      <c r="DB28" s="25">
        <v>0</v>
      </c>
      <c r="DC28" s="25">
        <v>0</v>
      </c>
      <c r="DD28" s="25">
        <v>0</v>
      </c>
      <c r="DE28" s="25">
        <v>0</v>
      </c>
      <c r="DF28" s="25">
        <v>0</v>
      </c>
      <c r="DG28" s="25">
        <v>0</v>
      </c>
      <c r="DH28" s="25">
        <v>0</v>
      </c>
      <c r="DI28" s="25">
        <v>0</v>
      </c>
      <c r="DJ28" s="25">
        <v>0</v>
      </c>
      <c r="DK28" s="25">
        <v>0</v>
      </c>
      <c r="DL28" s="25">
        <v>0</v>
      </c>
      <c r="DM28" s="25">
        <v>0</v>
      </c>
      <c r="DN28" s="25">
        <v>0</v>
      </c>
      <c r="DO28" s="25">
        <v>0</v>
      </c>
      <c r="DP28" s="44"/>
      <c r="DQ28" s="25"/>
      <c r="DR28" s="35" t="s">
        <v>311</v>
      </c>
      <c r="DS28" s="25">
        <v>0</v>
      </c>
      <c r="DT28" s="25">
        <v>0</v>
      </c>
      <c r="DU28" s="25">
        <v>0</v>
      </c>
      <c r="DV28" s="25">
        <v>0</v>
      </c>
      <c r="DW28" s="25">
        <v>0</v>
      </c>
      <c r="DX28" s="25">
        <v>0</v>
      </c>
      <c r="DY28" s="25">
        <v>0</v>
      </c>
      <c r="DZ28" s="25">
        <v>0</v>
      </c>
      <c r="EA28" s="25">
        <v>0</v>
      </c>
      <c r="EB28" s="25">
        <v>0</v>
      </c>
      <c r="EC28" s="25">
        <v>0</v>
      </c>
      <c r="ED28" s="25">
        <v>0</v>
      </c>
      <c r="EE28" s="25">
        <v>0</v>
      </c>
      <c r="EF28" s="25">
        <v>0</v>
      </c>
      <c r="EG28" s="25">
        <v>0</v>
      </c>
      <c r="EH28" s="25">
        <v>0</v>
      </c>
      <c r="EI28" s="25">
        <v>0</v>
      </c>
      <c r="EJ28" s="25">
        <v>0</v>
      </c>
      <c r="EK28" s="25">
        <v>0</v>
      </c>
      <c r="EL28" s="25">
        <v>0</v>
      </c>
      <c r="EM28" s="25">
        <v>0</v>
      </c>
      <c r="EN28" s="44"/>
      <c r="EO28" s="25"/>
      <c r="EP28" s="35" t="s">
        <v>311</v>
      </c>
      <c r="EQ28" s="25">
        <v>0</v>
      </c>
      <c r="ER28" s="25">
        <v>0</v>
      </c>
      <c r="ES28" s="25">
        <v>0</v>
      </c>
      <c r="ET28" s="25">
        <v>0</v>
      </c>
      <c r="EU28" s="25">
        <v>0</v>
      </c>
      <c r="EV28" s="25">
        <v>0</v>
      </c>
      <c r="EW28" s="25">
        <v>0</v>
      </c>
      <c r="EX28" s="25">
        <v>0</v>
      </c>
      <c r="EY28" s="25">
        <v>0</v>
      </c>
      <c r="EZ28" s="25">
        <v>0</v>
      </c>
      <c r="FA28" s="25">
        <v>0</v>
      </c>
      <c r="FB28" s="25">
        <v>0</v>
      </c>
      <c r="FC28" s="25">
        <v>0</v>
      </c>
      <c r="FD28" s="25">
        <v>0</v>
      </c>
      <c r="FE28" s="25">
        <v>0</v>
      </c>
      <c r="FF28" s="25">
        <v>0</v>
      </c>
      <c r="FG28" s="25">
        <v>0</v>
      </c>
      <c r="FH28" s="25">
        <v>0</v>
      </c>
      <c r="FI28" s="25">
        <v>0</v>
      </c>
      <c r="FJ28" s="25">
        <v>0</v>
      </c>
      <c r="FK28" s="25">
        <v>0</v>
      </c>
      <c r="FM28" s="1"/>
      <c r="FN28" s="12" t="s">
        <v>310</v>
      </c>
      <c r="FO28" s="1">
        <v>0</v>
      </c>
      <c r="FP28" s="1">
        <v>0</v>
      </c>
      <c r="FQ28" s="1">
        <v>0</v>
      </c>
      <c r="FR28" s="1">
        <v>0</v>
      </c>
      <c r="FS28" s="1">
        <v>0</v>
      </c>
      <c r="FT28" s="1">
        <v>0</v>
      </c>
      <c r="FU28" s="1">
        <v>0</v>
      </c>
      <c r="FV28" s="1">
        <v>0</v>
      </c>
      <c r="FW28" s="1">
        <v>0</v>
      </c>
      <c r="FX28" s="1">
        <v>0</v>
      </c>
      <c r="FY28" s="1">
        <v>0</v>
      </c>
      <c r="FZ28" s="1">
        <v>0</v>
      </c>
      <c r="GA28" s="1">
        <v>0</v>
      </c>
      <c r="GB28" s="1">
        <v>0</v>
      </c>
      <c r="GC28" s="1">
        <v>0</v>
      </c>
      <c r="GD28" s="1">
        <v>0</v>
      </c>
      <c r="GE28" s="1">
        <v>0</v>
      </c>
      <c r="GF28" s="1">
        <v>0</v>
      </c>
      <c r="GG28" s="1">
        <v>0</v>
      </c>
      <c r="GH28" s="1">
        <v>0</v>
      </c>
      <c r="GI28" s="1">
        <v>0</v>
      </c>
      <c r="GK28" s="1"/>
      <c r="GL28" s="12" t="s">
        <v>310</v>
      </c>
      <c r="GM28" s="1">
        <v>0</v>
      </c>
      <c r="GN28" s="1">
        <v>0</v>
      </c>
      <c r="GO28" s="1">
        <v>0</v>
      </c>
      <c r="GP28" s="1">
        <v>0</v>
      </c>
      <c r="GQ28" s="1">
        <v>0</v>
      </c>
      <c r="GR28" s="1">
        <v>0</v>
      </c>
      <c r="GS28" s="1">
        <v>0</v>
      </c>
      <c r="GT28" s="1">
        <v>0</v>
      </c>
      <c r="GU28" s="1">
        <v>0</v>
      </c>
      <c r="GV28" s="1">
        <v>0</v>
      </c>
      <c r="GW28" s="1">
        <v>0</v>
      </c>
      <c r="GX28" s="1">
        <v>0</v>
      </c>
      <c r="GY28" s="1">
        <v>0</v>
      </c>
      <c r="GZ28" s="1">
        <v>0</v>
      </c>
      <c r="HA28" s="1">
        <v>0</v>
      </c>
      <c r="HB28" s="1">
        <v>0</v>
      </c>
      <c r="HC28" s="1">
        <v>0</v>
      </c>
      <c r="HD28" s="1">
        <v>0</v>
      </c>
      <c r="HE28" s="1">
        <v>0</v>
      </c>
      <c r="HF28" s="1">
        <v>0</v>
      </c>
      <c r="HG28" s="1">
        <v>0</v>
      </c>
    </row>
    <row r="29" ht="1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44"/>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44"/>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44"/>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44"/>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5" spans="1:215">
      <c r="A30" s="1"/>
      <c r="B30" s="24" t="s">
        <v>313</v>
      </c>
      <c r="C30" s="1"/>
      <c r="D30" s="1"/>
      <c r="E30" s="1"/>
      <c r="F30" s="1"/>
      <c r="G30" s="1"/>
      <c r="H30" s="1"/>
      <c r="I30" s="1"/>
      <c r="J30" s="1"/>
      <c r="K30" s="1"/>
      <c r="L30" s="1"/>
      <c r="M30" s="1"/>
      <c r="N30" s="1"/>
      <c r="O30" s="1"/>
      <c r="P30" s="1"/>
      <c r="Q30" s="1"/>
      <c r="R30" s="1"/>
      <c r="S30" s="1"/>
      <c r="T30" s="1"/>
      <c r="U30" s="1"/>
      <c r="V30" s="1"/>
      <c r="W30" s="1"/>
      <c r="Y30" s="1"/>
      <c r="Z30" s="24" t="s">
        <v>313</v>
      </c>
      <c r="AA30" s="1"/>
      <c r="AB30" s="1"/>
      <c r="AC30" s="1"/>
      <c r="AD30" s="1"/>
      <c r="AE30" s="1"/>
      <c r="AF30" s="1"/>
      <c r="AG30" s="1"/>
      <c r="AH30" s="1"/>
      <c r="AI30" s="1"/>
      <c r="AJ30" s="1"/>
      <c r="AK30" s="1"/>
      <c r="AL30" s="1"/>
      <c r="AM30" s="1"/>
      <c r="AN30" s="1"/>
      <c r="AO30" s="1"/>
      <c r="AP30" s="1"/>
      <c r="AQ30" s="1"/>
      <c r="AR30" s="1"/>
      <c r="AS30" s="1"/>
      <c r="AT30" s="1"/>
      <c r="AU30" s="1"/>
      <c r="AW30" s="25"/>
      <c r="AX30" s="42" t="s">
        <v>314</v>
      </c>
      <c r="AY30" s="25"/>
      <c r="AZ30" s="25"/>
      <c r="BA30" s="25"/>
      <c r="BB30" s="25"/>
      <c r="BC30" s="25"/>
      <c r="BD30" s="25"/>
      <c r="BE30" s="25"/>
      <c r="BF30" s="25"/>
      <c r="BG30" s="25"/>
      <c r="BH30" s="25"/>
      <c r="BI30" s="25"/>
      <c r="BJ30" s="25"/>
      <c r="BK30" s="25"/>
      <c r="BL30" s="25"/>
      <c r="BM30" s="25"/>
      <c r="BN30" s="25"/>
      <c r="BO30" s="25"/>
      <c r="BP30" s="25"/>
      <c r="BQ30" s="25"/>
      <c r="BR30" s="25"/>
      <c r="BS30" s="25"/>
      <c r="BT30" s="44"/>
      <c r="BU30" s="25"/>
      <c r="BV30" s="42" t="s">
        <v>314</v>
      </c>
      <c r="BW30" s="25"/>
      <c r="BX30" s="25"/>
      <c r="BY30" s="25"/>
      <c r="BZ30" s="25"/>
      <c r="CA30" s="25"/>
      <c r="CB30" s="25"/>
      <c r="CC30" s="25"/>
      <c r="CD30" s="25"/>
      <c r="CE30" s="25"/>
      <c r="CF30" s="25"/>
      <c r="CG30" s="25"/>
      <c r="CH30" s="25"/>
      <c r="CI30" s="25"/>
      <c r="CJ30" s="25"/>
      <c r="CK30" s="25"/>
      <c r="CL30" s="25"/>
      <c r="CM30" s="25"/>
      <c r="CN30" s="25"/>
      <c r="CO30" s="25"/>
      <c r="CP30" s="25"/>
      <c r="CQ30" s="25"/>
      <c r="CR30" s="44"/>
      <c r="CS30" s="25"/>
      <c r="CT30" s="42" t="s">
        <v>314</v>
      </c>
      <c r="CU30" s="25"/>
      <c r="CV30" s="25"/>
      <c r="CW30" s="25"/>
      <c r="CX30" s="25"/>
      <c r="CY30" s="25"/>
      <c r="CZ30" s="25"/>
      <c r="DA30" s="25"/>
      <c r="DB30" s="25"/>
      <c r="DC30" s="25"/>
      <c r="DD30" s="25"/>
      <c r="DE30" s="25"/>
      <c r="DF30" s="25"/>
      <c r="DG30" s="25"/>
      <c r="DH30" s="25"/>
      <c r="DI30" s="25"/>
      <c r="DJ30" s="25"/>
      <c r="DK30" s="25"/>
      <c r="DL30" s="25"/>
      <c r="DM30" s="25"/>
      <c r="DN30" s="25"/>
      <c r="DO30" s="25"/>
      <c r="DP30" s="44"/>
      <c r="DQ30" s="25"/>
      <c r="DR30" s="42" t="s">
        <v>314</v>
      </c>
      <c r="DS30" s="25"/>
      <c r="DT30" s="25"/>
      <c r="DU30" s="25"/>
      <c r="DV30" s="25"/>
      <c r="DW30" s="25"/>
      <c r="DX30" s="25"/>
      <c r="DY30" s="25"/>
      <c r="DZ30" s="25"/>
      <c r="EA30" s="25"/>
      <c r="EB30" s="25"/>
      <c r="EC30" s="25"/>
      <c r="ED30" s="25"/>
      <c r="EE30" s="25"/>
      <c r="EF30" s="25"/>
      <c r="EG30" s="25"/>
      <c r="EH30" s="25"/>
      <c r="EI30" s="25"/>
      <c r="EJ30" s="25"/>
      <c r="EK30" s="25"/>
      <c r="EL30" s="25"/>
      <c r="EM30" s="25"/>
      <c r="EN30" s="44"/>
      <c r="EO30" s="25"/>
      <c r="EP30" s="42" t="s">
        <v>314</v>
      </c>
      <c r="EQ30" s="25"/>
      <c r="ER30" s="25"/>
      <c r="ES30" s="25"/>
      <c r="ET30" s="25"/>
      <c r="EU30" s="25"/>
      <c r="EV30" s="25"/>
      <c r="EW30" s="25"/>
      <c r="EX30" s="25"/>
      <c r="EY30" s="25"/>
      <c r="EZ30" s="25"/>
      <c r="FA30" s="25"/>
      <c r="FB30" s="25"/>
      <c r="FC30" s="25"/>
      <c r="FD30" s="25"/>
      <c r="FE30" s="25"/>
      <c r="FF30" s="25"/>
      <c r="FG30" s="25"/>
      <c r="FH30" s="25"/>
      <c r="FI30" s="25"/>
      <c r="FJ30" s="25"/>
      <c r="FK30" s="25"/>
      <c r="FM30" s="1"/>
      <c r="FN30" s="24" t="s">
        <v>313</v>
      </c>
      <c r="FO30" s="1"/>
      <c r="FP30" s="1"/>
      <c r="FQ30" s="1"/>
      <c r="FR30" s="1"/>
      <c r="FS30" s="1"/>
      <c r="FT30" s="1"/>
      <c r="FU30" s="1"/>
      <c r="FV30" s="1"/>
      <c r="FW30" s="1"/>
      <c r="FX30" s="1"/>
      <c r="FY30" s="1"/>
      <c r="FZ30" s="1"/>
      <c r="GA30" s="1"/>
      <c r="GB30" s="1"/>
      <c r="GC30" s="1"/>
      <c r="GD30" s="1"/>
      <c r="GE30" s="1"/>
      <c r="GF30" s="1"/>
      <c r="GG30" s="1"/>
      <c r="GH30" s="1"/>
      <c r="GI30" s="1"/>
      <c r="GK30" s="1"/>
      <c r="GL30" s="24" t="s">
        <v>313</v>
      </c>
      <c r="GM30" s="1"/>
      <c r="GN30" s="1"/>
      <c r="GO30" s="1"/>
      <c r="GP30" s="1"/>
      <c r="GQ30" s="1"/>
      <c r="GR30" s="1"/>
      <c r="GS30" s="1"/>
      <c r="GT30" s="1"/>
      <c r="GU30" s="1"/>
      <c r="GV30" s="1"/>
      <c r="GW30" s="1"/>
      <c r="GX30" s="1"/>
      <c r="GY30" s="1"/>
      <c r="GZ30" s="1"/>
      <c r="HA30" s="1"/>
      <c r="HB30" s="1"/>
      <c r="HC30" s="1"/>
      <c r="HD30" s="1"/>
      <c r="HE30" s="1"/>
      <c r="HF30" s="1"/>
      <c r="HG30" s="1"/>
    </row>
    <row r="31" ht="15" spans="1:215">
      <c r="A31" s="1"/>
      <c r="B31" s="15" t="s">
        <v>315</v>
      </c>
      <c r="C31" s="1">
        <v>27</v>
      </c>
      <c r="D31" s="1">
        <v>21</v>
      </c>
      <c r="E31" s="1">
        <v>27</v>
      </c>
      <c r="F31" s="1">
        <v>33</v>
      </c>
      <c r="G31" s="1">
        <v>18</v>
      </c>
      <c r="H31" s="1">
        <v>24</v>
      </c>
      <c r="I31" s="1">
        <v>31</v>
      </c>
      <c r="J31" s="1">
        <v>28</v>
      </c>
      <c r="K31" s="1">
        <v>29</v>
      </c>
      <c r="L31" s="1">
        <v>53</v>
      </c>
      <c r="M31" s="1">
        <v>38</v>
      </c>
      <c r="N31" s="1">
        <v>51</v>
      </c>
      <c r="O31" s="1">
        <v>41</v>
      </c>
      <c r="P31" s="1">
        <v>139</v>
      </c>
      <c r="Q31" s="1">
        <v>131</v>
      </c>
      <c r="R31" s="1">
        <v>130</v>
      </c>
      <c r="S31" s="1">
        <v>134</v>
      </c>
      <c r="T31" s="1">
        <v>86</v>
      </c>
      <c r="U31" s="1">
        <v>40</v>
      </c>
      <c r="V31" s="1">
        <v>40</v>
      </c>
      <c r="W31" s="1">
        <v>14</v>
      </c>
      <c r="Y31" s="1"/>
      <c r="Z31" s="15" t="s">
        <v>315</v>
      </c>
      <c r="AA31" s="1">
        <v>694</v>
      </c>
      <c r="AB31" s="1">
        <v>622</v>
      </c>
      <c r="AC31" s="1">
        <v>749</v>
      </c>
      <c r="AD31" s="11">
        <v>1070</v>
      </c>
      <c r="AE31" s="1">
        <v>939</v>
      </c>
      <c r="AF31" s="1">
        <v>746</v>
      </c>
      <c r="AG31" s="1">
        <v>844</v>
      </c>
      <c r="AH31" s="1">
        <v>706</v>
      </c>
      <c r="AI31" s="1">
        <v>727</v>
      </c>
      <c r="AJ31" s="1">
        <v>912</v>
      </c>
      <c r="AK31" s="1">
        <v>879</v>
      </c>
      <c r="AL31" s="11">
        <v>1043</v>
      </c>
      <c r="AM31" s="1">
        <v>860</v>
      </c>
      <c r="AN31" s="1">
        <v>824</v>
      </c>
      <c r="AO31" s="1">
        <v>765</v>
      </c>
      <c r="AP31" s="1">
        <v>817</v>
      </c>
      <c r="AQ31" s="1">
        <v>885</v>
      </c>
      <c r="AR31" s="11">
        <v>1228</v>
      </c>
      <c r="AS31" s="11">
        <v>1062</v>
      </c>
      <c r="AT31" s="1">
        <v>954</v>
      </c>
      <c r="AU31" s="11">
        <v>1061</v>
      </c>
      <c r="AW31" s="25"/>
      <c r="AX31" s="37" t="s">
        <v>316</v>
      </c>
      <c r="AY31" s="41">
        <v>1492</v>
      </c>
      <c r="AZ31" s="41">
        <v>1380</v>
      </c>
      <c r="BA31" s="41">
        <v>1556</v>
      </c>
      <c r="BB31" s="41">
        <v>2056</v>
      </c>
      <c r="BC31" s="41">
        <v>1504</v>
      </c>
      <c r="BD31" s="41">
        <v>1898</v>
      </c>
      <c r="BE31" s="41">
        <v>2252</v>
      </c>
      <c r="BF31" s="41">
        <v>1459</v>
      </c>
      <c r="BG31" s="41">
        <v>1342</v>
      </c>
      <c r="BH31" s="41">
        <v>1677</v>
      </c>
      <c r="BI31" s="41">
        <v>1924</v>
      </c>
      <c r="BJ31" s="41">
        <v>2543</v>
      </c>
      <c r="BK31" s="41">
        <v>1951</v>
      </c>
      <c r="BL31" s="41">
        <v>1446</v>
      </c>
      <c r="BM31" s="41">
        <v>1335</v>
      </c>
      <c r="BN31" s="41">
        <v>1201</v>
      </c>
      <c r="BO31" s="41">
        <v>1450</v>
      </c>
      <c r="BP31" s="41">
        <v>1144</v>
      </c>
      <c r="BQ31" s="41">
        <v>1128</v>
      </c>
      <c r="BR31" s="41">
        <v>1099</v>
      </c>
      <c r="BS31" s="41">
        <v>1075</v>
      </c>
      <c r="BT31" s="44"/>
      <c r="BU31" s="25"/>
      <c r="BV31" s="37" t="s">
        <v>316</v>
      </c>
      <c r="BW31" s="41">
        <v>3284</v>
      </c>
      <c r="BX31" s="41">
        <v>2441</v>
      </c>
      <c r="BY31" s="41">
        <v>2599</v>
      </c>
      <c r="BZ31" s="41">
        <v>3710</v>
      </c>
      <c r="CA31" s="41">
        <v>3279</v>
      </c>
      <c r="CB31" s="41">
        <v>3543</v>
      </c>
      <c r="CC31" s="41">
        <v>5300</v>
      </c>
      <c r="CD31" s="41">
        <v>4380</v>
      </c>
      <c r="CE31" s="41">
        <v>4889</v>
      </c>
      <c r="CF31" s="41">
        <v>5130</v>
      </c>
      <c r="CG31" s="41">
        <v>5953</v>
      </c>
      <c r="CH31" s="41">
        <v>5980</v>
      </c>
      <c r="CI31" s="41">
        <v>5572</v>
      </c>
      <c r="CJ31" s="41">
        <v>5484</v>
      </c>
      <c r="CK31" s="41">
        <v>4641</v>
      </c>
      <c r="CL31" s="41">
        <v>5145</v>
      </c>
      <c r="CM31" s="41">
        <v>5961</v>
      </c>
      <c r="CN31" s="41">
        <v>7231</v>
      </c>
      <c r="CO31" s="41">
        <v>5818</v>
      </c>
      <c r="CP31" s="41">
        <v>5989</v>
      </c>
      <c r="CQ31" s="41">
        <v>6091</v>
      </c>
      <c r="CR31" s="44"/>
      <c r="CS31" s="25"/>
      <c r="CT31" s="37" t="s">
        <v>316</v>
      </c>
      <c r="CU31" s="41">
        <v>7629</v>
      </c>
      <c r="CV31" s="41">
        <v>6153</v>
      </c>
      <c r="CW31" s="41">
        <v>7215</v>
      </c>
      <c r="CX31" s="41">
        <v>8471</v>
      </c>
      <c r="CY31" s="41">
        <v>7559</v>
      </c>
      <c r="CZ31" s="41">
        <v>8890</v>
      </c>
      <c r="DA31" s="41">
        <v>9922</v>
      </c>
      <c r="DB31" s="41">
        <v>7934</v>
      </c>
      <c r="DC31" s="41">
        <v>8222</v>
      </c>
      <c r="DD31" s="41">
        <v>11003</v>
      </c>
      <c r="DE31" s="41">
        <v>12318</v>
      </c>
      <c r="DF31" s="41">
        <v>12753</v>
      </c>
      <c r="DG31" s="41">
        <v>12510</v>
      </c>
      <c r="DH31" s="41">
        <v>11216</v>
      </c>
      <c r="DI31" s="41">
        <v>9990</v>
      </c>
      <c r="DJ31" s="41">
        <v>9296</v>
      </c>
      <c r="DK31" s="41">
        <v>9305</v>
      </c>
      <c r="DL31" s="41">
        <v>9589</v>
      </c>
      <c r="DM31" s="41">
        <v>9655</v>
      </c>
      <c r="DN31" s="41">
        <v>9607</v>
      </c>
      <c r="DO31" s="41">
        <v>9303</v>
      </c>
      <c r="DP31" s="44"/>
      <c r="DQ31" s="25"/>
      <c r="DR31" s="37" t="s">
        <v>316</v>
      </c>
      <c r="DS31" s="25">
        <v>581</v>
      </c>
      <c r="DT31" s="25">
        <v>402</v>
      </c>
      <c r="DU31" s="25">
        <v>499</v>
      </c>
      <c r="DV31" s="25">
        <v>699</v>
      </c>
      <c r="DW31" s="25">
        <v>597</v>
      </c>
      <c r="DX31" s="25">
        <v>692</v>
      </c>
      <c r="DY31" s="25">
        <v>834</v>
      </c>
      <c r="DZ31" s="25">
        <v>663</v>
      </c>
      <c r="EA31" s="25">
        <v>744</v>
      </c>
      <c r="EB31" s="25">
        <v>886</v>
      </c>
      <c r="EC31" s="25">
        <v>853</v>
      </c>
      <c r="ED31" s="25">
        <v>896</v>
      </c>
      <c r="EE31" s="25">
        <v>966</v>
      </c>
      <c r="EF31" s="25">
        <v>762</v>
      </c>
      <c r="EG31" s="25">
        <v>754</v>
      </c>
      <c r="EH31" s="25">
        <v>627</v>
      </c>
      <c r="EI31" s="25">
        <v>753</v>
      </c>
      <c r="EJ31" s="25">
        <v>796</v>
      </c>
      <c r="EK31" s="25">
        <v>743</v>
      </c>
      <c r="EL31" s="25">
        <v>771</v>
      </c>
      <c r="EM31" s="25">
        <v>747</v>
      </c>
      <c r="EN31" s="44"/>
      <c r="EO31" s="25"/>
      <c r="EP31" s="37" t="s">
        <v>316</v>
      </c>
      <c r="EQ31" s="41">
        <v>1028</v>
      </c>
      <c r="ER31" s="25">
        <v>778</v>
      </c>
      <c r="ES31" s="41">
        <v>1008</v>
      </c>
      <c r="ET31" s="41">
        <v>1370</v>
      </c>
      <c r="EU31" s="41">
        <v>1158</v>
      </c>
      <c r="EV31" s="41">
        <v>1287</v>
      </c>
      <c r="EW31" s="41">
        <v>1606</v>
      </c>
      <c r="EX31" s="41">
        <v>1350</v>
      </c>
      <c r="EY31" s="41">
        <v>1459</v>
      </c>
      <c r="EZ31" s="41">
        <v>1935</v>
      </c>
      <c r="FA31" s="41">
        <v>1752</v>
      </c>
      <c r="FB31" s="41">
        <v>1634</v>
      </c>
      <c r="FC31" s="41">
        <v>1625</v>
      </c>
      <c r="FD31" s="41">
        <v>1676</v>
      </c>
      <c r="FE31" s="41">
        <v>1464</v>
      </c>
      <c r="FF31" s="41">
        <v>1376</v>
      </c>
      <c r="FG31" s="41">
        <v>1388</v>
      </c>
      <c r="FH31" s="41">
        <v>1374</v>
      </c>
      <c r="FI31" s="41">
        <v>1331</v>
      </c>
      <c r="FJ31" s="41">
        <v>1281</v>
      </c>
      <c r="FK31" s="41">
        <v>1238</v>
      </c>
      <c r="FM31" s="1"/>
      <c r="FN31" s="15" t="s">
        <v>315</v>
      </c>
      <c r="FO31" s="11">
        <v>4056</v>
      </c>
      <c r="FP31" s="11">
        <v>4578</v>
      </c>
      <c r="FQ31" s="11">
        <v>5387</v>
      </c>
      <c r="FR31" s="11">
        <v>4939</v>
      </c>
      <c r="FS31" s="11">
        <v>3800</v>
      </c>
      <c r="FT31" s="11">
        <v>4573</v>
      </c>
      <c r="FU31" s="11">
        <v>5259</v>
      </c>
      <c r="FV31" s="11">
        <v>4714</v>
      </c>
      <c r="FW31" s="11">
        <v>4940</v>
      </c>
      <c r="FX31" s="11">
        <v>6274</v>
      </c>
      <c r="FY31" s="11">
        <v>7180</v>
      </c>
      <c r="FZ31" s="11">
        <v>6661</v>
      </c>
      <c r="GA31" s="11">
        <v>6358</v>
      </c>
      <c r="GB31" s="11">
        <v>6134</v>
      </c>
      <c r="GC31" s="11">
        <v>6190</v>
      </c>
      <c r="GD31" s="11">
        <v>5704</v>
      </c>
      <c r="GE31" s="11">
        <v>5778</v>
      </c>
      <c r="GF31" s="11">
        <v>7265</v>
      </c>
      <c r="GG31" s="11">
        <v>6489</v>
      </c>
      <c r="GH31" s="11">
        <v>6308</v>
      </c>
      <c r="GI31" s="11">
        <v>7055</v>
      </c>
      <c r="GK31" s="1"/>
      <c r="GL31" s="15" t="s">
        <v>315</v>
      </c>
      <c r="GM31" s="11">
        <v>4182</v>
      </c>
      <c r="GN31" s="11">
        <v>4397</v>
      </c>
      <c r="GO31" s="11">
        <v>4670</v>
      </c>
      <c r="GP31" s="11">
        <v>5049</v>
      </c>
      <c r="GQ31" s="11">
        <v>4128</v>
      </c>
      <c r="GR31" s="11">
        <v>4450</v>
      </c>
      <c r="GS31" s="11">
        <v>4975</v>
      </c>
      <c r="GT31" s="11">
        <v>4584</v>
      </c>
      <c r="GU31" s="11">
        <v>4829</v>
      </c>
      <c r="GV31" s="11">
        <v>4360</v>
      </c>
      <c r="GW31" s="11">
        <v>4651</v>
      </c>
      <c r="GX31" s="11">
        <v>4231</v>
      </c>
      <c r="GY31" s="11">
        <v>4366</v>
      </c>
      <c r="GZ31" s="11">
        <v>4308</v>
      </c>
      <c r="HA31" s="11">
        <v>3911</v>
      </c>
      <c r="HB31" s="11">
        <v>3743</v>
      </c>
      <c r="HC31" s="11">
        <v>4164</v>
      </c>
      <c r="HD31" s="11">
        <v>4665</v>
      </c>
      <c r="HE31" s="11">
        <v>4546</v>
      </c>
      <c r="HF31" s="11">
        <v>4531</v>
      </c>
      <c r="HG31" s="11">
        <v>4784</v>
      </c>
    </row>
    <row r="32" ht="1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44"/>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44"/>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5" spans="1:215">
      <c r="A33" s="13"/>
      <c r="B33" s="24" t="s">
        <v>317</v>
      </c>
      <c r="C33" s="13">
        <v>0.61</v>
      </c>
      <c r="D33" s="13">
        <v>0.59</v>
      </c>
      <c r="E33" s="13">
        <v>0.56</v>
      </c>
      <c r="F33" s="13">
        <v>0.56</v>
      </c>
      <c r="G33" s="13">
        <v>0.52</v>
      </c>
      <c r="H33" s="13">
        <v>0.49</v>
      </c>
      <c r="I33" s="13">
        <v>0.43</v>
      </c>
      <c r="J33" s="13">
        <v>0.51</v>
      </c>
      <c r="K33" s="13">
        <v>0.53</v>
      </c>
      <c r="L33" s="13">
        <v>0.45</v>
      </c>
      <c r="M33" s="13">
        <v>0.43</v>
      </c>
      <c r="N33" s="13">
        <v>0.44</v>
      </c>
      <c r="O33" s="13">
        <v>0.42</v>
      </c>
      <c r="P33" s="13">
        <v>0.41</v>
      </c>
      <c r="Q33" s="13">
        <v>0.42</v>
      </c>
      <c r="R33" s="13">
        <v>0.43</v>
      </c>
      <c r="S33" s="13">
        <v>0.45</v>
      </c>
      <c r="T33" s="13">
        <v>0.24</v>
      </c>
      <c r="U33" s="13">
        <v>0.35</v>
      </c>
      <c r="V33" s="13">
        <v>0.41</v>
      </c>
      <c r="W33" s="13">
        <v>0.34</v>
      </c>
      <c r="Y33" s="13"/>
      <c r="Z33" s="24" t="s">
        <v>317</v>
      </c>
      <c r="AA33" s="13">
        <v>0.61</v>
      </c>
      <c r="AB33" s="13">
        <v>0.59</v>
      </c>
      <c r="AC33" s="13">
        <v>0.56</v>
      </c>
      <c r="AD33" s="13">
        <v>0.56</v>
      </c>
      <c r="AE33" s="13">
        <v>0.52</v>
      </c>
      <c r="AF33" s="13">
        <v>0.49</v>
      </c>
      <c r="AG33" s="13">
        <v>0.43</v>
      </c>
      <c r="AH33" s="13">
        <v>0.51</v>
      </c>
      <c r="AI33" s="13">
        <v>0.53</v>
      </c>
      <c r="AJ33" s="13">
        <v>0.45</v>
      </c>
      <c r="AK33" s="13">
        <v>0.43</v>
      </c>
      <c r="AL33" s="13">
        <v>0.44</v>
      </c>
      <c r="AM33" s="13">
        <v>0.42</v>
      </c>
      <c r="AN33" s="13">
        <v>0.41</v>
      </c>
      <c r="AO33" s="13">
        <v>0.42</v>
      </c>
      <c r="AP33" s="13">
        <v>0.43</v>
      </c>
      <c r="AQ33" s="13">
        <v>0.45</v>
      </c>
      <c r="AR33" s="13">
        <v>0.24</v>
      </c>
      <c r="AS33" s="13">
        <v>0.35</v>
      </c>
      <c r="AT33" s="13">
        <v>0.41</v>
      </c>
      <c r="AU33" s="13">
        <v>0.34</v>
      </c>
      <c r="AW33" s="33"/>
      <c r="AX33" s="42" t="s">
        <v>318</v>
      </c>
      <c r="AY33" s="33">
        <v>0.61</v>
      </c>
      <c r="AZ33" s="33">
        <v>0.59</v>
      </c>
      <c r="BA33" s="33">
        <v>0.56</v>
      </c>
      <c r="BB33" s="33">
        <v>0.56</v>
      </c>
      <c r="BC33" s="33">
        <v>0.52</v>
      </c>
      <c r="BD33" s="33">
        <v>0.49</v>
      </c>
      <c r="BE33" s="33">
        <v>0.43</v>
      </c>
      <c r="BF33" s="33">
        <v>0.51</v>
      </c>
      <c r="BG33" s="33">
        <v>0.53</v>
      </c>
      <c r="BH33" s="33">
        <v>0.45</v>
      </c>
      <c r="BI33" s="33">
        <v>0.43</v>
      </c>
      <c r="BJ33" s="33">
        <v>0.44</v>
      </c>
      <c r="BK33" s="33">
        <v>0.42</v>
      </c>
      <c r="BL33" s="33">
        <v>0.41</v>
      </c>
      <c r="BM33" s="33">
        <v>0.42</v>
      </c>
      <c r="BN33" s="33">
        <v>0.43</v>
      </c>
      <c r="BO33" s="33">
        <v>0.45</v>
      </c>
      <c r="BP33" s="33">
        <v>0.24</v>
      </c>
      <c r="BQ33" s="33">
        <v>0.35</v>
      </c>
      <c r="BR33" s="33">
        <v>0.41</v>
      </c>
      <c r="BS33" s="33">
        <v>0.34</v>
      </c>
      <c r="BT33" s="44"/>
      <c r="BU33" s="33"/>
      <c r="BV33" s="42" t="s">
        <v>318</v>
      </c>
      <c r="BW33" s="33">
        <v>0.61</v>
      </c>
      <c r="BX33" s="33">
        <v>0.59</v>
      </c>
      <c r="BY33" s="33">
        <v>0.56</v>
      </c>
      <c r="BZ33" s="33">
        <v>0.56</v>
      </c>
      <c r="CA33" s="33">
        <v>0.52</v>
      </c>
      <c r="CB33" s="33">
        <v>0.49</v>
      </c>
      <c r="CC33" s="33">
        <v>0.43</v>
      </c>
      <c r="CD33" s="33">
        <v>0.51</v>
      </c>
      <c r="CE33" s="33">
        <v>0.53</v>
      </c>
      <c r="CF33" s="33">
        <v>0.45</v>
      </c>
      <c r="CG33" s="33">
        <v>0.43</v>
      </c>
      <c r="CH33" s="33">
        <v>0.44</v>
      </c>
      <c r="CI33" s="33">
        <v>0.42</v>
      </c>
      <c r="CJ33" s="33">
        <v>0.41</v>
      </c>
      <c r="CK33" s="33">
        <v>0.42</v>
      </c>
      <c r="CL33" s="33">
        <v>0.43</v>
      </c>
      <c r="CM33" s="33">
        <v>0.45</v>
      </c>
      <c r="CN33" s="33">
        <v>0.24</v>
      </c>
      <c r="CO33" s="33">
        <v>0.35</v>
      </c>
      <c r="CP33" s="33">
        <v>0.41</v>
      </c>
      <c r="CQ33" s="33">
        <v>0.34</v>
      </c>
      <c r="CR33" s="44"/>
      <c r="CS33" s="33"/>
      <c r="CT33" s="42" t="s">
        <v>318</v>
      </c>
      <c r="CU33" s="33">
        <v>0.61</v>
      </c>
      <c r="CV33" s="33">
        <v>0.59</v>
      </c>
      <c r="CW33" s="33">
        <v>0.56</v>
      </c>
      <c r="CX33" s="33">
        <v>0.56</v>
      </c>
      <c r="CY33" s="33">
        <v>0.52</v>
      </c>
      <c r="CZ33" s="33">
        <v>0.49</v>
      </c>
      <c r="DA33" s="33">
        <v>0.43</v>
      </c>
      <c r="DB33" s="33">
        <v>0.51</v>
      </c>
      <c r="DC33" s="33">
        <v>0.53</v>
      </c>
      <c r="DD33" s="33">
        <v>0.45</v>
      </c>
      <c r="DE33" s="33">
        <v>0.43</v>
      </c>
      <c r="DF33" s="33">
        <v>0.44</v>
      </c>
      <c r="DG33" s="33">
        <v>0.42</v>
      </c>
      <c r="DH33" s="33">
        <v>0.41</v>
      </c>
      <c r="DI33" s="33">
        <v>0.42</v>
      </c>
      <c r="DJ33" s="33">
        <v>0.43</v>
      </c>
      <c r="DK33" s="33">
        <v>0.45</v>
      </c>
      <c r="DL33" s="33">
        <v>0.24</v>
      </c>
      <c r="DM33" s="33">
        <v>0.35</v>
      </c>
      <c r="DN33" s="33">
        <v>0.41</v>
      </c>
      <c r="DO33" s="33">
        <v>0.34</v>
      </c>
      <c r="DP33" s="44"/>
      <c r="DQ33" s="33"/>
      <c r="DR33" s="42" t="s">
        <v>318</v>
      </c>
      <c r="DS33" s="33">
        <v>0.61</v>
      </c>
      <c r="DT33" s="33">
        <v>0.59</v>
      </c>
      <c r="DU33" s="33">
        <v>0.56</v>
      </c>
      <c r="DV33" s="33">
        <v>0.56</v>
      </c>
      <c r="DW33" s="33">
        <v>0.52</v>
      </c>
      <c r="DX33" s="33">
        <v>0.49</v>
      </c>
      <c r="DY33" s="33">
        <v>0.43</v>
      </c>
      <c r="DZ33" s="33">
        <v>0.51</v>
      </c>
      <c r="EA33" s="33">
        <v>0.53</v>
      </c>
      <c r="EB33" s="33">
        <v>0.45</v>
      </c>
      <c r="EC33" s="33">
        <v>0.43</v>
      </c>
      <c r="ED33" s="33">
        <v>0.44</v>
      </c>
      <c r="EE33" s="33">
        <v>0.42</v>
      </c>
      <c r="EF33" s="33">
        <v>0.41</v>
      </c>
      <c r="EG33" s="33">
        <v>0.42</v>
      </c>
      <c r="EH33" s="33">
        <v>0.43</v>
      </c>
      <c r="EI33" s="33">
        <v>0.45</v>
      </c>
      <c r="EJ33" s="33">
        <v>0.24</v>
      </c>
      <c r="EK33" s="33">
        <v>0.35</v>
      </c>
      <c r="EL33" s="33">
        <v>0.41</v>
      </c>
      <c r="EM33" s="33">
        <v>0.34</v>
      </c>
      <c r="EN33" s="44"/>
      <c r="EO33" s="33"/>
      <c r="EP33" s="42" t="s">
        <v>318</v>
      </c>
      <c r="EQ33" s="33">
        <v>0.61</v>
      </c>
      <c r="ER33" s="33">
        <v>0.59</v>
      </c>
      <c r="ES33" s="33">
        <v>0.56</v>
      </c>
      <c r="ET33" s="33">
        <v>0.56</v>
      </c>
      <c r="EU33" s="33">
        <v>0.52</v>
      </c>
      <c r="EV33" s="33">
        <v>0.49</v>
      </c>
      <c r="EW33" s="33">
        <v>0.43</v>
      </c>
      <c r="EX33" s="33">
        <v>0.51</v>
      </c>
      <c r="EY33" s="33">
        <v>0.53</v>
      </c>
      <c r="EZ33" s="33">
        <v>0.45</v>
      </c>
      <c r="FA33" s="33">
        <v>0.43</v>
      </c>
      <c r="FB33" s="33">
        <v>0.44</v>
      </c>
      <c r="FC33" s="33">
        <v>0.42</v>
      </c>
      <c r="FD33" s="33">
        <v>0.41</v>
      </c>
      <c r="FE33" s="33">
        <v>0.42</v>
      </c>
      <c r="FF33" s="33">
        <v>0.43</v>
      </c>
      <c r="FG33" s="33">
        <v>0.45</v>
      </c>
      <c r="FH33" s="33">
        <v>0.24</v>
      </c>
      <c r="FI33" s="33">
        <v>0.35</v>
      </c>
      <c r="FJ33" s="33">
        <v>0.41</v>
      </c>
      <c r="FK33" s="33">
        <v>0.34</v>
      </c>
      <c r="FM33" s="13"/>
      <c r="FN33" s="24" t="s">
        <v>317</v>
      </c>
      <c r="FO33" s="13">
        <v>0.61</v>
      </c>
      <c r="FP33" s="13">
        <v>0.59</v>
      </c>
      <c r="FQ33" s="13">
        <v>0.56</v>
      </c>
      <c r="FR33" s="13">
        <v>0.56</v>
      </c>
      <c r="FS33" s="13">
        <v>0.52</v>
      </c>
      <c r="FT33" s="13">
        <v>0.49</v>
      </c>
      <c r="FU33" s="13">
        <v>0.43</v>
      </c>
      <c r="FV33" s="13">
        <v>0.51</v>
      </c>
      <c r="FW33" s="13">
        <v>0.53</v>
      </c>
      <c r="FX33" s="13">
        <v>0.45</v>
      </c>
      <c r="FY33" s="13">
        <v>0.43</v>
      </c>
      <c r="FZ33" s="13">
        <v>0.44</v>
      </c>
      <c r="GA33" s="13">
        <v>0.42</v>
      </c>
      <c r="GB33" s="13">
        <v>0.41</v>
      </c>
      <c r="GC33" s="13">
        <v>0.42</v>
      </c>
      <c r="GD33" s="13">
        <v>0.43</v>
      </c>
      <c r="GE33" s="13">
        <v>0.45</v>
      </c>
      <c r="GF33" s="13">
        <v>0.24</v>
      </c>
      <c r="GG33" s="13">
        <v>0.35</v>
      </c>
      <c r="GH33" s="13">
        <v>0.41</v>
      </c>
      <c r="GI33" s="13">
        <v>0.34</v>
      </c>
      <c r="GK33" s="13"/>
      <c r="GL33" s="24" t="s">
        <v>317</v>
      </c>
      <c r="GM33" s="13">
        <v>0.61</v>
      </c>
      <c r="GN33" s="13">
        <v>0.59</v>
      </c>
      <c r="GO33" s="13">
        <v>0.56</v>
      </c>
      <c r="GP33" s="13">
        <v>0.56</v>
      </c>
      <c r="GQ33" s="13">
        <v>0.52</v>
      </c>
      <c r="GR33" s="13">
        <v>0.49</v>
      </c>
      <c r="GS33" s="13">
        <v>0.43</v>
      </c>
      <c r="GT33" s="13">
        <v>0.51</v>
      </c>
      <c r="GU33" s="13">
        <v>0.53</v>
      </c>
      <c r="GV33" s="13">
        <v>0.45</v>
      </c>
      <c r="GW33" s="13">
        <v>0.43</v>
      </c>
      <c r="GX33" s="13">
        <v>0.44</v>
      </c>
      <c r="GY33" s="13">
        <v>0.42</v>
      </c>
      <c r="GZ33" s="13">
        <v>0.41</v>
      </c>
      <c r="HA33" s="13">
        <v>0.42</v>
      </c>
      <c r="HB33" s="13">
        <v>0.43</v>
      </c>
      <c r="HC33" s="13">
        <v>0.45</v>
      </c>
      <c r="HD33" s="13">
        <v>0.24</v>
      </c>
      <c r="HE33" s="13">
        <v>0.35</v>
      </c>
      <c r="HF33" s="13">
        <v>0.41</v>
      </c>
      <c r="HG33" s="13">
        <v>0.34</v>
      </c>
    </row>
    <row r="34" ht="15" spans="1:215">
      <c r="A34" s="7"/>
      <c r="B34" s="7"/>
      <c r="C34" s="1"/>
      <c r="D34" s="1"/>
      <c r="E34" s="1"/>
      <c r="F34" s="1"/>
      <c r="G34" s="1"/>
      <c r="H34" s="1"/>
      <c r="I34" s="1"/>
      <c r="J34" s="1"/>
      <c r="K34" s="1"/>
      <c r="L34" s="1"/>
      <c r="M34" s="1"/>
      <c r="N34" s="1"/>
      <c r="O34" s="1"/>
      <c r="P34" s="1"/>
      <c r="Q34" s="1"/>
      <c r="R34" s="1"/>
      <c r="S34" s="1"/>
      <c r="T34" s="1"/>
      <c r="U34" s="1"/>
      <c r="V34" s="1"/>
      <c r="W34" s="1"/>
      <c r="Y34" s="7"/>
      <c r="Z34" s="7"/>
      <c r="AA34" s="1"/>
      <c r="AB34" s="1"/>
      <c r="AC34" s="1"/>
      <c r="AD34" s="1"/>
      <c r="AE34" s="1"/>
      <c r="AF34" s="1"/>
      <c r="AG34" s="1"/>
      <c r="AH34" s="1"/>
      <c r="AI34" s="1"/>
      <c r="AJ34" s="1"/>
      <c r="AK34" s="1"/>
      <c r="AL34" s="1"/>
      <c r="AM34" s="1"/>
      <c r="AN34" s="1"/>
      <c r="AO34" s="1"/>
      <c r="AP34" s="1"/>
      <c r="AQ34" s="1"/>
      <c r="AR34" s="1"/>
      <c r="AS34" s="1"/>
      <c r="AT34" s="1"/>
      <c r="AU34" s="1"/>
      <c r="AW34" s="38"/>
      <c r="AX34" s="38"/>
      <c r="AY34" s="25"/>
      <c r="AZ34" s="25"/>
      <c r="BA34" s="25"/>
      <c r="BB34" s="25"/>
      <c r="BC34" s="25"/>
      <c r="BD34" s="25"/>
      <c r="BE34" s="25"/>
      <c r="BF34" s="25"/>
      <c r="BG34" s="25"/>
      <c r="BH34" s="25"/>
      <c r="BI34" s="25"/>
      <c r="BJ34" s="25"/>
      <c r="BK34" s="25"/>
      <c r="BL34" s="25"/>
      <c r="BM34" s="25"/>
      <c r="BN34" s="25"/>
      <c r="BO34" s="25"/>
      <c r="BP34" s="25"/>
      <c r="BQ34" s="25"/>
      <c r="BR34" s="25"/>
      <c r="BS34" s="25"/>
      <c r="BT34" s="44"/>
      <c r="BU34" s="38"/>
      <c r="BV34" s="38"/>
      <c r="BW34" s="25"/>
      <c r="BX34" s="25"/>
      <c r="BY34" s="25"/>
      <c r="BZ34" s="25"/>
      <c r="CA34" s="25"/>
      <c r="CB34" s="25"/>
      <c r="CC34" s="25"/>
      <c r="CD34" s="25"/>
      <c r="CE34" s="25"/>
      <c r="CF34" s="25"/>
      <c r="CG34" s="25"/>
      <c r="CH34" s="25"/>
      <c r="CI34" s="25"/>
      <c r="CJ34" s="25"/>
      <c r="CK34" s="25"/>
      <c r="CL34" s="25"/>
      <c r="CM34" s="25"/>
      <c r="CN34" s="25"/>
      <c r="CO34" s="25"/>
      <c r="CP34" s="25"/>
      <c r="CQ34" s="25"/>
      <c r="CR34" s="44"/>
      <c r="CS34" s="38"/>
      <c r="CT34" s="38"/>
      <c r="CU34" s="25"/>
      <c r="CV34" s="25"/>
      <c r="CW34" s="25"/>
      <c r="CX34" s="25"/>
      <c r="CY34" s="25"/>
      <c r="CZ34" s="25"/>
      <c r="DA34" s="25"/>
      <c r="DB34" s="25"/>
      <c r="DC34" s="25"/>
      <c r="DD34" s="25"/>
      <c r="DE34" s="25"/>
      <c r="DF34" s="25"/>
      <c r="DG34" s="25"/>
      <c r="DH34" s="25"/>
      <c r="DI34" s="25"/>
      <c r="DJ34" s="25"/>
      <c r="DK34" s="25"/>
      <c r="DL34" s="25"/>
      <c r="DM34" s="25"/>
      <c r="DN34" s="25"/>
      <c r="DO34" s="25"/>
      <c r="DP34" s="44"/>
      <c r="DQ34" s="38"/>
      <c r="DR34" s="38"/>
      <c r="DS34" s="25"/>
      <c r="DT34" s="25"/>
      <c r="DU34" s="25"/>
      <c r="DV34" s="25"/>
      <c r="DW34" s="25"/>
      <c r="DX34" s="25"/>
      <c r="DY34" s="25"/>
      <c r="DZ34" s="25"/>
      <c r="EA34" s="25"/>
      <c r="EB34" s="25"/>
      <c r="EC34" s="25"/>
      <c r="ED34" s="25"/>
      <c r="EE34" s="25"/>
      <c r="EF34" s="25"/>
      <c r="EG34" s="25"/>
      <c r="EH34" s="25"/>
      <c r="EI34" s="25"/>
      <c r="EJ34" s="25"/>
      <c r="EK34" s="25"/>
      <c r="EL34" s="25"/>
      <c r="EM34" s="25"/>
      <c r="EN34" s="44"/>
      <c r="EO34" s="38"/>
      <c r="EP34" s="38"/>
      <c r="EQ34" s="25"/>
      <c r="ER34" s="25"/>
      <c r="ES34" s="25"/>
      <c r="ET34" s="25"/>
      <c r="EU34" s="25"/>
      <c r="EV34" s="25"/>
      <c r="EW34" s="25"/>
      <c r="EX34" s="25"/>
      <c r="EY34" s="25"/>
      <c r="EZ34" s="25"/>
      <c r="FA34" s="25"/>
      <c r="FB34" s="25"/>
      <c r="FC34" s="25"/>
      <c r="FD34" s="25"/>
      <c r="FE34" s="25"/>
      <c r="FF34" s="25"/>
      <c r="FG34" s="25"/>
      <c r="FH34" s="25"/>
      <c r="FI34" s="25"/>
      <c r="FJ34" s="25"/>
      <c r="FK34" s="25"/>
      <c r="FM34" s="7"/>
      <c r="FN34" s="7"/>
      <c r="FO34" s="1"/>
      <c r="FP34" s="1"/>
      <c r="FQ34" s="1"/>
      <c r="FR34" s="1"/>
      <c r="FS34" s="1"/>
      <c r="FT34" s="1"/>
      <c r="FU34" s="1"/>
      <c r="FV34" s="1"/>
      <c r="FW34" s="1"/>
      <c r="FX34" s="1"/>
      <c r="FY34" s="1"/>
      <c r="FZ34" s="1"/>
      <c r="GA34" s="1"/>
      <c r="GB34" s="1"/>
      <c r="GC34" s="1"/>
      <c r="GD34" s="1"/>
      <c r="GE34" s="1"/>
      <c r="GF34" s="1"/>
      <c r="GG34" s="1"/>
      <c r="GH34" s="1"/>
      <c r="GI34" s="1"/>
      <c r="GK34" s="7"/>
      <c r="GL34" s="7"/>
      <c r="GM34" s="1"/>
      <c r="GN34" s="1"/>
      <c r="GO34" s="1"/>
      <c r="GP34" s="1"/>
      <c r="GQ34" s="1"/>
      <c r="GR34" s="1"/>
      <c r="GS34" s="1"/>
      <c r="GT34" s="1"/>
      <c r="GU34" s="1"/>
      <c r="GV34" s="1"/>
      <c r="GW34" s="1"/>
      <c r="GX34" s="1"/>
      <c r="GY34" s="1"/>
      <c r="GZ34" s="1"/>
      <c r="HA34" s="1"/>
      <c r="HB34" s="1"/>
      <c r="HC34" s="1"/>
      <c r="HD34" s="1"/>
      <c r="HE34" s="1"/>
      <c r="HF34" s="1"/>
      <c r="HG34" s="1"/>
    </row>
    <row r="35" ht="1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44"/>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44"/>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44"/>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44"/>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16.5" spans="1:215">
      <c r="A36" s="13"/>
      <c r="B36" s="8" t="s">
        <v>319</v>
      </c>
      <c r="C36" s="13">
        <v>0</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v>0</v>
      </c>
      <c r="Y36" s="13"/>
      <c r="Z36" s="8" t="s">
        <v>319</v>
      </c>
      <c r="AA36" s="13">
        <v>0</v>
      </c>
      <c r="AB36" s="13">
        <v>0</v>
      </c>
      <c r="AC36" s="13">
        <v>0</v>
      </c>
      <c r="AD36" s="13">
        <v>0</v>
      </c>
      <c r="AE36" s="13">
        <v>0</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0</v>
      </c>
      <c r="AW36" s="33"/>
      <c r="AX36" s="40" t="s">
        <v>319</v>
      </c>
      <c r="AY36" s="33">
        <v>0.1</v>
      </c>
      <c r="AZ36" s="33">
        <v>0.1</v>
      </c>
      <c r="BA36" s="33">
        <v>0.1</v>
      </c>
      <c r="BB36" s="33">
        <v>0.1</v>
      </c>
      <c r="BC36" s="33">
        <v>0.1</v>
      </c>
      <c r="BD36" s="33">
        <v>0.1</v>
      </c>
      <c r="BE36" s="33">
        <v>0.1</v>
      </c>
      <c r="BF36" s="33">
        <v>0.1</v>
      </c>
      <c r="BG36" s="33">
        <v>0.1</v>
      </c>
      <c r="BH36" s="33">
        <v>0.1</v>
      </c>
      <c r="BI36" s="33">
        <v>0.1</v>
      </c>
      <c r="BJ36" s="33">
        <v>0.1</v>
      </c>
      <c r="BK36" s="33">
        <v>0.1</v>
      </c>
      <c r="BL36" s="33">
        <v>0</v>
      </c>
      <c r="BM36" s="33">
        <v>0</v>
      </c>
      <c r="BN36" s="33">
        <v>0</v>
      </c>
      <c r="BO36" s="33">
        <v>0</v>
      </c>
      <c r="BP36" s="33">
        <v>0</v>
      </c>
      <c r="BQ36" s="33">
        <v>0</v>
      </c>
      <c r="BR36" s="33">
        <v>0</v>
      </c>
      <c r="BS36" s="33">
        <v>0</v>
      </c>
      <c r="BT36" s="44"/>
      <c r="BU36" s="33"/>
      <c r="BV36" s="40" t="s">
        <v>319</v>
      </c>
      <c r="BW36" s="33">
        <v>0.1</v>
      </c>
      <c r="BX36" s="33">
        <v>0.1</v>
      </c>
      <c r="BY36" s="33">
        <v>0.1</v>
      </c>
      <c r="BZ36" s="33">
        <v>0.1</v>
      </c>
      <c r="CA36" s="33">
        <v>0.1</v>
      </c>
      <c r="CB36" s="33">
        <v>0.1</v>
      </c>
      <c r="CC36" s="33">
        <v>0.2</v>
      </c>
      <c r="CD36" s="33">
        <v>0.2</v>
      </c>
      <c r="CE36" s="33">
        <v>0.2</v>
      </c>
      <c r="CF36" s="33">
        <v>0.2</v>
      </c>
      <c r="CG36" s="33">
        <v>0.2</v>
      </c>
      <c r="CH36" s="33">
        <v>0.2</v>
      </c>
      <c r="CI36" s="33">
        <v>0.2</v>
      </c>
      <c r="CJ36" s="33">
        <v>0.2</v>
      </c>
      <c r="CK36" s="33">
        <v>0.1</v>
      </c>
      <c r="CL36" s="33">
        <v>0.1</v>
      </c>
      <c r="CM36" s="33">
        <v>0.2</v>
      </c>
      <c r="CN36" s="33">
        <v>0.1</v>
      </c>
      <c r="CO36" s="33">
        <v>0.1</v>
      </c>
      <c r="CP36" s="33">
        <v>0.2</v>
      </c>
      <c r="CQ36" s="33">
        <v>0.1</v>
      </c>
      <c r="CR36" s="44"/>
      <c r="CS36" s="33"/>
      <c r="CT36" s="40" t="s">
        <v>319</v>
      </c>
      <c r="CU36" s="33">
        <v>0.3</v>
      </c>
      <c r="CV36" s="33">
        <v>0.3</v>
      </c>
      <c r="CW36" s="33">
        <v>0.3</v>
      </c>
      <c r="CX36" s="33">
        <v>0.3</v>
      </c>
      <c r="CY36" s="33">
        <v>0.3</v>
      </c>
      <c r="CZ36" s="33">
        <v>0.3</v>
      </c>
      <c r="DA36" s="33">
        <v>0.3</v>
      </c>
      <c r="DB36" s="33">
        <v>0.3</v>
      </c>
      <c r="DC36" s="33">
        <v>0.3</v>
      </c>
      <c r="DD36" s="33">
        <v>0.3</v>
      </c>
      <c r="DE36" s="33">
        <v>0.4</v>
      </c>
      <c r="DF36" s="33">
        <v>0.4</v>
      </c>
      <c r="DG36" s="33">
        <v>0.4</v>
      </c>
      <c r="DH36" s="33">
        <v>0.3</v>
      </c>
      <c r="DI36" s="33">
        <v>0.3</v>
      </c>
      <c r="DJ36" s="33">
        <v>0.3</v>
      </c>
      <c r="DK36" s="33">
        <v>0.3</v>
      </c>
      <c r="DL36" s="33">
        <v>0.2</v>
      </c>
      <c r="DM36" s="33">
        <v>0.2</v>
      </c>
      <c r="DN36" s="33">
        <v>0.3</v>
      </c>
      <c r="DO36" s="33">
        <v>0.2</v>
      </c>
      <c r="DP36" s="44"/>
      <c r="DQ36" s="33"/>
      <c r="DR36" s="40" t="s">
        <v>319</v>
      </c>
      <c r="DS36" s="33">
        <v>0</v>
      </c>
      <c r="DT36" s="33">
        <v>0</v>
      </c>
      <c r="DU36" s="33">
        <v>0</v>
      </c>
      <c r="DV36" s="33">
        <v>0</v>
      </c>
      <c r="DW36" s="33">
        <v>0</v>
      </c>
      <c r="DX36" s="33">
        <v>0</v>
      </c>
      <c r="DY36" s="33">
        <v>0</v>
      </c>
      <c r="DZ36" s="33">
        <v>0</v>
      </c>
      <c r="EA36" s="33">
        <v>0</v>
      </c>
      <c r="EB36" s="33">
        <v>0</v>
      </c>
      <c r="EC36" s="33">
        <v>0</v>
      </c>
      <c r="ED36" s="33">
        <v>0</v>
      </c>
      <c r="EE36" s="33">
        <v>0</v>
      </c>
      <c r="EF36" s="33">
        <v>0</v>
      </c>
      <c r="EG36" s="33">
        <v>0</v>
      </c>
      <c r="EH36" s="33">
        <v>0</v>
      </c>
      <c r="EI36" s="33">
        <v>0</v>
      </c>
      <c r="EJ36" s="33">
        <v>0</v>
      </c>
      <c r="EK36" s="33">
        <v>0</v>
      </c>
      <c r="EL36" s="33">
        <v>0</v>
      </c>
      <c r="EM36" s="33">
        <v>0</v>
      </c>
      <c r="EN36" s="44"/>
      <c r="EO36" s="33"/>
      <c r="EP36" s="40" t="s">
        <v>319</v>
      </c>
      <c r="EQ36" s="33">
        <v>0</v>
      </c>
      <c r="ER36" s="33">
        <v>0</v>
      </c>
      <c r="ES36" s="33">
        <v>0</v>
      </c>
      <c r="ET36" s="33">
        <v>0.1</v>
      </c>
      <c r="EU36" s="33">
        <v>0</v>
      </c>
      <c r="EV36" s="33">
        <v>0</v>
      </c>
      <c r="EW36" s="33">
        <v>0</v>
      </c>
      <c r="EX36" s="33">
        <v>0</v>
      </c>
      <c r="EY36" s="33">
        <v>0.1</v>
      </c>
      <c r="EZ36" s="33">
        <v>0.1</v>
      </c>
      <c r="FA36" s="33">
        <v>0.1</v>
      </c>
      <c r="FB36" s="33">
        <v>0.1</v>
      </c>
      <c r="FC36" s="33">
        <v>0</v>
      </c>
      <c r="FD36" s="33">
        <v>0</v>
      </c>
      <c r="FE36" s="33">
        <v>0</v>
      </c>
      <c r="FF36" s="33">
        <v>0</v>
      </c>
      <c r="FG36" s="33">
        <v>0</v>
      </c>
      <c r="FH36" s="33">
        <v>0</v>
      </c>
      <c r="FI36" s="33">
        <v>0</v>
      </c>
      <c r="FJ36" s="33">
        <v>0</v>
      </c>
      <c r="FK36" s="33">
        <v>0</v>
      </c>
      <c r="FM36" s="13"/>
      <c r="FN36" s="8" t="s">
        <v>319</v>
      </c>
      <c r="FO36" s="13">
        <v>0.2</v>
      </c>
      <c r="FP36" s="13">
        <v>0.2</v>
      </c>
      <c r="FQ36" s="13">
        <v>0.2</v>
      </c>
      <c r="FR36" s="13">
        <v>0.2</v>
      </c>
      <c r="FS36" s="13">
        <v>0.1</v>
      </c>
      <c r="FT36" s="13">
        <v>0.2</v>
      </c>
      <c r="FU36" s="13">
        <v>0.2</v>
      </c>
      <c r="FV36" s="13">
        <v>0.2</v>
      </c>
      <c r="FW36" s="13">
        <v>0.2</v>
      </c>
      <c r="FX36" s="13">
        <v>0.2</v>
      </c>
      <c r="FY36" s="13">
        <v>0.2</v>
      </c>
      <c r="FZ36" s="13">
        <v>0.2</v>
      </c>
      <c r="GA36" s="13">
        <v>0.2</v>
      </c>
      <c r="GB36" s="13">
        <v>0.2</v>
      </c>
      <c r="GC36" s="13">
        <v>0.2</v>
      </c>
      <c r="GD36" s="13">
        <v>0.2</v>
      </c>
      <c r="GE36" s="13">
        <v>0.2</v>
      </c>
      <c r="GF36" s="13">
        <v>0.1</v>
      </c>
      <c r="GG36" s="13">
        <v>0.1</v>
      </c>
      <c r="GH36" s="13">
        <v>0.2</v>
      </c>
      <c r="GI36" s="13">
        <v>0.2</v>
      </c>
      <c r="GK36" s="13"/>
      <c r="GL36" s="8" t="s">
        <v>319</v>
      </c>
      <c r="GM36" s="13">
        <v>0.2</v>
      </c>
      <c r="GN36" s="13">
        <v>0.2</v>
      </c>
      <c r="GO36" s="13">
        <v>0.2</v>
      </c>
      <c r="GP36" s="13">
        <v>0.2</v>
      </c>
      <c r="GQ36" s="13">
        <v>0.2</v>
      </c>
      <c r="GR36" s="13">
        <v>0.2</v>
      </c>
      <c r="GS36" s="13">
        <v>0.2</v>
      </c>
      <c r="GT36" s="13">
        <v>0.2</v>
      </c>
      <c r="GU36" s="13">
        <v>0.2</v>
      </c>
      <c r="GV36" s="13">
        <v>0.1</v>
      </c>
      <c r="GW36" s="13">
        <v>0.1</v>
      </c>
      <c r="GX36" s="13">
        <v>0.1</v>
      </c>
      <c r="GY36" s="13">
        <v>0.1</v>
      </c>
      <c r="GZ36" s="13">
        <v>0.1</v>
      </c>
      <c r="HA36" s="13">
        <v>0.1</v>
      </c>
      <c r="HB36" s="13">
        <v>0.1</v>
      </c>
      <c r="HC36" s="13">
        <v>0.1</v>
      </c>
      <c r="HD36" s="13">
        <v>0.1</v>
      </c>
      <c r="HE36" s="13">
        <v>0.1</v>
      </c>
      <c r="HF36" s="13">
        <v>0.1</v>
      </c>
      <c r="HG36" s="13">
        <v>0.1</v>
      </c>
    </row>
    <row r="37" ht="144" spans="1:215">
      <c r="A37" s="18"/>
      <c r="B37" s="23" t="s">
        <v>320</v>
      </c>
      <c r="C37" s="18"/>
      <c r="D37" s="18"/>
      <c r="E37" s="18"/>
      <c r="F37" s="18"/>
      <c r="G37" s="18"/>
      <c r="H37" s="18"/>
      <c r="I37" s="18"/>
      <c r="J37" s="18"/>
      <c r="K37" s="18"/>
      <c r="L37" s="18"/>
      <c r="M37" s="18"/>
      <c r="N37" s="18"/>
      <c r="O37" s="18"/>
      <c r="P37" s="18"/>
      <c r="Q37" s="18"/>
      <c r="R37" s="18"/>
      <c r="S37" s="18"/>
      <c r="T37" s="18"/>
      <c r="U37" s="18"/>
      <c r="V37" s="18"/>
      <c r="W37" s="18"/>
      <c r="Y37" s="18"/>
      <c r="Z37" s="23" t="s">
        <v>320</v>
      </c>
      <c r="AA37" s="18"/>
      <c r="AB37" s="18"/>
      <c r="AC37" s="18"/>
      <c r="AD37" s="18"/>
      <c r="AE37" s="18"/>
      <c r="AF37" s="18"/>
      <c r="AG37" s="18"/>
      <c r="AH37" s="18"/>
      <c r="AI37" s="18"/>
      <c r="AJ37" s="18"/>
      <c r="AK37" s="18"/>
      <c r="AL37" s="18"/>
      <c r="AM37" s="18"/>
      <c r="AN37" s="18"/>
      <c r="AO37" s="18"/>
      <c r="AP37" s="18"/>
      <c r="AQ37" s="18"/>
      <c r="AR37" s="18"/>
      <c r="AS37" s="18"/>
      <c r="AT37" s="18"/>
      <c r="AU37" s="18"/>
      <c r="AW37" s="43"/>
      <c r="AX37" s="39" t="s">
        <v>320</v>
      </c>
      <c r="AY37" s="43"/>
      <c r="AZ37" s="43"/>
      <c r="BA37" s="43"/>
      <c r="BB37" s="43"/>
      <c r="BC37" s="43"/>
      <c r="BD37" s="43"/>
      <c r="BE37" s="43"/>
      <c r="BF37" s="43"/>
      <c r="BG37" s="43"/>
      <c r="BH37" s="43"/>
      <c r="BI37" s="43"/>
      <c r="BJ37" s="43"/>
      <c r="BK37" s="43"/>
      <c r="BL37" s="43"/>
      <c r="BM37" s="43"/>
      <c r="BN37" s="43"/>
      <c r="BO37" s="43"/>
      <c r="BP37" s="43"/>
      <c r="BQ37" s="43"/>
      <c r="BR37" s="43"/>
      <c r="BS37" s="43"/>
      <c r="BT37" s="44"/>
      <c r="BU37" s="43"/>
      <c r="BV37" s="39" t="s">
        <v>320</v>
      </c>
      <c r="BW37" s="43"/>
      <c r="BX37" s="43"/>
      <c r="BY37" s="43"/>
      <c r="BZ37" s="43"/>
      <c r="CA37" s="43"/>
      <c r="CB37" s="43"/>
      <c r="CC37" s="43"/>
      <c r="CD37" s="43"/>
      <c r="CE37" s="43"/>
      <c r="CF37" s="43"/>
      <c r="CG37" s="43"/>
      <c r="CH37" s="43"/>
      <c r="CI37" s="43"/>
      <c r="CJ37" s="43"/>
      <c r="CK37" s="43"/>
      <c r="CL37" s="43"/>
      <c r="CM37" s="43"/>
      <c r="CN37" s="43"/>
      <c r="CO37" s="43"/>
      <c r="CP37" s="43"/>
      <c r="CQ37" s="43"/>
      <c r="CR37" s="44"/>
      <c r="CS37" s="43"/>
      <c r="CT37" s="39" t="s">
        <v>320</v>
      </c>
      <c r="CU37" s="43"/>
      <c r="CV37" s="43"/>
      <c r="CW37" s="43"/>
      <c r="CX37" s="43"/>
      <c r="CY37" s="43"/>
      <c r="CZ37" s="43"/>
      <c r="DA37" s="43"/>
      <c r="DB37" s="43"/>
      <c r="DC37" s="43"/>
      <c r="DD37" s="43"/>
      <c r="DE37" s="43"/>
      <c r="DF37" s="43"/>
      <c r="DG37" s="43"/>
      <c r="DH37" s="43"/>
      <c r="DI37" s="43"/>
      <c r="DJ37" s="43"/>
      <c r="DK37" s="43"/>
      <c r="DL37" s="43"/>
      <c r="DM37" s="43"/>
      <c r="DN37" s="43"/>
      <c r="DO37" s="43"/>
      <c r="DP37" s="44"/>
      <c r="DQ37" s="43"/>
      <c r="DR37" s="39" t="s">
        <v>320</v>
      </c>
      <c r="DS37" s="43"/>
      <c r="DT37" s="43"/>
      <c r="DU37" s="43"/>
      <c r="DV37" s="43"/>
      <c r="DW37" s="43"/>
      <c r="DX37" s="43"/>
      <c r="DY37" s="43"/>
      <c r="DZ37" s="43"/>
      <c r="EA37" s="43"/>
      <c r="EB37" s="43"/>
      <c r="EC37" s="43"/>
      <c r="ED37" s="43"/>
      <c r="EE37" s="43"/>
      <c r="EF37" s="43"/>
      <c r="EG37" s="43"/>
      <c r="EH37" s="43"/>
      <c r="EI37" s="43"/>
      <c r="EJ37" s="43"/>
      <c r="EK37" s="43"/>
      <c r="EL37" s="43"/>
      <c r="EM37" s="43"/>
      <c r="EN37" s="44"/>
      <c r="EO37" s="43"/>
      <c r="EP37" s="39" t="s">
        <v>320</v>
      </c>
      <c r="EQ37" s="43"/>
      <c r="ER37" s="43"/>
      <c r="ES37" s="43"/>
      <c r="ET37" s="43"/>
      <c r="EU37" s="43"/>
      <c r="EV37" s="43"/>
      <c r="EW37" s="43"/>
      <c r="EX37" s="43"/>
      <c r="EY37" s="43"/>
      <c r="EZ37" s="43"/>
      <c r="FA37" s="43"/>
      <c r="FB37" s="43"/>
      <c r="FC37" s="43"/>
      <c r="FD37" s="43"/>
      <c r="FE37" s="43"/>
      <c r="FF37" s="43"/>
      <c r="FG37" s="43"/>
      <c r="FH37" s="43"/>
      <c r="FI37" s="43"/>
      <c r="FJ37" s="43"/>
      <c r="FK37" s="43"/>
      <c r="FM37" s="18"/>
      <c r="FN37" s="23" t="s">
        <v>320</v>
      </c>
      <c r="FO37" s="18"/>
      <c r="FP37" s="18"/>
      <c r="FQ37" s="18"/>
      <c r="FR37" s="18"/>
      <c r="FS37" s="18"/>
      <c r="FT37" s="18"/>
      <c r="FU37" s="18"/>
      <c r="FV37" s="18"/>
      <c r="FW37" s="18"/>
      <c r="FX37" s="18"/>
      <c r="FY37" s="18"/>
      <c r="FZ37" s="18"/>
      <c r="GA37" s="18"/>
      <c r="GB37" s="18"/>
      <c r="GC37" s="18"/>
      <c r="GD37" s="18"/>
      <c r="GE37" s="18"/>
      <c r="GF37" s="18"/>
      <c r="GG37" s="18"/>
      <c r="GH37" s="18"/>
      <c r="GI37" s="18"/>
      <c r="GK37" s="18"/>
      <c r="GL37" s="23" t="s">
        <v>320</v>
      </c>
      <c r="GM37" s="18"/>
      <c r="GN37" s="18"/>
      <c r="GO37" s="18"/>
      <c r="GP37" s="18"/>
      <c r="GQ37" s="18"/>
      <c r="GR37" s="18"/>
      <c r="GS37" s="18"/>
      <c r="GT37" s="18"/>
      <c r="GU37" s="18"/>
      <c r="GV37" s="18"/>
      <c r="GW37" s="18"/>
      <c r="GX37" s="18"/>
      <c r="GY37" s="18"/>
      <c r="GZ37" s="18"/>
      <c r="HA37" s="18"/>
      <c r="HB37" s="18"/>
      <c r="HC37" s="18"/>
      <c r="HD37" s="18"/>
      <c r="HE37" s="18"/>
      <c r="HF37" s="18"/>
      <c r="HG37" s="18"/>
    </row>
    <row r="38" ht="15" spans="1:215">
      <c r="A38" s="18"/>
      <c r="B38" s="9" t="s">
        <v>298</v>
      </c>
      <c r="C38" s="18">
        <v>0</v>
      </c>
      <c r="D38" s="18">
        <v>0</v>
      </c>
      <c r="E38" s="18">
        <v>0</v>
      </c>
      <c r="F38" s="18">
        <v>0</v>
      </c>
      <c r="G38" s="18">
        <v>0</v>
      </c>
      <c r="H38" s="18">
        <v>0</v>
      </c>
      <c r="I38" s="18">
        <v>0</v>
      </c>
      <c r="J38" s="18">
        <v>0</v>
      </c>
      <c r="K38" s="18">
        <v>0</v>
      </c>
      <c r="L38" s="18">
        <v>0</v>
      </c>
      <c r="M38" s="18">
        <v>0</v>
      </c>
      <c r="N38" s="18">
        <v>0</v>
      </c>
      <c r="O38" s="18">
        <v>0</v>
      </c>
      <c r="P38" s="18">
        <v>0</v>
      </c>
      <c r="Q38" s="18">
        <v>0</v>
      </c>
      <c r="R38" s="18">
        <v>0</v>
      </c>
      <c r="S38" s="18">
        <v>0</v>
      </c>
      <c r="T38" s="18">
        <v>0</v>
      </c>
      <c r="U38" s="18">
        <v>0</v>
      </c>
      <c r="V38" s="18">
        <v>0</v>
      </c>
      <c r="W38" s="18">
        <v>0</v>
      </c>
      <c r="Y38" s="18"/>
      <c r="Z38" s="9" t="s">
        <v>298</v>
      </c>
      <c r="AA38" s="18">
        <v>0</v>
      </c>
      <c r="AB38" s="18">
        <v>0</v>
      </c>
      <c r="AC38" s="18">
        <v>0</v>
      </c>
      <c r="AD38" s="18">
        <v>0</v>
      </c>
      <c r="AE38" s="18">
        <v>0</v>
      </c>
      <c r="AF38" s="18">
        <v>0</v>
      </c>
      <c r="AG38" s="18">
        <v>0</v>
      </c>
      <c r="AH38" s="18">
        <v>0</v>
      </c>
      <c r="AI38" s="18">
        <v>0</v>
      </c>
      <c r="AJ38" s="18">
        <v>0</v>
      </c>
      <c r="AK38" s="18">
        <v>0</v>
      </c>
      <c r="AL38" s="18">
        <v>0</v>
      </c>
      <c r="AM38" s="18">
        <v>0</v>
      </c>
      <c r="AN38" s="18">
        <v>0</v>
      </c>
      <c r="AO38" s="18">
        <v>0</v>
      </c>
      <c r="AP38" s="18">
        <v>0</v>
      </c>
      <c r="AQ38" s="18">
        <v>0</v>
      </c>
      <c r="AR38" s="18">
        <v>0</v>
      </c>
      <c r="AS38" s="18">
        <v>0</v>
      </c>
      <c r="AT38" s="18">
        <v>0</v>
      </c>
      <c r="AU38" s="18">
        <v>0</v>
      </c>
      <c r="AW38" s="43"/>
      <c r="AX38" s="45" t="s">
        <v>299</v>
      </c>
      <c r="AY38" s="43">
        <v>0</v>
      </c>
      <c r="AZ38" s="43">
        <v>0</v>
      </c>
      <c r="BA38" s="43">
        <v>0</v>
      </c>
      <c r="BB38" s="43">
        <v>0</v>
      </c>
      <c r="BC38" s="43">
        <v>0</v>
      </c>
      <c r="BD38" s="43">
        <v>0</v>
      </c>
      <c r="BE38" s="43">
        <v>0</v>
      </c>
      <c r="BF38" s="43">
        <v>0</v>
      </c>
      <c r="BG38" s="43">
        <v>0</v>
      </c>
      <c r="BH38" s="43">
        <v>0</v>
      </c>
      <c r="BI38" s="43">
        <v>0</v>
      </c>
      <c r="BJ38" s="43">
        <v>0</v>
      </c>
      <c r="BK38" s="43">
        <v>0</v>
      </c>
      <c r="BL38" s="43">
        <v>0</v>
      </c>
      <c r="BM38" s="43">
        <v>0</v>
      </c>
      <c r="BN38" s="43">
        <v>0</v>
      </c>
      <c r="BO38" s="43">
        <v>0</v>
      </c>
      <c r="BP38" s="43">
        <v>0</v>
      </c>
      <c r="BQ38" s="43">
        <v>0</v>
      </c>
      <c r="BR38" s="43">
        <v>0</v>
      </c>
      <c r="BS38" s="43">
        <v>0</v>
      </c>
      <c r="BT38" s="44"/>
      <c r="BU38" s="43"/>
      <c r="BV38" s="45" t="s">
        <v>299</v>
      </c>
      <c r="BW38" s="43">
        <v>0</v>
      </c>
      <c r="BX38" s="43">
        <v>0</v>
      </c>
      <c r="BY38" s="43">
        <v>0</v>
      </c>
      <c r="BZ38" s="43">
        <v>0</v>
      </c>
      <c r="CA38" s="43">
        <v>0</v>
      </c>
      <c r="CB38" s="43">
        <v>0</v>
      </c>
      <c r="CC38" s="43">
        <v>0</v>
      </c>
      <c r="CD38" s="43">
        <v>0</v>
      </c>
      <c r="CE38" s="43">
        <v>0</v>
      </c>
      <c r="CF38" s="43">
        <v>0</v>
      </c>
      <c r="CG38" s="43">
        <v>0</v>
      </c>
      <c r="CH38" s="43">
        <v>0</v>
      </c>
      <c r="CI38" s="43">
        <v>0</v>
      </c>
      <c r="CJ38" s="43">
        <v>0</v>
      </c>
      <c r="CK38" s="43">
        <v>0</v>
      </c>
      <c r="CL38" s="43">
        <v>0</v>
      </c>
      <c r="CM38" s="43">
        <v>0</v>
      </c>
      <c r="CN38" s="43">
        <v>0</v>
      </c>
      <c r="CO38" s="43">
        <v>0</v>
      </c>
      <c r="CP38" s="43">
        <v>0</v>
      </c>
      <c r="CQ38" s="43">
        <v>0</v>
      </c>
      <c r="CR38" s="44"/>
      <c r="CS38" s="43"/>
      <c r="CT38" s="45" t="s">
        <v>299</v>
      </c>
      <c r="CU38" s="43">
        <v>0</v>
      </c>
      <c r="CV38" s="43">
        <v>0</v>
      </c>
      <c r="CW38" s="43">
        <v>0</v>
      </c>
      <c r="CX38" s="43">
        <v>0</v>
      </c>
      <c r="CY38" s="43">
        <v>0</v>
      </c>
      <c r="CZ38" s="43">
        <v>0</v>
      </c>
      <c r="DA38" s="43">
        <v>0</v>
      </c>
      <c r="DB38" s="43">
        <v>0</v>
      </c>
      <c r="DC38" s="43">
        <v>0</v>
      </c>
      <c r="DD38" s="43">
        <v>0</v>
      </c>
      <c r="DE38" s="43">
        <v>0</v>
      </c>
      <c r="DF38" s="43">
        <v>0</v>
      </c>
      <c r="DG38" s="43">
        <v>0</v>
      </c>
      <c r="DH38" s="43">
        <v>0</v>
      </c>
      <c r="DI38" s="43">
        <v>0</v>
      </c>
      <c r="DJ38" s="43">
        <v>0</v>
      </c>
      <c r="DK38" s="43">
        <v>0</v>
      </c>
      <c r="DL38" s="43">
        <v>0</v>
      </c>
      <c r="DM38" s="43">
        <v>0</v>
      </c>
      <c r="DN38" s="43">
        <v>0</v>
      </c>
      <c r="DO38" s="43">
        <v>0</v>
      </c>
      <c r="DP38" s="44"/>
      <c r="DQ38" s="43"/>
      <c r="DR38" s="45" t="s">
        <v>299</v>
      </c>
      <c r="DS38" s="43">
        <v>0</v>
      </c>
      <c r="DT38" s="43">
        <v>0</v>
      </c>
      <c r="DU38" s="43">
        <v>0</v>
      </c>
      <c r="DV38" s="43">
        <v>0</v>
      </c>
      <c r="DW38" s="43">
        <v>0</v>
      </c>
      <c r="DX38" s="43">
        <v>0</v>
      </c>
      <c r="DY38" s="43">
        <v>0</v>
      </c>
      <c r="DZ38" s="43">
        <v>0</v>
      </c>
      <c r="EA38" s="43">
        <v>0</v>
      </c>
      <c r="EB38" s="43">
        <v>0</v>
      </c>
      <c r="EC38" s="43">
        <v>0</v>
      </c>
      <c r="ED38" s="43">
        <v>0</v>
      </c>
      <c r="EE38" s="43">
        <v>0</v>
      </c>
      <c r="EF38" s="43">
        <v>0</v>
      </c>
      <c r="EG38" s="43">
        <v>0</v>
      </c>
      <c r="EH38" s="43">
        <v>0</v>
      </c>
      <c r="EI38" s="43">
        <v>0</v>
      </c>
      <c r="EJ38" s="43">
        <v>0</v>
      </c>
      <c r="EK38" s="43">
        <v>0</v>
      </c>
      <c r="EL38" s="43">
        <v>0</v>
      </c>
      <c r="EM38" s="43">
        <v>0</v>
      </c>
      <c r="EN38" s="44"/>
      <c r="EO38" s="43"/>
      <c r="EP38" s="45" t="s">
        <v>299</v>
      </c>
      <c r="EQ38" s="43">
        <v>0</v>
      </c>
      <c r="ER38" s="43">
        <v>0</v>
      </c>
      <c r="ES38" s="43">
        <v>0</v>
      </c>
      <c r="ET38" s="43">
        <v>0</v>
      </c>
      <c r="EU38" s="43">
        <v>0</v>
      </c>
      <c r="EV38" s="43">
        <v>0</v>
      </c>
      <c r="EW38" s="43">
        <v>0</v>
      </c>
      <c r="EX38" s="43">
        <v>0</v>
      </c>
      <c r="EY38" s="43">
        <v>0</v>
      </c>
      <c r="EZ38" s="43">
        <v>0</v>
      </c>
      <c r="FA38" s="43">
        <v>0</v>
      </c>
      <c r="FB38" s="43">
        <v>0</v>
      </c>
      <c r="FC38" s="43">
        <v>0</v>
      </c>
      <c r="FD38" s="43">
        <v>0</v>
      </c>
      <c r="FE38" s="43">
        <v>0</v>
      </c>
      <c r="FF38" s="43">
        <v>0</v>
      </c>
      <c r="FG38" s="43">
        <v>0</v>
      </c>
      <c r="FH38" s="43">
        <v>0</v>
      </c>
      <c r="FI38" s="43">
        <v>0</v>
      </c>
      <c r="FJ38" s="43">
        <v>0</v>
      </c>
      <c r="FK38" s="43">
        <v>0</v>
      </c>
      <c r="FM38" s="18"/>
      <c r="FN38" s="9" t="s">
        <v>298</v>
      </c>
      <c r="FO38" s="18">
        <v>0</v>
      </c>
      <c r="FP38" s="18">
        <v>0</v>
      </c>
      <c r="FQ38" s="18">
        <v>0</v>
      </c>
      <c r="FR38" s="18">
        <v>0</v>
      </c>
      <c r="FS38" s="18">
        <v>0</v>
      </c>
      <c r="FT38" s="18">
        <v>0</v>
      </c>
      <c r="FU38" s="18">
        <v>0</v>
      </c>
      <c r="FV38" s="18">
        <v>0</v>
      </c>
      <c r="FW38" s="18">
        <v>0</v>
      </c>
      <c r="FX38" s="18">
        <v>0</v>
      </c>
      <c r="FY38" s="18">
        <v>0</v>
      </c>
      <c r="FZ38" s="18">
        <v>0</v>
      </c>
      <c r="GA38" s="18">
        <v>0</v>
      </c>
      <c r="GB38" s="18">
        <v>0</v>
      </c>
      <c r="GC38" s="18">
        <v>0</v>
      </c>
      <c r="GD38" s="18">
        <v>0</v>
      </c>
      <c r="GE38" s="18">
        <v>0</v>
      </c>
      <c r="GF38" s="18">
        <v>0</v>
      </c>
      <c r="GG38" s="18">
        <v>0</v>
      </c>
      <c r="GH38" s="18">
        <v>0</v>
      </c>
      <c r="GI38" s="18">
        <v>0</v>
      </c>
      <c r="GK38" s="18"/>
      <c r="GL38" s="9" t="s">
        <v>298</v>
      </c>
      <c r="GM38" s="18">
        <v>0</v>
      </c>
      <c r="GN38" s="18">
        <v>0</v>
      </c>
      <c r="GO38" s="18">
        <v>0</v>
      </c>
      <c r="GP38" s="18">
        <v>0</v>
      </c>
      <c r="GQ38" s="18">
        <v>0</v>
      </c>
      <c r="GR38" s="18">
        <v>0</v>
      </c>
      <c r="GS38" s="18">
        <v>0</v>
      </c>
      <c r="GT38" s="18">
        <v>0</v>
      </c>
      <c r="GU38" s="18">
        <v>0</v>
      </c>
      <c r="GV38" s="18">
        <v>0</v>
      </c>
      <c r="GW38" s="18">
        <v>0</v>
      </c>
      <c r="GX38" s="18">
        <v>0</v>
      </c>
      <c r="GY38" s="18">
        <v>0</v>
      </c>
      <c r="GZ38" s="18">
        <v>0</v>
      </c>
      <c r="HA38" s="18">
        <v>0</v>
      </c>
      <c r="HB38" s="18">
        <v>0</v>
      </c>
      <c r="HC38" s="18">
        <v>0</v>
      </c>
      <c r="HD38" s="18">
        <v>0</v>
      </c>
      <c r="HE38" s="18">
        <v>0</v>
      </c>
      <c r="HF38" s="18">
        <v>0</v>
      </c>
      <c r="HG38" s="18">
        <v>0</v>
      </c>
    </row>
    <row r="39" ht="15" spans="1:215">
      <c r="A39" s="18"/>
      <c r="B39" s="22" t="s">
        <v>300</v>
      </c>
      <c r="C39" s="18">
        <v>0</v>
      </c>
      <c r="D39" s="18">
        <v>0</v>
      </c>
      <c r="E39" s="18">
        <v>0</v>
      </c>
      <c r="F39" s="18">
        <v>0</v>
      </c>
      <c r="G39" s="18">
        <v>0</v>
      </c>
      <c r="H39" s="18">
        <v>0</v>
      </c>
      <c r="I39" s="18">
        <v>0</v>
      </c>
      <c r="J39" s="18">
        <v>0</v>
      </c>
      <c r="K39" s="18">
        <v>0</v>
      </c>
      <c r="L39" s="18">
        <v>0</v>
      </c>
      <c r="M39" s="18">
        <v>0</v>
      </c>
      <c r="N39" s="18">
        <v>0</v>
      </c>
      <c r="O39" s="18">
        <v>0</v>
      </c>
      <c r="P39" s="18">
        <v>0</v>
      </c>
      <c r="Q39" s="18">
        <v>0</v>
      </c>
      <c r="R39" s="18">
        <v>0</v>
      </c>
      <c r="S39" s="18">
        <v>0</v>
      </c>
      <c r="T39" s="18">
        <v>0</v>
      </c>
      <c r="U39" s="18">
        <v>0</v>
      </c>
      <c r="V39" s="18">
        <v>0</v>
      </c>
      <c r="W39" s="18">
        <v>0</v>
      </c>
      <c r="Y39" s="18"/>
      <c r="Z39" s="22" t="s">
        <v>300</v>
      </c>
      <c r="AA39" s="18">
        <v>0</v>
      </c>
      <c r="AB39" s="18">
        <v>0</v>
      </c>
      <c r="AC39" s="18">
        <v>0</v>
      </c>
      <c r="AD39" s="18">
        <v>0</v>
      </c>
      <c r="AE39" s="18">
        <v>0</v>
      </c>
      <c r="AF39" s="18">
        <v>0</v>
      </c>
      <c r="AG39" s="18">
        <v>0</v>
      </c>
      <c r="AH39" s="18">
        <v>0</v>
      </c>
      <c r="AI39" s="18">
        <v>0</v>
      </c>
      <c r="AJ39" s="18">
        <v>0</v>
      </c>
      <c r="AK39" s="18">
        <v>0</v>
      </c>
      <c r="AL39" s="18">
        <v>0</v>
      </c>
      <c r="AM39" s="18">
        <v>0</v>
      </c>
      <c r="AN39" s="18">
        <v>0</v>
      </c>
      <c r="AO39" s="18">
        <v>0</v>
      </c>
      <c r="AP39" s="18">
        <v>0</v>
      </c>
      <c r="AQ39" s="18">
        <v>0</v>
      </c>
      <c r="AR39" s="18">
        <v>0</v>
      </c>
      <c r="AS39" s="18">
        <v>0</v>
      </c>
      <c r="AT39" s="18">
        <v>0</v>
      </c>
      <c r="AU39" s="18">
        <v>0</v>
      </c>
      <c r="AW39" s="43"/>
      <c r="AX39" s="35" t="s">
        <v>301</v>
      </c>
      <c r="AY39" s="43">
        <v>0</v>
      </c>
      <c r="AZ39" s="43">
        <v>0</v>
      </c>
      <c r="BA39" s="43">
        <v>0</v>
      </c>
      <c r="BB39" s="43">
        <v>0</v>
      </c>
      <c r="BC39" s="43">
        <v>0</v>
      </c>
      <c r="BD39" s="43">
        <v>0</v>
      </c>
      <c r="BE39" s="43">
        <v>0</v>
      </c>
      <c r="BF39" s="43">
        <v>0</v>
      </c>
      <c r="BG39" s="43">
        <v>0</v>
      </c>
      <c r="BH39" s="43">
        <v>0</v>
      </c>
      <c r="BI39" s="43">
        <v>0</v>
      </c>
      <c r="BJ39" s="43">
        <v>0</v>
      </c>
      <c r="BK39" s="43">
        <v>0</v>
      </c>
      <c r="BL39" s="43">
        <v>0</v>
      </c>
      <c r="BM39" s="43">
        <v>0</v>
      </c>
      <c r="BN39" s="43">
        <v>0</v>
      </c>
      <c r="BO39" s="43">
        <v>0</v>
      </c>
      <c r="BP39" s="43">
        <v>0</v>
      </c>
      <c r="BQ39" s="43">
        <v>0</v>
      </c>
      <c r="BR39" s="43">
        <v>0</v>
      </c>
      <c r="BS39" s="43">
        <v>0</v>
      </c>
      <c r="BT39" s="44"/>
      <c r="BU39" s="43"/>
      <c r="BV39" s="35" t="s">
        <v>301</v>
      </c>
      <c r="BW39" s="43">
        <v>0</v>
      </c>
      <c r="BX39" s="43">
        <v>0</v>
      </c>
      <c r="BY39" s="43">
        <v>0</v>
      </c>
      <c r="BZ39" s="43">
        <v>0</v>
      </c>
      <c r="CA39" s="43">
        <v>0</v>
      </c>
      <c r="CB39" s="43">
        <v>0</v>
      </c>
      <c r="CC39" s="43">
        <v>0</v>
      </c>
      <c r="CD39" s="43">
        <v>0</v>
      </c>
      <c r="CE39" s="43">
        <v>0</v>
      </c>
      <c r="CF39" s="43">
        <v>0</v>
      </c>
      <c r="CG39" s="43">
        <v>0</v>
      </c>
      <c r="CH39" s="43">
        <v>0</v>
      </c>
      <c r="CI39" s="43">
        <v>0</v>
      </c>
      <c r="CJ39" s="43">
        <v>0</v>
      </c>
      <c r="CK39" s="43">
        <v>0</v>
      </c>
      <c r="CL39" s="43">
        <v>0</v>
      </c>
      <c r="CM39" s="43">
        <v>0</v>
      </c>
      <c r="CN39" s="43">
        <v>0</v>
      </c>
      <c r="CO39" s="43">
        <v>0</v>
      </c>
      <c r="CP39" s="43">
        <v>0</v>
      </c>
      <c r="CQ39" s="43">
        <v>0</v>
      </c>
      <c r="CR39" s="44"/>
      <c r="CS39" s="43"/>
      <c r="CT39" s="35" t="s">
        <v>301</v>
      </c>
      <c r="CU39" s="43">
        <v>0</v>
      </c>
      <c r="CV39" s="43">
        <v>0</v>
      </c>
      <c r="CW39" s="43">
        <v>0</v>
      </c>
      <c r="CX39" s="43">
        <v>0</v>
      </c>
      <c r="CY39" s="43">
        <v>0</v>
      </c>
      <c r="CZ39" s="43">
        <v>0</v>
      </c>
      <c r="DA39" s="43">
        <v>0</v>
      </c>
      <c r="DB39" s="43">
        <v>0</v>
      </c>
      <c r="DC39" s="43">
        <v>0</v>
      </c>
      <c r="DD39" s="43">
        <v>0</v>
      </c>
      <c r="DE39" s="43">
        <v>0</v>
      </c>
      <c r="DF39" s="43">
        <v>0</v>
      </c>
      <c r="DG39" s="43">
        <v>0</v>
      </c>
      <c r="DH39" s="43">
        <v>0</v>
      </c>
      <c r="DI39" s="43">
        <v>0</v>
      </c>
      <c r="DJ39" s="43">
        <v>0</v>
      </c>
      <c r="DK39" s="43">
        <v>0</v>
      </c>
      <c r="DL39" s="43">
        <v>0</v>
      </c>
      <c r="DM39" s="43">
        <v>0</v>
      </c>
      <c r="DN39" s="43">
        <v>0</v>
      </c>
      <c r="DO39" s="43">
        <v>0</v>
      </c>
      <c r="DP39" s="44"/>
      <c r="DQ39" s="43"/>
      <c r="DR39" s="35" t="s">
        <v>301</v>
      </c>
      <c r="DS39" s="43">
        <v>0</v>
      </c>
      <c r="DT39" s="43">
        <v>0</v>
      </c>
      <c r="DU39" s="43">
        <v>0</v>
      </c>
      <c r="DV39" s="43">
        <v>0</v>
      </c>
      <c r="DW39" s="43">
        <v>0</v>
      </c>
      <c r="DX39" s="43">
        <v>0</v>
      </c>
      <c r="DY39" s="43">
        <v>0</v>
      </c>
      <c r="DZ39" s="43">
        <v>0</v>
      </c>
      <c r="EA39" s="43">
        <v>0</v>
      </c>
      <c r="EB39" s="43">
        <v>0</v>
      </c>
      <c r="EC39" s="43">
        <v>0</v>
      </c>
      <c r="ED39" s="43">
        <v>0</v>
      </c>
      <c r="EE39" s="43">
        <v>0</v>
      </c>
      <c r="EF39" s="43">
        <v>0</v>
      </c>
      <c r="EG39" s="43">
        <v>0</v>
      </c>
      <c r="EH39" s="43">
        <v>0</v>
      </c>
      <c r="EI39" s="43">
        <v>0</v>
      </c>
      <c r="EJ39" s="43">
        <v>0</v>
      </c>
      <c r="EK39" s="43">
        <v>0</v>
      </c>
      <c r="EL39" s="43">
        <v>0</v>
      </c>
      <c r="EM39" s="43">
        <v>0</v>
      </c>
      <c r="EN39" s="44"/>
      <c r="EO39" s="43"/>
      <c r="EP39" s="35" t="s">
        <v>301</v>
      </c>
      <c r="EQ39" s="43">
        <v>0</v>
      </c>
      <c r="ER39" s="43">
        <v>0</v>
      </c>
      <c r="ES39" s="43">
        <v>0</v>
      </c>
      <c r="ET39" s="43">
        <v>0</v>
      </c>
      <c r="EU39" s="43">
        <v>0</v>
      </c>
      <c r="EV39" s="43">
        <v>0</v>
      </c>
      <c r="EW39" s="43">
        <v>0</v>
      </c>
      <c r="EX39" s="43">
        <v>0</v>
      </c>
      <c r="EY39" s="43">
        <v>0</v>
      </c>
      <c r="EZ39" s="43">
        <v>0</v>
      </c>
      <c r="FA39" s="43">
        <v>0</v>
      </c>
      <c r="FB39" s="43">
        <v>0</v>
      </c>
      <c r="FC39" s="43">
        <v>0</v>
      </c>
      <c r="FD39" s="43">
        <v>0</v>
      </c>
      <c r="FE39" s="43">
        <v>0</v>
      </c>
      <c r="FF39" s="43">
        <v>0</v>
      </c>
      <c r="FG39" s="43">
        <v>0</v>
      </c>
      <c r="FH39" s="43">
        <v>0</v>
      </c>
      <c r="FI39" s="43">
        <v>0</v>
      </c>
      <c r="FJ39" s="43">
        <v>0</v>
      </c>
      <c r="FK39" s="43">
        <v>0</v>
      </c>
      <c r="FM39" s="18"/>
      <c r="FN39" s="12" t="s">
        <v>300</v>
      </c>
      <c r="FO39" s="18">
        <v>0</v>
      </c>
      <c r="FP39" s="18">
        <v>0</v>
      </c>
      <c r="FQ39" s="18">
        <v>0</v>
      </c>
      <c r="FR39" s="18">
        <v>0</v>
      </c>
      <c r="FS39" s="18">
        <v>0</v>
      </c>
      <c r="FT39" s="18">
        <v>0</v>
      </c>
      <c r="FU39" s="18">
        <v>0</v>
      </c>
      <c r="FV39" s="18">
        <v>0</v>
      </c>
      <c r="FW39" s="18">
        <v>0</v>
      </c>
      <c r="FX39" s="18">
        <v>0</v>
      </c>
      <c r="FY39" s="18">
        <v>0</v>
      </c>
      <c r="FZ39" s="18">
        <v>0</v>
      </c>
      <c r="GA39" s="18">
        <v>0</v>
      </c>
      <c r="GB39" s="18">
        <v>0</v>
      </c>
      <c r="GC39" s="18">
        <v>0</v>
      </c>
      <c r="GD39" s="18">
        <v>0</v>
      </c>
      <c r="GE39" s="18">
        <v>0</v>
      </c>
      <c r="GF39" s="18">
        <v>0</v>
      </c>
      <c r="GG39" s="18">
        <v>0</v>
      </c>
      <c r="GH39" s="18">
        <v>0</v>
      </c>
      <c r="GI39" s="18">
        <v>0</v>
      </c>
      <c r="GK39" s="18"/>
      <c r="GL39" s="12" t="s">
        <v>300</v>
      </c>
      <c r="GM39" s="18">
        <v>0</v>
      </c>
      <c r="GN39" s="18">
        <v>0</v>
      </c>
      <c r="GO39" s="18">
        <v>0</v>
      </c>
      <c r="GP39" s="18">
        <v>0</v>
      </c>
      <c r="GQ39" s="18">
        <v>0</v>
      </c>
      <c r="GR39" s="18">
        <v>0</v>
      </c>
      <c r="GS39" s="18">
        <v>0</v>
      </c>
      <c r="GT39" s="18">
        <v>0</v>
      </c>
      <c r="GU39" s="18">
        <v>0</v>
      </c>
      <c r="GV39" s="18">
        <v>0</v>
      </c>
      <c r="GW39" s="18">
        <v>0</v>
      </c>
      <c r="GX39" s="18">
        <v>0</v>
      </c>
      <c r="GY39" s="18">
        <v>0</v>
      </c>
      <c r="GZ39" s="18">
        <v>0</v>
      </c>
      <c r="HA39" s="18">
        <v>0</v>
      </c>
      <c r="HB39" s="18">
        <v>0</v>
      </c>
      <c r="HC39" s="18">
        <v>0</v>
      </c>
      <c r="HD39" s="18">
        <v>0</v>
      </c>
      <c r="HE39" s="18">
        <v>0</v>
      </c>
      <c r="HF39" s="18">
        <v>0</v>
      </c>
      <c r="HG39" s="18">
        <v>0</v>
      </c>
    </row>
    <row r="40" ht="15" spans="1:215">
      <c r="A40" s="18"/>
      <c r="B40" s="22" t="s">
        <v>302</v>
      </c>
      <c r="C40" s="18">
        <v>0</v>
      </c>
      <c r="D40" s="18">
        <v>0</v>
      </c>
      <c r="E40" s="18">
        <v>0</v>
      </c>
      <c r="F40" s="18">
        <v>0</v>
      </c>
      <c r="G40" s="18">
        <v>0</v>
      </c>
      <c r="H40" s="18">
        <v>0</v>
      </c>
      <c r="I40" s="18">
        <v>0</v>
      </c>
      <c r="J40" s="18">
        <v>0</v>
      </c>
      <c r="K40" s="18">
        <v>0</v>
      </c>
      <c r="L40" s="18">
        <v>0</v>
      </c>
      <c r="M40" s="18">
        <v>0</v>
      </c>
      <c r="N40" s="18">
        <v>0</v>
      </c>
      <c r="O40" s="18">
        <v>0</v>
      </c>
      <c r="P40" s="18">
        <v>0</v>
      </c>
      <c r="Q40" s="18">
        <v>0</v>
      </c>
      <c r="R40" s="18">
        <v>0</v>
      </c>
      <c r="S40" s="18">
        <v>0</v>
      </c>
      <c r="T40" s="18">
        <v>0</v>
      </c>
      <c r="U40" s="18">
        <v>0</v>
      </c>
      <c r="V40" s="18">
        <v>0</v>
      </c>
      <c r="W40" s="18">
        <v>0</v>
      </c>
      <c r="Y40" s="18"/>
      <c r="Z40" s="22" t="s">
        <v>302</v>
      </c>
      <c r="AA40" s="18">
        <v>0</v>
      </c>
      <c r="AB40" s="18">
        <v>0</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c r="AS40" s="18">
        <v>0</v>
      </c>
      <c r="AT40" s="18">
        <v>0</v>
      </c>
      <c r="AU40" s="18">
        <v>0</v>
      </c>
      <c r="AW40" s="43"/>
      <c r="AX40" s="35" t="s">
        <v>303</v>
      </c>
      <c r="AY40" s="43">
        <v>0.1</v>
      </c>
      <c r="AZ40" s="43">
        <v>0.1</v>
      </c>
      <c r="BA40" s="43">
        <v>0.1</v>
      </c>
      <c r="BB40" s="43">
        <v>0.1</v>
      </c>
      <c r="BC40" s="43">
        <v>0.1</v>
      </c>
      <c r="BD40" s="43">
        <v>0.1</v>
      </c>
      <c r="BE40" s="43">
        <v>0.1</v>
      </c>
      <c r="BF40" s="43">
        <v>0.1</v>
      </c>
      <c r="BG40" s="43">
        <v>0</v>
      </c>
      <c r="BH40" s="43">
        <v>0.1</v>
      </c>
      <c r="BI40" s="43">
        <v>0.1</v>
      </c>
      <c r="BJ40" s="43">
        <v>0.1</v>
      </c>
      <c r="BK40" s="43">
        <v>0.1</v>
      </c>
      <c r="BL40" s="43">
        <v>0</v>
      </c>
      <c r="BM40" s="43">
        <v>0</v>
      </c>
      <c r="BN40" s="43">
        <v>0</v>
      </c>
      <c r="BO40" s="43">
        <v>0</v>
      </c>
      <c r="BP40" s="43">
        <v>0</v>
      </c>
      <c r="BQ40" s="43">
        <v>0</v>
      </c>
      <c r="BR40" s="43">
        <v>0</v>
      </c>
      <c r="BS40" s="43">
        <v>0</v>
      </c>
      <c r="BT40" s="44"/>
      <c r="BU40" s="43"/>
      <c r="BV40" s="35" t="s">
        <v>303</v>
      </c>
      <c r="BW40" s="43">
        <v>0.1</v>
      </c>
      <c r="BX40" s="43">
        <v>0.1</v>
      </c>
      <c r="BY40" s="43">
        <v>0.1</v>
      </c>
      <c r="BZ40" s="43">
        <v>0.1</v>
      </c>
      <c r="CA40" s="43">
        <v>0.1</v>
      </c>
      <c r="CB40" s="43">
        <v>0.1</v>
      </c>
      <c r="CC40" s="43">
        <v>0.2</v>
      </c>
      <c r="CD40" s="43">
        <v>0.1</v>
      </c>
      <c r="CE40" s="43">
        <v>0.2</v>
      </c>
      <c r="CF40" s="43">
        <v>0.2</v>
      </c>
      <c r="CG40" s="43">
        <v>0.2</v>
      </c>
      <c r="CH40" s="43">
        <v>0.2</v>
      </c>
      <c r="CI40" s="43">
        <v>0.2</v>
      </c>
      <c r="CJ40" s="43">
        <v>0.1</v>
      </c>
      <c r="CK40" s="43">
        <v>0.1</v>
      </c>
      <c r="CL40" s="43">
        <v>0.1</v>
      </c>
      <c r="CM40" s="43">
        <v>0.1</v>
      </c>
      <c r="CN40" s="43">
        <v>0.1</v>
      </c>
      <c r="CO40" s="43">
        <v>0.1</v>
      </c>
      <c r="CP40" s="43">
        <v>0.1</v>
      </c>
      <c r="CQ40" s="43">
        <v>0.1</v>
      </c>
      <c r="CR40" s="44"/>
      <c r="CS40" s="43"/>
      <c r="CT40" s="35" t="s">
        <v>303</v>
      </c>
      <c r="CU40" s="43">
        <v>0.3</v>
      </c>
      <c r="CV40" s="43">
        <v>0.2</v>
      </c>
      <c r="CW40" s="43">
        <v>0.3</v>
      </c>
      <c r="CX40" s="43">
        <v>0.3</v>
      </c>
      <c r="CY40" s="43">
        <v>0.3</v>
      </c>
      <c r="CZ40" s="43">
        <v>0.3</v>
      </c>
      <c r="DA40" s="43">
        <v>0.3</v>
      </c>
      <c r="DB40" s="43">
        <v>0.3</v>
      </c>
      <c r="DC40" s="43">
        <v>0.3</v>
      </c>
      <c r="DD40" s="43">
        <v>0.3</v>
      </c>
      <c r="DE40" s="43">
        <v>0.4</v>
      </c>
      <c r="DF40" s="43">
        <v>0.4</v>
      </c>
      <c r="DG40" s="43">
        <v>0.3</v>
      </c>
      <c r="DH40" s="43">
        <v>0.3</v>
      </c>
      <c r="DI40" s="43">
        <v>0.3</v>
      </c>
      <c r="DJ40" s="43">
        <v>0.2</v>
      </c>
      <c r="DK40" s="43">
        <v>0.3</v>
      </c>
      <c r="DL40" s="43">
        <v>0.1</v>
      </c>
      <c r="DM40" s="43">
        <v>0.2</v>
      </c>
      <c r="DN40" s="43">
        <v>0.2</v>
      </c>
      <c r="DO40" s="43">
        <v>0.2</v>
      </c>
      <c r="DP40" s="44"/>
      <c r="DQ40" s="43"/>
      <c r="DR40" s="35" t="s">
        <v>303</v>
      </c>
      <c r="DS40" s="43">
        <v>0</v>
      </c>
      <c r="DT40" s="43">
        <v>0</v>
      </c>
      <c r="DU40" s="43">
        <v>0</v>
      </c>
      <c r="DV40" s="43">
        <v>0</v>
      </c>
      <c r="DW40" s="43">
        <v>0</v>
      </c>
      <c r="DX40" s="43">
        <v>0</v>
      </c>
      <c r="DY40" s="43">
        <v>0</v>
      </c>
      <c r="DZ40" s="43">
        <v>0</v>
      </c>
      <c r="EA40" s="43">
        <v>0</v>
      </c>
      <c r="EB40" s="43">
        <v>0</v>
      </c>
      <c r="EC40" s="43">
        <v>0</v>
      </c>
      <c r="ED40" s="43">
        <v>0</v>
      </c>
      <c r="EE40" s="43">
        <v>0</v>
      </c>
      <c r="EF40" s="43">
        <v>0</v>
      </c>
      <c r="EG40" s="43">
        <v>0</v>
      </c>
      <c r="EH40" s="43">
        <v>0</v>
      </c>
      <c r="EI40" s="43">
        <v>0</v>
      </c>
      <c r="EJ40" s="43">
        <v>0</v>
      </c>
      <c r="EK40" s="43">
        <v>0</v>
      </c>
      <c r="EL40" s="43">
        <v>0</v>
      </c>
      <c r="EM40" s="43">
        <v>0</v>
      </c>
      <c r="EN40" s="44"/>
      <c r="EO40" s="43"/>
      <c r="EP40" s="35" t="s">
        <v>303</v>
      </c>
      <c r="EQ40" s="43">
        <v>0</v>
      </c>
      <c r="ER40" s="43">
        <v>0</v>
      </c>
      <c r="ES40" s="43">
        <v>0</v>
      </c>
      <c r="ET40" s="43">
        <v>0.1</v>
      </c>
      <c r="EU40" s="43">
        <v>0</v>
      </c>
      <c r="EV40" s="43">
        <v>0</v>
      </c>
      <c r="EW40" s="43">
        <v>0</v>
      </c>
      <c r="EX40" s="43">
        <v>0</v>
      </c>
      <c r="EY40" s="43">
        <v>0.1</v>
      </c>
      <c r="EZ40" s="43">
        <v>0.1</v>
      </c>
      <c r="FA40" s="43">
        <v>0.1</v>
      </c>
      <c r="FB40" s="43">
        <v>0</v>
      </c>
      <c r="FC40" s="43">
        <v>0</v>
      </c>
      <c r="FD40" s="43">
        <v>0</v>
      </c>
      <c r="FE40" s="43">
        <v>0</v>
      </c>
      <c r="FF40" s="43">
        <v>0</v>
      </c>
      <c r="FG40" s="43">
        <v>0</v>
      </c>
      <c r="FH40" s="43">
        <v>0</v>
      </c>
      <c r="FI40" s="43">
        <v>0</v>
      </c>
      <c r="FJ40" s="43">
        <v>0</v>
      </c>
      <c r="FK40" s="43">
        <v>0</v>
      </c>
      <c r="FM40" s="18"/>
      <c r="FN40" s="12" t="s">
        <v>302</v>
      </c>
      <c r="FO40" s="18">
        <v>0.2</v>
      </c>
      <c r="FP40" s="18">
        <v>0.2</v>
      </c>
      <c r="FQ40" s="18">
        <v>0.2</v>
      </c>
      <c r="FR40" s="18">
        <v>0.2</v>
      </c>
      <c r="FS40" s="18">
        <v>0.1</v>
      </c>
      <c r="FT40" s="18">
        <v>0.2</v>
      </c>
      <c r="FU40" s="18">
        <v>0.2</v>
      </c>
      <c r="FV40" s="18">
        <v>0.2</v>
      </c>
      <c r="FW40" s="18">
        <v>0.2</v>
      </c>
      <c r="FX40" s="18">
        <v>0.2</v>
      </c>
      <c r="FY40" s="18">
        <v>0.2</v>
      </c>
      <c r="FZ40" s="18">
        <v>0.2</v>
      </c>
      <c r="GA40" s="18">
        <v>0.2</v>
      </c>
      <c r="GB40" s="18">
        <v>0.2</v>
      </c>
      <c r="GC40" s="18">
        <v>0.2</v>
      </c>
      <c r="GD40" s="18">
        <v>0.1</v>
      </c>
      <c r="GE40" s="18">
        <v>0.1</v>
      </c>
      <c r="GF40" s="18">
        <v>0.1</v>
      </c>
      <c r="GG40" s="18">
        <v>0.1</v>
      </c>
      <c r="GH40" s="18">
        <v>0.1</v>
      </c>
      <c r="GI40" s="18">
        <v>0.1</v>
      </c>
      <c r="GK40" s="18"/>
      <c r="GL40" s="12" t="s">
        <v>302</v>
      </c>
      <c r="GM40" s="18">
        <v>0.2</v>
      </c>
      <c r="GN40" s="18">
        <v>0.2</v>
      </c>
      <c r="GO40" s="18">
        <v>0.2</v>
      </c>
      <c r="GP40" s="18">
        <v>0.2</v>
      </c>
      <c r="GQ40" s="18">
        <v>0.1</v>
      </c>
      <c r="GR40" s="18">
        <v>0.2</v>
      </c>
      <c r="GS40" s="18">
        <v>0.1</v>
      </c>
      <c r="GT40" s="18">
        <v>0.2</v>
      </c>
      <c r="GU40" s="18">
        <v>0.2</v>
      </c>
      <c r="GV40" s="18">
        <v>0.1</v>
      </c>
      <c r="GW40" s="18">
        <v>0.1</v>
      </c>
      <c r="GX40" s="18">
        <v>0.1</v>
      </c>
      <c r="GY40" s="18">
        <v>0.1</v>
      </c>
      <c r="GZ40" s="18">
        <v>0.1</v>
      </c>
      <c r="HA40" s="18">
        <v>0.1</v>
      </c>
      <c r="HB40" s="18">
        <v>0.1</v>
      </c>
      <c r="HC40" s="18">
        <v>0.1</v>
      </c>
      <c r="HD40" s="18">
        <v>0.1</v>
      </c>
      <c r="HE40" s="18">
        <v>0.1</v>
      </c>
      <c r="HF40" s="18">
        <v>0.1</v>
      </c>
      <c r="HG40" s="18">
        <v>0.1</v>
      </c>
    </row>
    <row r="41" ht="15" spans="1:215">
      <c r="A41" s="18"/>
      <c r="B41" s="22" t="s">
        <v>304</v>
      </c>
      <c r="C41" s="54" t="s">
        <v>305</v>
      </c>
      <c r="D41" s="54" t="s">
        <v>305</v>
      </c>
      <c r="E41" s="54" t="s">
        <v>305</v>
      </c>
      <c r="F41" s="54" t="s">
        <v>305</v>
      </c>
      <c r="G41" s="54" t="s">
        <v>305</v>
      </c>
      <c r="H41" s="54" t="s">
        <v>305</v>
      </c>
      <c r="I41" s="54" t="s">
        <v>305</v>
      </c>
      <c r="J41" s="54" t="s">
        <v>305</v>
      </c>
      <c r="K41" s="54" t="s">
        <v>305</v>
      </c>
      <c r="L41" s="54" t="s">
        <v>305</v>
      </c>
      <c r="M41" s="54" t="s">
        <v>305</v>
      </c>
      <c r="N41" s="54">
        <v>0</v>
      </c>
      <c r="O41" s="54">
        <v>0</v>
      </c>
      <c r="P41" s="54">
        <v>0</v>
      </c>
      <c r="Q41" s="54">
        <v>0</v>
      </c>
      <c r="R41" s="54" t="s">
        <v>305</v>
      </c>
      <c r="S41" s="54" t="s">
        <v>305</v>
      </c>
      <c r="T41" s="54" t="s">
        <v>305</v>
      </c>
      <c r="U41" s="54" t="s">
        <v>305</v>
      </c>
      <c r="V41" s="54" t="s">
        <v>305</v>
      </c>
      <c r="W41" s="54" t="s">
        <v>305</v>
      </c>
      <c r="Y41" s="18"/>
      <c r="Z41" s="22" t="s">
        <v>304</v>
      </c>
      <c r="AA41" s="54" t="s">
        <v>305</v>
      </c>
      <c r="AB41" s="54" t="s">
        <v>305</v>
      </c>
      <c r="AC41" s="54" t="s">
        <v>305</v>
      </c>
      <c r="AD41" s="54" t="s">
        <v>305</v>
      </c>
      <c r="AE41" s="54" t="s">
        <v>305</v>
      </c>
      <c r="AF41" s="54" t="s">
        <v>305</v>
      </c>
      <c r="AG41" s="54" t="s">
        <v>305</v>
      </c>
      <c r="AH41" s="54" t="s">
        <v>305</v>
      </c>
      <c r="AI41" s="54" t="s">
        <v>305</v>
      </c>
      <c r="AJ41" s="54" t="s">
        <v>305</v>
      </c>
      <c r="AK41" s="54" t="s">
        <v>305</v>
      </c>
      <c r="AL41" s="54">
        <v>0</v>
      </c>
      <c r="AM41" s="54">
        <v>0</v>
      </c>
      <c r="AN41" s="54">
        <v>0</v>
      </c>
      <c r="AO41" s="54">
        <v>0</v>
      </c>
      <c r="AP41" s="54" t="s">
        <v>305</v>
      </c>
      <c r="AQ41" s="54" t="s">
        <v>305</v>
      </c>
      <c r="AR41" s="54" t="s">
        <v>305</v>
      </c>
      <c r="AS41" s="54" t="s">
        <v>305</v>
      </c>
      <c r="AT41" s="54" t="s">
        <v>305</v>
      </c>
      <c r="AU41" s="54" t="s">
        <v>305</v>
      </c>
      <c r="AW41" s="43"/>
      <c r="AX41" s="35" t="s">
        <v>306</v>
      </c>
      <c r="AY41" s="56" t="s">
        <v>321</v>
      </c>
      <c r="AZ41" s="56" t="s">
        <v>321</v>
      </c>
      <c r="BA41" s="56" t="s">
        <v>321</v>
      </c>
      <c r="BB41" s="56" t="s">
        <v>321</v>
      </c>
      <c r="BC41" s="56" t="s">
        <v>321</v>
      </c>
      <c r="BD41" s="56" t="s">
        <v>321</v>
      </c>
      <c r="BE41" s="56" t="s">
        <v>321</v>
      </c>
      <c r="BF41" s="56" t="s">
        <v>321</v>
      </c>
      <c r="BG41" s="56" t="s">
        <v>321</v>
      </c>
      <c r="BH41" s="56" t="s">
        <v>321</v>
      </c>
      <c r="BI41" s="56" t="s">
        <v>321</v>
      </c>
      <c r="BJ41" s="56">
        <v>0</v>
      </c>
      <c r="BK41" s="56">
        <v>0</v>
      </c>
      <c r="BL41" s="56">
        <v>0</v>
      </c>
      <c r="BM41" s="56">
        <v>0</v>
      </c>
      <c r="BN41" s="56" t="s">
        <v>321</v>
      </c>
      <c r="BO41" s="56" t="s">
        <v>321</v>
      </c>
      <c r="BP41" s="56" t="s">
        <v>321</v>
      </c>
      <c r="BQ41" s="56" t="s">
        <v>321</v>
      </c>
      <c r="BR41" s="56" t="s">
        <v>321</v>
      </c>
      <c r="BS41" s="56" t="s">
        <v>321</v>
      </c>
      <c r="BT41" s="44"/>
      <c r="BU41" s="43"/>
      <c r="BV41" s="35" t="s">
        <v>306</v>
      </c>
      <c r="BW41" s="56" t="s">
        <v>321</v>
      </c>
      <c r="BX41" s="56" t="s">
        <v>321</v>
      </c>
      <c r="BY41" s="56" t="s">
        <v>321</v>
      </c>
      <c r="BZ41" s="56" t="s">
        <v>321</v>
      </c>
      <c r="CA41" s="56" t="s">
        <v>321</v>
      </c>
      <c r="CB41" s="56" t="s">
        <v>321</v>
      </c>
      <c r="CC41" s="56" t="s">
        <v>321</v>
      </c>
      <c r="CD41" s="56" t="s">
        <v>321</v>
      </c>
      <c r="CE41" s="56" t="s">
        <v>321</v>
      </c>
      <c r="CF41" s="56" t="s">
        <v>321</v>
      </c>
      <c r="CG41" s="56" t="s">
        <v>321</v>
      </c>
      <c r="CH41" s="56">
        <v>0</v>
      </c>
      <c r="CI41" s="56">
        <v>0</v>
      </c>
      <c r="CJ41" s="56">
        <v>0</v>
      </c>
      <c r="CK41" s="56">
        <v>0</v>
      </c>
      <c r="CL41" s="56" t="s">
        <v>321</v>
      </c>
      <c r="CM41" s="56" t="s">
        <v>321</v>
      </c>
      <c r="CN41" s="56" t="s">
        <v>321</v>
      </c>
      <c r="CO41" s="56" t="s">
        <v>321</v>
      </c>
      <c r="CP41" s="56" t="s">
        <v>321</v>
      </c>
      <c r="CQ41" s="56" t="s">
        <v>321</v>
      </c>
      <c r="CR41" s="44"/>
      <c r="CS41" s="43"/>
      <c r="CT41" s="35" t="s">
        <v>306</v>
      </c>
      <c r="CU41" s="56" t="s">
        <v>321</v>
      </c>
      <c r="CV41" s="56" t="s">
        <v>321</v>
      </c>
      <c r="CW41" s="56" t="s">
        <v>321</v>
      </c>
      <c r="CX41" s="56" t="s">
        <v>321</v>
      </c>
      <c r="CY41" s="56" t="s">
        <v>321</v>
      </c>
      <c r="CZ41" s="56" t="s">
        <v>321</v>
      </c>
      <c r="DA41" s="56" t="s">
        <v>321</v>
      </c>
      <c r="DB41" s="56">
        <v>0</v>
      </c>
      <c r="DC41" s="56">
        <v>0</v>
      </c>
      <c r="DD41" s="56">
        <v>0</v>
      </c>
      <c r="DE41" s="56">
        <v>0</v>
      </c>
      <c r="DF41" s="56">
        <v>0</v>
      </c>
      <c r="DG41" s="56">
        <v>0</v>
      </c>
      <c r="DH41" s="56">
        <v>0</v>
      </c>
      <c r="DI41" s="56">
        <v>0</v>
      </c>
      <c r="DJ41" s="56" t="s">
        <v>321</v>
      </c>
      <c r="DK41" s="56" t="s">
        <v>321</v>
      </c>
      <c r="DL41" s="56" t="s">
        <v>321</v>
      </c>
      <c r="DM41" s="56" t="s">
        <v>321</v>
      </c>
      <c r="DN41" s="56" t="s">
        <v>321</v>
      </c>
      <c r="DO41" s="56" t="s">
        <v>321</v>
      </c>
      <c r="DP41" s="44"/>
      <c r="DQ41" s="43"/>
      <c r="DR41" s="35" t="s">
        <v>306</v>
      </c>
      <c r="DS41" s="56" t="s">
        <v>321</v>
      </c>
      <c r="DT41" s="56" t="s">
        <v>321</v>
      </c>
      <c r="DU41" s="56" t="s">
        <v>321</v>
      </c>
      <c r="DV41" s="56" t="s">
        <v>321</v>
      </c>
      <c r="DW41" s="56" t="s">
        <v>321</v>
      </c>
      <c r="DX41" s="56" t="s">
        <v>321</v>
      </c>
      <c r="DY41" s="56" t="s">
        <v>321</v>
      </c>
      <c r="DZ41" s="56" t="s">
        <v>321</v>
      </c>
      <c r="EA41" s="56">
        <v>0</v>
      </c>
      <c r="EB41" s="56">
        <v>0</v>
      </c>
      <c r="EC41" s="56">
        <v>0</v>
      </c>
      <c r="ED41" s="56">
        <v>0</v>
      </c>
      <c r="EE41" s="56">
        <v>0</v>
      </c>
      <c r="EF41" s="56">
        <v>0</v>
      </c>
      <c r="EG41" s="56">
        <v>0</v>
      </c>
      <c r="EH41" s="56" t="s">
        <v>321</v>
      </c>
      <c r="EI41" s="56" t="s">
        <v>321</v>
      </c>
      <c r="EJ41" s="56" t="s">
        <v>321</v>
      </c>
      <c r="EK41" s="56" t="s">
        <v>321</v>
      </c>
      <c r="EL41" s="56" t="s">
        <v>321</v>
      </c>
      <c r="EM41" s="56" t="s">
        <v>321</v>
      </c>
      <c r="EN41" s="44"/>
      <c r="EO41" s="43"/>
      <c r="EP41" s="35" t="s">
        <v>306</v>
      </c>
      <c r="EQ41" s="56" t="s">
        <v>321</v>
      </c>
      <c r="ER41" s="56" t="s">
        <v>321</v>
      </c>
      <c r="ES41" s="56" t="s">
        <v>321</v>
      </c>
      <c r="ET41" s="56" t="s">
        <v>321</v>
      </c>
      <c r="EU41" s="56" t="s">
        <v>321</v>
      </c>
      <c r="EV41" s="56" t="s">
        <v>321</v>
      </c>
      <c r="EW41" s="56" t="s">
        <v>321</v>
      </c>
      <c r="EX41" s="56" t="s">
        <v>321</v>
      </c>
      <c r="EY41" s="56" t="s">
        <v>321</v>
      </c>
      <c r="EZ41" s="56" t="s">
        <v>321</v>
      </c>
      <c r="FA41" s="56" t="s">
        <v>321</v>
      </c>
      <c r="FB41" s="56">
        <v>0</v>
      </c>
      <c r="FC41" s="56">
        <v>0</v>
      </c>
      <c r="FD41" s="56">
        <v>0</v>
      </c>
      <c r="FE41" s="56">
        <v>0</v>
      </c>
      <c r="FF41" s="56" t="s">
        <v>321</v>
      </c>
      <c r="FG41" s="56" t="s">
        <v>321</v>
      </c>
      <c r="FH41" s="56" t="s">
        <v>321</v>
      </c>
      <c r="FI41" s="56" t="s">
        <v>321</v>
      </c>
      <c r="FJ41" s="56" t="s">
        <v>321</v>
      </c>
      <c r="FK41" s="56" t="s">
        <v>321</v>
      </c>
      <c r="FM41" s="18"/>
      <c r="FN41" s="12" t="s">
        <v>304</v>
      </c>
      <c r="FO41" s="54" t="s">
        <v>305</v>
      </c>
      <c r="FP41" s="54" t="s">
        <v>305</v>
      </c>
      <c r="FQ41" s="54" t="s">
        <v>305</v>
      </c>
      <c r="FR41" s="54" t="s">
        <v>305</v>
      </c>
      <c r="FS41" s="54" t="s">
        <v>305</v>
      </c>
      <c r="FT41" s="54" t="s">
        <v>305</v>
      </c>
      <c r="FU41" s="54" t="s">
        <v>305</v>
      </c>
      <c r="FV41" s="54" t="s">
        <v>305</v>
      </c>
      <c r="FW41" s="54" t="s">
        <v>305</v>
      </c>
      <c r="FX41" s="54" t="s">
        <v>305</v>
      </c>
      <c r="FY41" s="54" t="s">
        <v>305</v>
      </c>
      <c r="FZ41" s="54">
        <v>0</v>
      </c>
      <c r="GA41" s="54">
        <v>0</v>
      </c>
      <c r="GB41" s="54">
        <v>0</v>
      </c>
      <c r="GC41" s="54">
        <v>0</v>
      </c>
      <c r="GD41" s="54" t="s">
        <v>305</v>
      </c>
      <c r="GE41" s="54" t="s">
        <v>305</v>
      </c>
      <c r="GF41" s="54" t="s">
        <v>305</v>
      </c>
      <c r="GG41" s="54" t="s">
        <v>305</v>
      </c>
      <c r="GH41" s="54" t="s">
        <v>305</v>
      </c>
      <c r="GI41" s="54" t="s">
        <v>305</v>
      </c>
      <c r="GK41" s="18"/>
      <c r="GL41" s="12" t="s">
        <v>304</v>
      </c>
      <c r="GM41" s="54" t="s">
        <v>305</v>
      </c>
      <c r="GN41" s="54" t="s">
        <v>305</v>
      </c>
      <c r="GO41" s="54" t="s">
        <v>305</v>
      </c>
      <c r="GP41" s="54" t="s">
        <v>305</v>
      </c>
      <c r="GQ41" s="54" t="s">
        <v>305</v>
      </c>
      <c r="GR41" s="54" t="s">
        <v>305</v>
      </c>
      <c r="GS41" s="54" t="s">
        <v>305</v>
      </c>
      <c r="GT41" s="54" t="s">
        <v>305</v>
      </c>
      <c r="GU41" s="54" t="s">
        <v>305</v>
      </c>
      <c r="GV41" s="54" t="s">
        <v>305</v>
      </c>
      <c r="GW41" s="54">
        <v>0</v>
      </c>
      <c r="GX41" s="54">
        <v>0</v>
      </c>
      <c r="GY41" s="54">
        <v>0</v>
      </c>
      <c r="GZ41" s="54">
        <v>0</v>
      </c>
      <c r="HA41" s="54">
        <v>0</v>
      </c>
      <c r="HB41" s="54" t="s">
        <v>305</v>
      </c>
      <c r="HC41" s="54" t="s">
        <v>305</v>
      </c>
      <c r="HD41" s="54" t="s">
        <v>305</v>
      </c>
      <c r="HE41" s="54" t="s">
        <v>305</v>
      </c>
      <c r="HF41" s="54" t="s">
        <v>305</v>
      </c>
      <c r="HG41" s="54" t="s">
        <v>305</v>
      </c>
    </row>
    <row r="42" ht="15" spans="1:215">
      <c r="A42" s="18"/>
      <c r="B42" s="22" t="s">
        <v>308</v>
      </c>
      <c r="C42" s="18">
        <v>0</v>
      </c>
      <c r="D42" s="54" t="s">
        <v>305</v>
      </c>
      <c r="E42" s="54" t="s">
        <v>305</v>
      </c>
      <c r="F42" s="54" t="s">
        <v>305</v>
      </c>
      <c r="G42" s="54" t="s">
        <v>305</v>
      </c>
      <c r="H42" s="54" t="s">
        <v>305</v>
      </c>
      <c r="I42" s="54" t="s">
        <v>305</v>
      </c>
      <c r="J42" s="54" t="s">
        <v>305</v>
      </c>
      <c r="K42" s="54" t="s">
        <v>305</v>
      </c>
      <c r="L42" s="54" t="s">
        <v>305</v>
      </c>
      <c r="M42" s="54" t="s">
        <v>305</v>
      </c>
      <c r="N42" s="54" t="s">
        <v>305</v>
      </c>
      <c r="O42" s="54" t="s">
        <v>305</v>
      </c>
      <c r="P42" s="54" t="s">
        <v>305</v>
      </c>
      <c r="Q42" s="54" t="s">
        <v>305</v>
      </c>
      <c r="R42" s="54" t="s">
        <v>305</v>
      </c>
      <c r="S42" s="54" t="s">
        <v>305</v>
      </c>
      <c r="T42" s="54" t="s">
        <v>305</v>
      </c>
      <c r="U42" s="54" t="s">
        <v>305</v>
      </c>
      <c r="V42" s="54" t="s">
        <v>305</v>
      </c>
      <c r="W42" s="54" t="s">
        <v>305</v>
      </c>
      <c r="Y42" s="18"/>
      <c r="Z42" s="22" t="s">
        <v>308</v>
      </c>
      <c r="AA42" s="18">
        <v>0</v>
      </c>
      <c r="AB42" s="54" t="s">
        <v>305</v>
      </c>
      <c r="AC42" s="54" t="s">
        <v>305</v>
      </c>
      <c r="AD42" s="54" t="s">
        <v>305</v>
      </c>
      <c r="AE42" s="54" t="s">
        <v>305</v>
      </c>
      <c r="AF42" s="54" t="s">
        <v>305</v>
      </c>
      <c r="AG42" s="54" t="s">
        <v>305</v>
      </c>
      <c r="AH42" s="54" t="s">
        <v>305</v>
      </c>
      <c r="AI42" s="54" t="s">
        <v>305</v>
      </c>
      <c r="AJ42" s="54" t="s">
        <v>305</v>
      </c>
      <c r="AK42" s="54" t="s">
        <v>305</v>
      </c>
      <c r="AL42" s="54" t="s">
        <v>305</v>
      </c>
      <c r="AM42" s="54" t="s">
        <v>305</v>
      </c>
      <c r="AN42" s="54" t="s">
        <v>305</v>
      </c>
      <c r="AO42" s="54" t="s">
        <v>305</v>
      </c>
      <c r="AP42" s="54" t="s">
        <v>305</v>
      </c>
      <c r="AQ42" s="54" t="s">
        <v>305</v>
      </c>
      <c r="AR42" s="54" t="s">
        <v>305</v>
      </c>
      <c r="AS42" s="54" t="s">
        <v>305</v>
      </c>
      <c r="AT42" s="54" t="s">
        <v>305</v>
      </c>
      <c r="AU42" s="54" t="s">
        <v>305</v>
      </c>
      <c r="AW42" s="43"/>
      <c r="AX42" s="35" t="s">
        <v>309</v>
      </c>
      <c r="AY42" s="43">
        <v>0</v>
      </c>
      <c r="AZ42" s="56" t="s">
        <v>321</v>
      </c>
      <c r="BA42" s="56" t="s">
        <v>321</v>
      </c>
      <c r="BB42" s="56" t="s">
        <v>321</v>
      </c>
      <c r="BC42" s="56" t="s">
        <v>321</v>
      </c>
      <c r="BD42" s="56" t="s">
        <v>321</v>
      </c>
      <c r="BE42" s="56" t="s">
        <v>321</v>
      </c>
      <c r="BF42" s="56" t="s">
        <v>321</v>
      </c>
      <c r="BG42" s="56" t="s">
        <v>321</v>
      </c>
      <c r="BH42" s="56" t="s">
        <v>321</v>
      </c>
      <c r="BI42" s="56" t="s">
        <v>321</v>
      </c>
      <c r="BJ42" s="56" t="s">
        <v>321</v>
      </c>
      <c r="BK42" s="56" t="s">
        <v>321</v>
      </c>
      <c r="BL42" s="56" t="s">
        <v>321</v>
      </c>
      <c r="BM42" s="56" t="s">
        <v>321</v>
      </c>
      <c r="BN42" s="56" t="s">
        <v>321</v>
      </c>
      <c r="BO42" s="56" t="s">
        <v>321</v>
      </c>
      <c r="BP42" s="56" t="s">
        <v>321</v>
      </c>
      <c r="BQ42" s="56" t="s">
        <v>321</v>
      </c>
      <c r="BR42" s="56" t="s">
        <v>321</v>
      </c>
      <c r="BS42" s="56" t="s">
        <v>321</v>
      </c>
      <c r="BT42" s="44"/>
      <c r="BU42" s="43"/>
      <c r="BV42" s="35" t="s">
        <v>309</v>
      </c>
      <c r="BW42" s="43">
        <v>0</v>
      </c>
      <c r="BX42" s="56" t="s">
        <v>321</v>
      </c>
      <c r="BY42" s="56" t="s">
        <v>321</v>
      </c>
      <c r="BZ42" s="56" t="s">
        <v>321</v>
      </c>
      <c r="CA42" s="56" t="s">
        <v>321</v>
      </c>
      <c r="CB42" s="56" t="s">
        <v>321</v>
      </c>
      <c r="CC42" s="56" t="s">
        <v>321</v>
      </c>
      <c r="CD42" s="56" t="s">
        <v>321</v>
      </c>
      <c r="CE42" s="56" t="s">
        <v>321</v>
      </c>
      <c r="CF42" s="56" t="s">
        <v>321</v>
      </c>
      <c r="CG42" s="56" t="s">
        <v>321</v>
      </c>
      <c r="CH42" s="56" t="s">
        <v>321</v>
      </c>
      <c r="CI42" s="56" t="s">
        <v>321</v>
      </c>
      <c r="CJ42" s="56" t="s">
        <v>321</v>
      </c>
      <c r="CK42" s="56" t="s">
        <v>321</v>
      </c>
      <c r="CL42" s="56" t="s">
        <v>321</v>
      </c>
      <c r="CM42" s="56" t="s">
        <v>321</v>
      </c>
      <c r="CN42" s="56" t="s">
        <v>321</v>
      </c>
      <c r="CO42" s="56" t="s">
        <v>321</v>
      </c>
      <c r="CP42" s="56" t="s">
        <v>321</v>
      </c>
      <c r="CQ42" s="56" t="s">
        <v>321</v>
      </c>
      <c r="CR42" s="44"/>
      <c r="CS42" s="43"/>
      <c r="CT42" s="35" t="s">
        <v>309</v>
      </c>
      <c r="CU42" s="43">
        <v>0</v>
      </c>
      <c r="CV42" s="56" t="s">
        <v>321</v>
      </c>
      <c r="CW42" s="56" t="s">
        <v>321</v>
      </c>
      <c r="CX42" s="56" t="s">
        <v>321</v>
      </c>
      <c r="CY42" s="56" t="s">
        <v>321</v>
      </c>
      <c r="CZ42" s="56" t="s">
        <v>321</v>
      </c>
      <c r="DA42" s="56" t="s">
        <v>321</v>
      </c>
      <c r="DB42" s="56" t="s">
        <v>321</v>
      </c>
      <c r="DC42" s="56" t="s">
        <v>321</v>
      </c>
      <c r="DD42" s="56" t="s">
        <v>321</v>
      </c>
      <c r="DE42" s="56" t="s">
        <v>321</v>
      </c>
      <c r="DF42" s="56" t="s">
        <v>321</v>
      </c>
      <c r="DG42" s="56" t="s">
        <v>321</v>
      </c>
      <c r="DH42" s="56" t="s">
        <v>321</v>
      </c>
      <c r="DI42" s="56" t="s">
        <v>321</v>
      </c>
      <c r="DJ42" s="56" t="s">
        <v>321</v>
      </c>
      <c r="DK42" s="56" t="s">
        <v>321</v>
      </c>
      <c r="DL42" s="56" t="s">
        <v>321</v>
      </c>
      <c r="DM42" s="56" t="s">
        <v>321</v>
      </c>
      <c r="DN42" s="56" t="s">
        <v>321</v>
      </c>
      <c r="DO42" s="56" t="s">
        <v>321</v>
      </c>
      <c r="DP42" s="44"/>
      <c r="DQ42" s="43"/>
      <c r="DR42" s="35" t="s">
        <v>309</v>
      </c>
      <c r="DS42" s="43">
        <v>0</v>
      </c>
      <c r="DT42" s="56" t="s">
        <v>321</v>
      </c>
      <c r="DU42" s="56" t="s">
        <v>321</v>
      </c>
      <c r="DV42" s="56" t="s">
        <v>321</v>
      </c>
      <c r="DW42" s="56" t="s">
        <v>321</v>
      </c>
      <c r="DX42" s="56" t="s">
        <v>321</v>
      </c>
      <c r="DY42" s="56" t="s">
        <v>321</v>
      </c>
      <c r="DZ42" s="56" t="s">
        <v>321</v>
      </c>
      <c r="EA42" s="56" t="s">
        <v>321</v>
      </c>
      <c r="EB42" s="56" t="s">
        <v>321</v>
      </c>
      <c r="EC42" s="56" t="s">
        <v>321</v>
      </c>
      <c r="ED42" s="56" t="s">
        <v>321</v>
      </c>
      <c r="EE42" s="56" t="s">
        <v>321</v>
      </c>
      <c r="EF42" s="56" t="s">
        <v>321</v>
      </c>
      <c r="EG42" s="56" t="s">
        <v>321</v>
      </c>
      <c r="EH42" s="56" t="s">
        <v>321</v>
      </c>
      <c r="EI42" s="56" t="s">
        <v>321</v>
      </c>
      <c r="EJ42" s="56" t="s">
        <v>321</v>
      </c>
      <c r="EK42" s="56" t="s">
        <v>321</v>
      </c>
      <c r="EL42" s="56" t="s">
        <v>321</v>
      </c>
      <c r="EM42" s="56" t="s">
        <v>321</v>
      </c>
      <c r="EN42" s="44"/>
      <c r="EO42" s="43"/>
      <c r="EP42" s="35" t="s">
        <v>309</v>
      </c>
      <c r="EQ42" s="43">
        <v>0</v>
      </c>
      <c r="ER42" s="56" t="s">
        <v>321</v>
      </c>
      <c r="ES42" s="56" t="s">
        <v>321</v>
      </c>
      <c r="ET42" s="56" t="s">
        <v>321</v>
      </c>
      <c r="EU42" s="56" t="s">
        <v>321</v>
      </c>
      <c r="EV42" s="56" t="s">
        <v>321</v>
      </c>
      <c r="EW42" s="56" t="s">
        <v>321</v>
      </c>
      <c r="EX42" s="56" t="s">
        <v>321</v>
      </c>
      <c r="EY42" s="56" t="s">
        <v>321</v>
      </c>
      <c r="EZ42" s="56" t="s">
        <v>321</v>
      </c>
      <c r="FA42" s="56" t="s">
        <v>321</v>
      </c>
      <c r="FB42" s="56" t="s">
        <v>321</v>
      </c>
      <c r="FC42" s="56" t="s">
        <v>321</v>
      </c>
      <c r="FD42" s="56" t="s">
        <v>321</v>
      </c>
      <c r="FE42" s="56" t="s">
        <v>321</v>
      </c>
      <c r="FF42" s="56" t="s">
        <v>321</v>
      </c>
      <c r="FG42" s="56" t="s">
        <v>321</v>
      </c>
      <c r="FH42" s="56" t="s">
        <v>321</v>
      </c>
      <c r="FI42" s="56" t="s">
        <v>321</v>
      </c>
      <c r="FJ42" s="56" t="s">
        <v>321</v>
      </c>
      <c r="FK42" s="56" t="s">
        <v>321</v>
      </c>
      <c r="FM42" s="18"/>
      <c r="FN42" s="12" t="s">
        <v>308</v>
      </c>
      <c r="FO42" s="18">
        <v>0</v>
      </c>
      <c r="FP42" s="54" t="s">
        <v>305</v>
      </c>
      <c r="FQ42" s="54" t="s">
        <v>305</v>
      </c>
      <c r="FR42" s="54" t="s">
        <v>305</v>
      </c>
      <c r="FS42" s="54" t="s">
        <v>305</v>
      </c>
      <c r="FT42" s="54" t="s">
        <v>305</v>
      </c>
      <c r="FU42" s="54" t="s">
        <v>305</v>
      </c>
      <c r="FV42" s="54" t="s">
        <v>305</v>
      </c>
      <c r="FW42" s="54" t="s">
        <v>305</v>
      </c>
      <c r="FX42" s="54" t="s">
        <v>305</v>
      </c>
      <c r="FY42" s="54" t="s">
        <v>305</v>
      </c>
      <c r="FZ42" s="54" t="s">
        <v>305</v>
      </c>
      <c r="GA42" s="54" t="s">
        <v>305</v>
      </c>
      <c r="GB42" s="54" t="s">
        <v>305</v>
      </c>
      <c r="GC42" s="54" t="s">
        <v>305</v>
      </c>
      <c r="GD42" s="54" t="s">
        <v>305</v>
      </c>
      <c r="GE42" s="54" t="s">
        <v>305</v>
      </c>
      <c r="GF42" s="54" t="s">
        <v>305</v>
      </c>
      <c r="GG42" s="54" t="s">
        <v>305</v>
      </c>
      <c r="GH42" s="54" t="s">
        <v>305</v>
      </c>
      <c r="GI42" s="54" t="s">
        <v>305</v>
      </c>
      <c r="GK42" s="18"/>
      <c r="GL42" s="12" t="s">
        <v>308</v>
      </c>
      <c r="GM42" s="18">
        <v>0</v>
      </c>
      <c r="GN42" s="54" t="s">
        <v>305</v>
      </c>
      <c r="GO42" s="54" t="s">
        <v>305</v>
      </c>
      <c r="GP42" s="54" t="s">
        <v>305</v>
      </c>
      <c r="GQ42" s="54" t="s">
        <v>305</v>
      </c>
      <c r="GR42" s="54" t="s">
        <v>305</v>
      </c>
      <c r="GS42" s="54" t="s">
        <v>305</v>
      </c>
      <c r="GT42" s="54" t="s">
        <v>305</v>
      </c>
      <c r="GU42" s="54" t="s">
        <v>305</v>
      </c>
      <c r="GV42" s="54" t="s">
        <v>305</v>
      </c>
      <c r="GW42" s="54" t="s">
        <v>305</v>
      </c>
      <c r="GX42" s="54" t="s">
        <v>305</v>
      </c>
      <c r="GY42" s="54" t="s">
        <v>305</v>
      </c>
      <c r="GZ42" s="54" t="s">
        <v>305</v>
      </c>
      <c r="HA42" s="54" t="s">
        <v>305</v>
      </c>
      <c r="HB42" s="54" t="s">
        <v>305</v>
      </c>
      <c r="HC42" s="54" t="s">
        <v>305</v>
      </c>
      <c r="HD42" s="54" t="s">
        <v>305</v>
      </c>
      <c r="HE42" s="54" t="s">
        <v>305</v>
      </c>
      <c r="HF42" s="54" t="s">
        <v>305</v>
      </c>
      <c r="HG42" s="54" t="s">
        <v>305</v>
      </c>
    </row>
    <row r="43" ht="15" spans="1:215">
      <c r="A43" s="18"/>
      <c r="B43" s="22" t="s">
        <v>310</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Y43" s="18"/>
      <c r="Z43" s="22" t="s">
        <v>310</v>
      </c>
      <c r="AA43" s="18">
        <v>0</v>
      </c>
      <c r="AB43" s="18">
        <v>0</v>
      </c>
      <c r="AC43" s="18">
        <v>0</v>
      </c>
      <c r="AD43" s="18">
        <v>0</v>
      </c>
      <c r="AE43" s="18">
        <v>0</v>
      </c>
      <c r="AF43" s="18">
        <v>0</v>
      </c>
      <c r="AG43" s="18">
        <v>0</v>
      </c>
      <c r="AH43" s="18">
        <v>0</v>
      </c>
      <c r="AI43" s="18">
        <v>0</v>
      </c>
      <c r="AJ43" s="18">
        <v>0</v>
      </c>
      <c r="AK43" s="18">
        <v>0</v>
      </c>
      <c r="AL43" s="18">
        <v>0</v>
      </c>
      <c r="AM43" s="18">
        <v>0</v>
      </c>
      <c r="AN43" s="18">
        <v>0</v>
      </c>
      <c r="AO43" s="18">
        <v>0</v>
      </c>
      <c r="AP43" s="18">
        <v>0</v>
      </c>
      <c r="AQ43" s="18">
        <v>0</v>
      </c>
      <c r="AR43" s="18">
        <v>0</v>
      </c>
      <c r="AS43" s="18">
        <v>0</v>
      </c>
      <c r="AT43" s="18">
        <v>0</v>
      </c>
      <c r="AU43" s="18">
        <v>0</v>
      </c>
      <c r="AW43" s="43"/>
      <c r="AX43" s="35" t="s">
        <v>311</v>
      </c>
      <c r="AY43" s="43">
        <v>0</v>
      </c>
      <c r="AZ43" s="43">
        <v>0</v>
      </c>
      <c r="BA43" s="43">
        <v>0</v>
      </c>
      <c r="BB43" s="43">
        <v>0</v>
      </c>
      <c r="BC43" s="43">
        <v>0</v>
      </c>
      <c r="BD43" s="43">
        <v>0</v>
      </c>
      <c r="BE43" s="43">
        <v>0</v>
      </c>
      <c r="BF43" s="43">
        <v>0</v>
      </c>
      <c r="BG43" s="43">
        <v>0</v>
      </c>
      <c r="BH43" s="43">
        <v>0</v>
      </c>
      <c r="BI43" s="43">
        <v>0</v>
      </c>
      <c r="BJ43" s="43">
        <v>0</v>
      </c>
      <c r="BK43" s="43">
        <v>0</v>
      </c>
      <c r="BL43" s="43">
        <v>0</v>
      </c>
      <c r="BM43" s="43">
        <v>0</v>
      </c>
      <c r="BN43" s="43">
        <v>0</v>
      </c>
      <c r="BO43" s="43">
        <v>0</v>
      </c>
      <c r="BP43" s="43">
        <v>0</v>
      </c>
      <c r="BQ43" s="43">
        <v>0</v>
      </c>
      <c r="BR43" s="43">
        <v>0</v>
      </c>
      <c r="BS43" s="43">
        <v>0</v>
      </c>
      <c r="BT43" s="44"/>
      <c r="BU43" s="43"/>
      <c r="BV43" s="35" t="s">
        <v>311</v>
      </c>
      <c r="BW43" s="43">
        <v>0</v>
      </c>
      <c r="BX43" s="43">
        <v>0</v>
      </c>
      <c r="BY43" s="43">
        <v>0</v>
      </c>
      <c r="BZ43" s="43">
        <v>0</v>
      </c>
      <c r="CA43" s="43">
        <v>0</v>
      </c>
      <c r="CB43" s="43">
        <v>0</v>
      </c>
      <c r="CC43" s="43">
        <v>0</v>
      </c>
      <c r="CD43" s="43">
        <v>0</v>
      </c>
      <c r="CE43" s="43">
        <v>0</v>
      </c>
      <c r="CF43" s="43">
        <v>0</v>
      </c>
      <c r="CG43" s="43">
        <v>0</v>
      </c>
      <c r="CH43" s="43">
        <v>0</v>
      </c>
      <c r="CI43" s="43">
        <v>0</v>
      </c>
      <c r="CJ43" s="43">
        <v>0</v>
      </c>
      <c r="CK43" s="43">
        <v>0</v>
      </c>
      <c r="CL43" s="43">
        <v>0</v>
      </c>
      <c r="CM43" s="43">
        <v>0</v>
      </c>
      <c r="CN43" s="43">
        <v>0</v>
      </c>
      <c r="CO43" s="43">
        <v>0</v>
      </c>
      <c r="CP43" s="43">
        <v>0</v>
      </c>
      <c r="CQ43" s="43">
        <v>0</v>
      </c>
      <c r="CR43" s="44"/>
      <c r="CS43" s="43"/>
      <c r="CT43" s="35" t="s">
        <v>311</v>
      </c>
      <c r="CU43" s="43">
        <v>0</v>
      </c>
      <c r="CV43" s="43">
        <v>0</v>
      </c>
      <c r="CW43" s="43">
        <v>0</v>
      </c>
      <c r="CX43" s="43">
        <v>0</v>
      </c>
      <c r="CY43" s="43">
        <v>0</v>
      </c>
      <c r="CZ43" s="43">
        <v>0</v>
      </c>
      <c r="DA43" s="43">
        <v>0</v>
      </c>
      <c r="DB43" s="43">
        <v>0</v>
      </c>
      <c r="DC43" s="43">
        <v>0</v>
      </c>
      <c r="DD43" s="43">
        <v>0</v>
      </c>
      <c r="DE43" s="43">
        <v>0</v>
      </c>
      <c r="DF43" s="43">
        <v>0</v>
      </c>
      <c r="DG43" s="43">
        <v>0</v>
      </c>
      <c r="DH43" s="43">
        <v>0</v>
      </c>
      <c r="DI43" s="43">
        <v>0</v>
      </c>
      <c r="DJ43" s="43">
        <v>0</v>
      </c>
      <c r="DK43" s="43">
        <v>0</v>
      </c>
      <c r="DL43" s="43">
        <v>0</v>
      </c>
      <c r="DM43" s="43">
        <v>0</v>
      </c>
      <c r="DN43" s="43">
        <v>0</v>
      </c>
      <c r="DO43" s="43">
        <v>0</v>
      </c>
      <c r="DP43" s="44"/>
      <c r="DQ43" s="43"/>
      <c r="DR43" s="35" t="s">
        <v>311</v>
      </c>
      <c r="DS43" s="43">
        <v>0</v>
      </c>
      <c r="DT43" s="43">
        <v>0</v>
      </c>
      <c r="DU43" s="43">
        <v>0</v>
      </c>
      <c r="DV43" s="43">
        <v>0</v>
      </c>
      <c r="DW43" s="43">
        <v>0</v>
      </c>
      <c r="DX43" s="43">
        <v>0</v>
      </c>
      <c r="DY43" s="43">
        <v>0</v>
      </c>
      <c r="DZ43" s="43">
        <v>0</v>
      </c>
      <c r="EA43" s="43">
        <v>0</v>
      </c>
      <c r="EB43" s="43">
        <v>0</v>
      </c>
      <c r="EC43" s="43">
        <v>0</v>
      </c>
      <c r="ED43" s="43">
        <v>0</v>
      </c>
      <c r="EE43" s="43">
        <v>0</v>
      </c>
      <c r="EF43" s="43">
        <v>0</v>
      </c>
      <c r="EG43" s="43">
        <v>0</v>
      </c>
      <c r="EH43" s="43">
        <v>0</v>
      </c>
      <c r="EI43" s="43">
        <v>0</v>
      </c>
      <c r="EJ43" s="43">
        <v>0</v>
      </c>
      <c r="EK43" s="43">
        <v>0</v>
      </c>
      <c r="EL43" s="43">
        <v>0</v>
      </c>
      <c r="EM43" s="43">
        <v>0</v>
      </c>
      <c r="EN43" s="44"/>
      <c r="EO43" s="43"/>
      <c r="EP43" s="35" t="s">
        <v>311</v>
      </c>
      <c r="EQ43" s="43">
        <v>0</v>
      </c>
      <c r="ER43" s="43">
        <v>0</v>
      </c>
      <c r="ES43" s="43">
        <v>0</v>
      </c>
      <c r="ET43" s="43">
        <v>0</v>
      </c>
      <c r="EU43" s="43">
        <v>0</v>
      </c>
      <c r="EV43" s="43">
        <v>0</v>
      </c>
      <c r="EW43" s="43">
        <v>0</v>
      </c>
      <c r="EX43" s="43">
        <v>0</v>
      </c>
      <c r="EY43" s="43">
        <v>0</v>
      </c>
      <c r="EZ43" s="43">
        <v>0</v>
      </c>
      <c r="FA43" s="43">
        <v>0</v>
      </c>
      <c r="FB43" s="43">
        <v>0</v>
      </c>
      <c r="FC43" s="43">
        <v>0</v>
      </c>
      <c r="FD43" s="43">
        <v>0</v>
      </c>
      <c r="FE43" s="43">
        <v>0</v>
      </c>
      <c r="FF43" s="43">
        <v>0</v>
      </c>
      <c r="FG43" s="43">
        <v>0</v>
      </c>
      <c r="FH43" s="43">
        <v>0</v>
      </c>
      <c r="FI43" s="43">
        <v>0</v>
      </c>
      <c r="FJ43" s="43">
        <v>0</v>
      </c>
      <c r="FK43" s="43">
        <v>0</v>
      </c>
      <c r="FM43" s="18"/>
      <c r="FN43" s="12" t="s">
        <v>310</v>
      </c>
      <c r="FO43" s="18">
        <v>0</v>
      </c>
      <c r="FP43" s="18">
        <v>0</v>
      </c>
      <c r="FQ43" s="18">
        <v>0</v>
      </c>
      <c r="FR43" s="18">
        <v>0</v>
      </c>
      <c r="FS43" s="18">
        <v>0</v>
      </c>
      <c r="FT43" s="18">
        <v>0</v>
      </c>
      <c r="FU43" s="18">
        <v>0</v>
      </c>
      <c r="FV43" s="18">
        <v>0</v>
      </c>
      <c r="FW43" s="18">
        <v>0</v>
      </c>
      <c r="FX43" s="18">
        <v>0</v>
      </c>
      <c r="FY43" s="18">
        <v>0</v>
      </c>
      <c r="FZ43" s="18">
        <v>0</v>
      </c>
      <c r="GA43" s="18">
        <v>0</v>
      </c>
      <c r="GB43" s="18">
        <v>0</v>
      </c>
      <c r="GC43" s="18">
        <v>0</v>
      </c>
      <c r="GD43" s="18">
        <v>0</v>
      </c>
      <c r="GE43" s="18">
        <v>0</v>
      </c>
      <c r="GF43" s="18">
        <v>0</v>
      </c>
      <c r="GG43" s="18">
        <v>0</v>
      </c>
      <c r="GH43" s="18">
        <v>0</v>
      </c>
      <c r="GI43" s="18">
        <v>0</v>
      </c>
      <c r="GK43" s="18"/>
      <c r="GL43" s="12" t="s">
        <v>310</v>
      </c>
      <c r="GM43" s="18">
        <v>0</v>
      </c>
      <c r="GN43" s="18">
        <v>0</v>
      </c>
      <c r="GO43" s="18">
        <v>0</v>
      </c>
      <c r="GP43" s="18">
        <v>0</v>
      </c>
      <c r="GQ43" s="18">
        <v>0</v>
      </c>
      <c r="GR43" s="18">
        <v>0</v>
      </c>
      <c r="GS43" s="18">
        <v>0</v>
      </c>
      <c r="GT43" s="18">
        <v>0</v>
      </c>
      <c r="GU43" s="18">
        <v>0</v>
      </c>
      <c r="GV43" s="18">
        <v>0</v>
      </c>
      <c r="GW43" s="18">
        <v>0</v>
      </c>
      <c r="GX43" s="18">
        <v>0</v>
      </c>
      <c r="GY43" s="18">
        <v>0</v>
      </c>
      <c r="GZ43" s="18">
        <v>0</v>
      </c>
      <c r="HA43" s="18">
        <v>0</v>
      </c>
      <c r="HB43" s="18">
        <v>0</v>
      </c>
      <c r="HC43" s="18">
        <v>0</v>
      </c>
      <c r="HD43" s="18">
        <v>0</v>
      </c>
      <c r="HE43" s="18">
        <v>0</v>
      </c>
      <c r="HF43" s="18">
        <v>0</v>
      </c>
      <c r="HG43" s="18">
        <v>0</v>
      </c>
    </row>
    <row r="44" ht="15" spans="1:215">
      <c r="A44" s="18"/>
      <c r="B44" s="18"/>
      <c r="C44" s="18"/>
      <c r="D44" s="18"/>
      <c r="E44" s="18"/>
      <c r="F44" s="18"/>
      <c r="G44" s="18"/>
      <c r="H44" s="18"/>
      <c r="I44" s="18"/>
      <c r="J44" s="18"/>
      <c r="K44" s="18"/>
      <c r="L44" s="18"/>
      <c r="M44" s="18"/>
      <c r="N44" s="18"/>
      <c r="O44" s="18"/>
      <c r="P44" s="18"/>
      <c r="Q44" s="18"/>
      <c r="R44" s="18"/>
      <c r="S44" s="18"/>
      <c r="T44" s="18"/>
      <c r="U44" s="18"/>
      <c r="V44" s="18"/>
      <c r="W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4"/>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4"/>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44"/>
      <c r="DQ44" s="43"/>
      <c r="DR44" s="43"/>
      <c r="DS44" s="43"/>
      <c r="DT44" s="43"/>
      <c r="DU44" s="43"/>
      <c r="DV44" s="43"/>
      <c r="DW44" s="43"/>
      <c r="DX44" s="43"/>
      <c r="DY44" s="43"/>
      <c r="DZ44" s="43"/>
      <c r="EA44" s="43"/>
      <c r="EB44" s="43"/>
      <c r="EC44" s="43"/>
      <c r="ED44" s="43"/>
      <c r="EE44" s="43"/>
      <c r="EF44" s="43"/>
      <c r="EG44" s="43"/>
      <c r="EH44" s="43"/>
      <c r="EI44" s="43"/>
      <c r="EJ44" s="43"/>
      <c r="EK44" s="43"/>
      <c r="EL44" s="43"/>
      <c r="EM44" s="43"/>
      <c r="EN44" s="44"/>
      <c r="EO44" s="43"/>
      <c r="EP44" s="43"/>
      <c r="EQ44" s="43"/>
      <c r="ER44" s="43"/>
      <c r="ES44" s="43"/>
      <c r="ET44" s="43"/>
      <c r="EU44" s="43"/>
      <c r="EV44" s="43"/>
      <c r="EW44" s="43"/>
      <c r="EX44" s="43"/>
      <c r="EY44" s="43"/>
      <c r="EZ44" s="43"/>
      <c r="FA44" s="43"/>
      <c r="FB44" s="43"/>
      <c r="FC44" s="43"/>
      <c r="FD44" s="43"/>
      <c r="FE44" s="43"/>
      <c r="FF44" s="43"/>
      <c r="FG44" s="43"/>
      <c r="FH44" s="43"/>
      <c r="FI44" s="43"/>
      <c r="FJ44" s="43"/>
      <c r="FK44" s="43"/>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row>
    <row r="45" ht="15" spans="1:215">
      <c r="A45" s="18"/>
      <c r="B45" s="21" t="s">
        <v>197</v>
      </c>
      <c r="C45" s="18"/>
      <c r="D45" s="18"/>
      <c r="E45" s="18"/>
      <c r="F45" s="18"/>
      <c r="G45" s="18"/>
      <c r="H45" s="18"/>
      <c r="I45" s="18"/>
      <c r="J45" s="18"/>
      <c r="K45" s="18"/>
      <c r="L45" s="18"/>
      <c r="M45" s="18"/>
      <c r="N45" s="18"/>
      <c r="O45" s="18"/>
      <c r="P45" s="18"/>
      <c r="Q45" s="18"/>
      <c r="R45" s="18"/>
      <c r="S45" s="18"/>
      <c r="T45" s="18"/>
      <c r="U45" s="18"/>
      <c r="V45" s="18"/>
      <c r="W45" s="18"/>
      <c r="Y45" s="18"/>
      <c r="Z45" s="21" t="s">
        <v>197</v>
      </c>
      <c r="AA45" s="18"/>
      <c r="AB45" s="18"/>
      <c r="AC45" s="18"/>
      <c r="AD45" s="18"/>
      <c r="AE45" s="18"/>
      <c r="AF45" s="18"/>
      <c r="AG45" s="18"/>
      <c r="AH45" s="18"/>
      <c r="AI45" s="18"/>
      <c r="AJ45" s="18"/>
      <c r="AK45" s="18"/>
      <c r="AL45" s="18"/>
      <c r="AM45" s="18"/>
      <c r="AN45" s="18"/>
      <c r="AO45" s="18"/>
      <c r="AP45" s="18"/>
      <c r="AQ45" s="18"/>
      <c r="AR45" s="18"/>
      <c r="AS45" s="18"/>
      <c r="AT45" s="18"/>
      <c r="AU45" s="18"/>
      <c r="AW45" s="43"/>
      <c r="AX45" s="34" t="s">
        <v>312</v>
      </c>
      <c r="AY45" s="43"/>
      <c r="AZ45" s="43"/>
      <c r="BA45" s="43"/>
      <c r="BB45" s="43"/>
      <c r="BC45" s="43"/>
      <c r="BD45" s="43"/>
      <c r="BE45" s="43"/>
      <c r="BF45" s="43"/>
      <c r="BG45" s="43"/>
      <c r="BH45" s="43"/>
      <c r="BI45" s="43"/>
      <c r="BJ45" s="43"/>
      <c r="BK45" s="43"/>
      <c r="BL45" s="43"/>
      <c r="BM45" s="43"/>
      <c r="BN45" s="43"/>
      <c r="BO45" s="43"/>
      <c r="BP45" s="43"/>
      <c r="BQ45" s="43"/>
      <c r="BR45" s="43"/>
      <c r="BS45" s="43"/>
      <c r="BT45" s="44"/>
      <c r="BU45" s="43"/>
      <c r="BV45" s="34" t="s">
        <v>312</v>
      </c>
      <c r="BW45" s="43"/>
      <c r="BX45" s="43"/>
      <c r="BY45" s="43"/>
      <c r="BZ45" s="43"/>
      <c r="CA45" s="43"/>
      <c r="CB45" s="43"/>
      <c r="CC45" s="43"/>
      <c r="CD45" s="43"/>
      <c r="CE45" s="43"/>
      <c r="CF45" s="43"/>
      <c r="CG45" s="43"/>
      <c r="CH45" s="43"/>
      <c r="CI45" s="43"/>
      <c r="CJ45" s="43"/>
      <c r="CK45" s="43"/>
      <c r="CL45" s="43"/>
      <c r="CM45" s="43"/>
      <c r="CN45" s="43"/>
      <c r="CO45" s="43"/>
      <c r="CP45" s="43"/>
      <c r="CQ45" s="43"/>
      <c r="CR45" s="44"/>
      <c r="CS45" s="43"/>
      <c r="CT45" s="34" t="s">
        <v>312</v>
      </c>
      <c r="CU45" s="43"/>
      <c r="CV45" s="43"/>
      <c r="CW45" s="43"/>
      <c r="CX45" s="43"/>
      <c r="CY45" s="43"/>
      <c r="CZ45" s="43"/>
      <c r="DA45" s="43"/>
      <c r="DB45" s="43"/>
      <c r="DC45" s="43"/>
      <c r="DD45" s="43"/>
      <c r="DE45" s="43"/>
      <c r="DF45" s="43"/>
      <c r="DG45" s="43"/>
      <c r="DH45" s="43"/>
      <c r="DI45" s="43"/>
      <c r="DJ45" s="43"/>
      <c r="DK45" s="43"/>
      <c r="DL45" s="43"/>
      <c r="DM45" s="43"/>
      <c r="DN45" s="43"/>
      <c r="DO45" s="43"/>
      <c r="DP45" s="44"/>
      <c r="DQ45" s="43"/>
      <c r="DR45" s="34" t="s">
        <v>312</v>
      </c>
      <c r="DS45" s="43"/>
      <c r="DT45" s="43"/>
      <c r="DU45" s="43"/>
      <c r="DV45" s="43"/>
      <c r="DW45" s="43"/>
      <c r="DX45" s="43"/>
      <c r="DY45" s="43"/>
      <c r="DZ45" s="43"/>
      <c r="EA45" s="43"/>
      <c r="EB45" s="43"/>
      <c r="EC45" s="43"/>
      <c r="ED45" s="43"/>
      <c r="EE45" s="43"/>
      <c r="EF45" s="43"/>
      <c r="EG45" s="43"/>
      <c r="EH45" s="43"/>
      <c r="EI45" s="43"/>
      <c r="EJ45" s="43"/>
      <c r="EK45" s="43"/>
      <c r="EL45" s="43"/>
      <c r="EM45" s="43"/>
      <c r="EN45" s="44"/>
      <c r="EO45" s="43"/>
      <c r="EP45" s="34" t="s">
        <v>312</v>
      </c>
      <c r="EQ45" s="43"/>
      <c r="ER45" s="43"/>
      <c r="ES45" s="43"/>
      <c r="ET45" s="43"/>
      <c r="EU45" s="43"/>
      <c r="EV45" s="43"/>
      <c r="EW45" s="43"/>
      <c r="EX45" s="43"/>
      <c r="EY45" s="43"/>
      <c r="EZ45" s="43"/>
      <c r="FA45" s="43"/>
      <c r="FB45" s="43"/>
      <c r="FC45" s="43"/>
      <c r="FD45" s="43"/>
      <c r="FE45" s="43"/>
      <c r="FF45" s="43"/>
      <c r="FG45" s="43"/>
      <c r="FH45" s="43"/>
      <c r="FI45" s="43"/>
      <c r="FJ45" s="43"/>
      <c r="FK45" s="43"/>
      <c r="FM45" s="18"/>
      <c r="FN45" s="21" t="s">
        <v>197</v>
      </c>
      <c r="FO45" s="18"/>
      <c r="FP45" s="18"/>
      <c r="FQ45" s="18"/>
      <c r="FR45" s="18"/>
      <c r="FS45" s="18"/>
      <c r="FT45" s="18"/>
      <c r="FU45" s="18"/>
      <c r="FV45" s="18"/>
      <c r="FW45" s="18"/>
      <c r="FX45" s="18"/>
      <c r="FY45" s="18"/>
      <c r="FZ45" s="18"/>
      <c r="GA45" s="18"/>
      <c r="GB45" s="18"/>
      <c r="GC45" s="18"/>
      <c r="GD45" s="18"/>
      <c r="GE45" s="18"/>
      <c r="GF45" s="18"/>
      <c r="GG45" s="18"/>
      <c r="GH45" s="18"/>
      <c r="GI45" s="18"/>
      <c r="GK45" s="18"/>
      <c r="GL45" s="21" t="s">
        <v>197</v>
      </c>
      <c r="GM45" s="18"/>
      <c r="GN45" s="18"/>
      <c r="GO45" s="18"/>
      <c r="GP45" s="18"/>
      <c r="GQ45" s="18"/>
      <c r="GR45" s="18"/>
      <c r="GS45" s="18"/>
      <c r="GT45" s="18"/>
      <c r="GU45" s="18"/>
      <c r="GV45" s="18"/>
      <c r="GW45" s="18"/>
      <c r="GX45" s="18"/>
      <c r="GY45" s="18"/>
      <c r="GZ45" s="18"/>
      <c r="HA45" s="18"/>
      <c r="HB45" s="18"/>
      <c r="HC45" s="18"/>
      <c r="HD45" s="18"/>
      <c r="HE45" s="18"/>
      <c r="HF45" s="18"/>
      <c r="HG45" s="18"/>
    </row>
    <row r="46" ht="15" spans="1:215">
      <c r="A46" s="18"/>
      <c r="B46" s="9" t="s">
        <v>298</v>
      </c>
      <c r="C46" s="18">
        <v>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Y46" s="18"/>
      <c r="Z46" s="9" t="s">
        <v>298</v>
      </c>
      <c r="AA46" s="18">
        <v>0</v>
      </c>
      <c r="AB46" s="18">
        <v>0</v>
      </c>
      <c r="AC46" s="18">
        <v>0</v>
      </c>
      <c r="AD46" s="18">
        <v>0</v>
      </c>
      <c r="AE46" s="18">
        <v>0</v>
      </c>
      <c r="AF46" s="18">
        <v>0</v>
      </c>
      <c r="AG46" s="18">
        <v>0</v>
      </c>
      <c r="AH46" s="18">
        <v>0</v>
      </c>
      <c r="AI46" s="18">
        <v>0</v>
      </c>
      <c r="AJ46" s="18">
        <v>0</v>
      </c>
      <c r="AK46" s="18">
        <v>0</v>
      </c>
      <c r="AL46" s="18">
        <v>0</v>
      </c>
      <c r="AM46" s="18">
        <v>0</v>
      </c>
      <c r="AN46" s="18">
        <v>0</v>
      </c>
      <c r="AO46" s="18">
        <v>2.1</v>
      </c>
      <c r="AP46" s="18">
        <v>9.9</v>
      </c>
      <c r="AQ46" s="18">
        <v>15.5</v>
      </c>
      <c r="AR46" s="18">
        <v>35.9</v>
      </c>
      <c r="AS46" s="18">
        <v>28</v>
      </c>
      <c r="AT46" s="18">
        <v>23.9</v>
      </c>
      <c r="AU46" s="18">
        <v>35.8</v>
      </c>
      <c r="AW46" s="43"/>
      <c r="AX46" s="45" t="s">
        <v>299</v>
      </c>
      <c r="AY46" s="43">
        <v>0</v>
      </c>
      <c r="AZ46" s="43">
        <v>0</v>
      </c>
      <c r="BA46" s="43">
        <v>0</v>
      </c>
      <c r="BB46" s="43">
        <v>0</v>
      </c>
      <c r="BC46" s="43">
        <v>0</v>
      </c>
      <c r="BD46" s="43">
        <v>0</v>
      </c>
      <c r="BE46" s="43">
        <v>0</v>
      </c>
      <c r="BF46" s="43">
        <v>0</v>
      </c>
      <c r="BG46" s="43">
        <v>0</v>
      </c>
      <c r="BH46" s="43">
        <v>0</v>
      </c>
      <c r="BI46" s="43">
        <v>0</v>
      </c>
      <c r="BJ46" s="43">
        <v>0</v>
      </c>
      <c r="BK46" s="43">
        <v>0</v>
      </c>
      <c r="BL46" s="43">
        <v>0</v>
      </c>
      <c r="BM46" s="43">
        <v>0</v>
      </c>
      <c r="BN46" s="43">
        <v>0.1</v>
      </c>
      <c r="BO46" s="43">
        <v>0.1</v>
      </c>
      <c r="BP46" s="43">
        <v>0.1</v>
      </c>
      <c r="BQ46" s="43">
        <v>0.2</v>
      </c>
      <c r="BR46" s="43">
        <v>0.1</v>
      </c>
      <c r="BS46" s="43">
        <v>0.2</v>
      </c>
      <c r="BT46" s="44"/>
      <c r="BU46" s="43"/>
      <c r="BV46" s="45" t="s">
        <v>299</v>
      </c>
      <c r="BW46" s="43">
        <v>0.1</v>
      </c>
      <c r="BX46" s="43">
        <v>0.3</v>
      </c>
      <c r="BY46" s="43">
        <v>0.2</v>
      </c>
      <c r="BZ46" s="43">
        <v>0.1</v>
      </c>
      <c r="CA46" s="43">
        <v>0.1</v>
      </c>
      <c r="CB46" s="43">
        <v>0</v>
      </c>
      <c r="CC46" s="43">
        <v>0</v>
      </c>
      <c r="CD46" s="43">
        <v>0</v>
      </c>
      <c r="CE46" s="43">
        <v>0</v>
      </c>
      <c r="CF46" s="43">
        <v>0.2</v>
      </c>
      <c r="CG46" s="43">
        <v>0.1</v>
      </c>
      <c r="CH46" s="43">
        <v>0</v>
      </c>
      <c r="CI46" s="43">
        <v>0.1</v>
      </c>
      <c r="CJ46" s="43">
        <v>0.2</v>
      </c>
      <c r="CK46" s="43">
        <v>3</v>
      </c>
      <c r="CL46" s="43">
        <v>11.8</v>
      </c>
      <c r="CM46" s="43">
        <v>13.9</v>
      </c>
      <c r="CN46" s="43">
        <v>29</v>
      </c>
      <c r="CO46" s="43">
        <v>16.9</v>
      </c>
      <c r="CP46" s="43">
        <v>17.5</v>
      </c>
      <c r="CQ46" s="43">
        <v>25.1</v>
      </c>
      <c r="CR46" s="44"/>
      <c r="CS46" s="43"/>
      <c r="CT46" s="45" t="s">
        <v>299</v>
      </c>
      <c r="CU46" s="43">
        <v>2.3</v>
      </c>
      <c r="CV46" s="43">
        <v>3.2</v>
      </c>
      <c r="CW46" s="43">
        <v>2.2</v>
      </c>
      <c r="CX46" s="43">
        <v>0.7</v>
      </c>
      <c r="CY46" s="43">
        <v>0.6</v>
      </c>
      <c r="CZ46" s="43">
        <v>0</v>
      </c>
      <c r="DA46" s="43">
        <v>0</v>
      </c>
      <c r="DB46" s="43">
        <v>0</v>
      </c>
      <c r="DC46" s="43">
        <v>0</v>
      </c>
      <c r="DD46" s="43">
        <v>2.4</v>
      </c>
      <c r="DE46" s="43">
        <v>0.6</v>
      </c>
      <c r="DF46" s="43">
        <v>0</v>
      </c>
      <c r="DG46" s="43">
        <v>0.2</v>
      </c>
      <c r="DH46" s="43">
        <v>0.2</v>
      </c>
      <c r="DI46" s="43">
        <v>0.6</v>
      </c>
      <c r="DJ46" s="43">
        <v>2.4</v>
      </c>
      <c r="DK46" s="43">
        <v>3.1</v>
      </c>
      <c r="DL46" s="43">
        <v>8.4</v>
      </c>
      <c r="DM46" s="43">
        <v>6.8</v>
      </c>
      <c r="DN46" s="43">
        <v>6</v>
      </c>
      <c r="DO46" s="43">
        <v>10.7</v>
      </c>
      <c r="DP46" s="44"/>
      <c r="DQ46" s="43"/>
      <c r="DR46" s="45" t="s">
        <v>299</v>
      </c>
      <c r="DS46" s="43">
        <v>0.7</v>
      </c>
      <c r="DT46" s="43">
        <v>1.8</v>
      </c>
      <c r="DU46" s="43">
        <v>1.2</v>
      </c>
      <c r="DV46" s="43">
        <v>0.3</v>
      </c>
      <c r="DW46" s="43">
        <v>0.3</v>
      </c>
      <c r="DX46" s="43">
        <v>0</v>
      </c>
      <c r="DY46" s="43">
        <v>0</v>
      </c>
      <c r="DZ46" s="43">
        <v>0</v>
      </c>
      <c r="EA46" s="43">
        <v>0</v>
      </c>
      <c r="EB46" s="43">
        <v>1.1</v>
      </c>
      <c r="EC46" s="43">
        <v>0.4</v>
      </c>
      <c r="ED46" s="43">
        <v>0</v>
      </c>
      <c r="EE46" s="43">
        <v>0</v>
      </c>
      <c r="EF46" s="43">
        <v>0</v>
      </c>
      <c r="EG46" s="43">
        <v>0</v>
      </c>
      <c r="EH46" s="43">
        <v>0</v>
      </c>
      <c r="EI46" s="43">
        <v>0</v>
      </c>
      <c r="EJ46" s="43">
        <v>0</v>
      </c>
      <c r="EK46" s="43">
        <v>0</v>
      </c>
      <c r="EL46" s="43">
        <v>0</v>
      </c>
      <c r="EM46" s="43">
        <v>0</v>
      </c>
      <c r="EN46" s="44"/>
      <c r="EO46" s="43"/>
      <c r="EP46" s="45" t="s">
        <v>299</v>
      </c>
      <c r="EQ46" s="43">
        <v>0.4</v>
      </c>
      <c r="ER46" s="43">
        <v>0.7</v>
      </c>
      <c r="ES46" s="43">
        <v>0.6</v>
      </c>
      <c r="ET46" s="43">
        <v>0.2</v>
      </c>
      <c r="EU46" s="43">
        <v>0.2</v>
      </c>
      <c r="EV46" s="43">
        <v>0</v>
      </c>
      <c r="EW46" s="43">
        <v>0</v>
      </c>
      <c r="EX46" s="43">
        <v>0</v>
      </c>
      <c r="EY46" s="43">
        <v>0</v>
      </c>
      <c r="EZ46" s="43">
        <v>0.4</v>
      </c>
      <c r="FA46" s="43">
        <v>0.2</v>
      </c>
      <c r="FB46" s="43">
        <v>0</v>
      </c>
      <c r="FC46" s="43">
        <v>0</v>
      </c>
      <c r="FD46" s="43">
        <v>0.1</v>
      </c>
      <c r="FE46" s="43">
        <v>0.1</v>
      </c>
      <c r="FF46" s="43">
        <v>0.5</v>
      </c>
      <c r="FG46" s="43">
        <v>0.8</v>
      </c>
      <c r="FH46" s="43">
        <v>2.3</v>
      </c>
      <c r="FI46" s="43">
        <v>1.8</v>
      </c>
      <c r="FJ46" s="43">
        <v>1.6</v>
      </c>
      <c r="FK46" s="43">
        <v>2.6</v>
      </c>
      <c r="FM46" s="18"/>
      <c r="FN46" s="9" t="s">
        <v>298</v>
      </c>
      <c r="FO46" s="18">
        <v>0.4</v>
      </c>
      <c r="FP46" s="18">
        <v>0.4</v>
      </c>
      <c r="FQ46" s="18">
        <v>0.3</v>
      </c>
      <c r="FR46" s="18">
        <v>0.1</v>
      </c>
      <c r="FS46" s="18">
        <v>0.1</v>
      </c>
      <c r="FT46" s="18">
        <v>0</v>
      </c>
      <c r="FU46" s="18">
        <v>0</v>
      </c>
      <c r="FV46" s="18">
        <v>0</v>
      </c>
      <c r="FW46" s="18">
        <v>0</v>
      </c>
      <c r="FX46" s="18">
        <v>0.4</v>
      </c>
      <c r="FY46" s="18">
        <v>0.1</v>
      </c>
      <c r="FZ46" s="18">
        <v>0</v>
      </c>
      <c r="GA46" s="18">
        <v>0.2</v>
      </c>
      <c r="GB46" s="18">
        <v>0.3</v>
      </c>
      <c r="GC46" s="18">
        <v>2.3</v>
      </c>
      <c r="GD46" s="18">
        <v>8.2</v>
      </c>
      <c r="GE46" s="18">
        <v>12.2</v>
      </c>
      <c r="GF46" s="18">
        <v>30.3</v>
      </c>
      <c r="GG46" s="18">
        <v>21</v>
      </c>
      <c r="GH46" s="18">
        <v>18.7</v>
      </c>
      <c r="GI46" s="18">
        <v>29</v>
      </c>
      <c r="GK46" s="18"/>
      <c r="GL46" s="9" t="s">
        <v>298</v>
      </c>
      <c r="GM46" s="18">
        <v>1.7</v>
      </c>
      <c r="GN46" s="18">
        <v>0.9</v>
      </c>
      <c r="GO46" s="18">
        <v>0.4</v>
      </c>
      <c r="GP46" s="18">
        <v>0.1</v>
      </c>
      <c r="GQ46" s="18">
        <v>0.1</v>
      </c>
      <c r="GR46" s="18">
        <v>0</v>
      </c>
      <c r="GS46" s="18">
        <v>0</v>
      </c>
      <c r="GT46" s="18">
        <v>0</v>
      </c>
      <c r="GU46" s="18">
        <v>0</v>
      </c>
      <c r="GV46" s="18">
        <v>1.2</v>
      </c>
      <c r="GW46" s="18">
        <v>0.5</v>
      </c>
      <c r="GX46" s="18">
        <v>0</v>
      </c>
      <c r="GY46" s="18">
        <v>0.4</v>
      </c>
      <c r="GZ46" s="18">
        <v>0.4</v>
      </c>
      <c r="HA46" s="18">
        <v>0.9</v>
      </c>
      <c r="HB46" s="18">
        <v>4.5</v>
      </c>
      <c r="HC46" s="18">
        <v>5.7</v>
      </c>
      <c r="HD46" s="18">
        <v>15.3</v>
      </c>
      <c r="HE46" s="18">
        <v>10.4</v>
      </c>
      <c r="HF46" s="18">
        <v>10.3</v>
      </c>
      <c r="HG46" s="18">
        <v>17.6</v>
      </c>
    </row>
    <row r="47" ht="15" spans="1:215">
      <c r="A47" s="18"/>
      <c r="B47" s="22" t="s">
        <v>300</v>
      </c>
      <c r="C47" s="18">
        <v>8.6</v>
      </c>
      <c r="D47" s="18">
        <v>2.6</v>
      </c>
      <c r="E47" s="18">
        <v>1.5</v>
      </c>
      <c r="F47" s="18">
        <v>3.2</v>
      </c>
      <c r="G47" s="18">
        <v>5.9</v>
      </c>
      <c r="H47" s="18">
        <v>2</v>
      </c>
      <c r="I47" s="18">
        <v>4</v>
      </c>
      <c r="J47" s="18">
        <v>7.2</v>
      </c>
      <c r="K47" s="18">
        <v>3.4</v>
      </c>
      <c r="L47" s="18">
        <v>3.8</v>
      </c>
      <c r="M47" s="18">
        <v>4.5</v>
      </c>
      <c r="N47" s="18">
        <v>3.7</v>
      </c>
      <c r="O47" s="18">
        <v>5</v>
      </c>
      <c r="P47" s="18">
        <v>5.4</v>
      </c>
      <c r="Q47" s="18">
        <v>5.9</v>
      </c>
      <c r="R47" s="18">
        <v>5.8</v>
      </c>
      <c r="S47" s="18">
        <v>6</v>
      </c>
      <c r="T47" s="18">
        <v>12.1</v>
      </c>
      <c r="U47" s="18">
        <v>6.6</v>
      </c>
      <c r="V47" s="18">
        <v>8</v>
      </c>
      <c r="W47" s="18">
        <v>10.2</v>
      </c>
      <c r="Y47" s="18"/>
      <c r="Z47" s="22" t="s">
        <v>300</v>
      </c>
      <c r="AA47" s="18">
        <v>11.3</v>
      </c>
      <c r="AB47" s="18">
        <v>3.5</v>
      </c>
      <c r="AC47" s="18">
        <v>2</v>
      </c>
      <c r="AD47" s="18">
        <v>3.2</v>
      </c>
      <c r="AE47" s="18">
        <v>4.1</v>
      </c>
      <c r="AF47" s="18">
        <v>1.9</v>
      </c>
      <c r="AG47" s="18">
        <v>3.7</v>
      </c>
      <c r="AH47" s="18">
        <v>5.3</v>
      </c>
      <c r="AI47" s="18">
        <v>2.4</v>
      </c>
      <c r="AJ47" s="18">
        <v>2.9</v>
      </c>
      <c r="AK47" s="18">
        <v>2.9</v>
      </c>
      <c r="AL47" s="18">
        <v>3.1</v>
      </c>
      <c r="AM47" s="18">
        <v>5.2</v>
      </c>
      <c r="AN47" s="18">
        <v>4.7</v>
      </c>
      <c r="AO47" s="18">
        <v>6.5</v>
      </c>
      <c r="AP47" s="18">
        <v>7.2</v>
      </c>
      <c r="AQ47" s="18">
        <v>8.2</v>
      </c>
      <c r="AR47" s="18">
        <v>11.2</v>
      </c>
      <c r="AS47" s="18">
        <v>7.2</v>
      </c>
      <c r="AT47" s="18">
        <v>8.3</v>
      </c>
      <c r="AU47" s="18">
        <v>8.7</v>
      </c>
      <c r="AW47" s="43"/>
      <c r="AX47" s="35" t="s">
        <v>301</v>
      </c>
      <c r="AY47" s="43">
        <v>5.6</v>
      </c>
      <c r="AZ47" s="43">
        <v>1.9</v>
      </c>
      <c r="BA47" s="43">
        <v>1.2</v>
      </c>
      <c r="BB47" s="43">
        <v>2.1</v>
      </c>
      <c r="BC47" s="43">
        <v>3.4</v>
      </c>
      <c r="BD47" s="43">
        <v>1</v>
      </c>
      <c r="BE47" s="43">
        <v>1.9</v>
      </c>
      <c r="BF47" s="43">
        <v>3.7</v>
      </c>
      <c r="BG47" s="43">
        <v>1.8</v>
      </c>
      <c r="BH47" s="43">
        <v>2.1</v>
      </c>
      <c r="BI47" s="43">
        <v>1.7</v>
      </c>
      <c r="BJ47" s="43">
        <v>1.9</v>
      </c>
      <c r="BK47" s="43">
        <v>3.3</v>
      </c>
      <c r="BL47" s="43">
        <v>3.7</v>
      </c>
      <c r="BM47" s="43">
        <v>5</v>
      </c>
      <c r="BN47" s="43">
        <v>6.5</v>
      </c>
      <c r="BO47" s="43">
        <v>7.1</v>
      </c>
      <c r="BP47" s="43">
        <v>14</v>
      </c>
      <c r="BQ47" s="43">
        <v>8.1</v>
      </c>
      <c r="BR47" s="43">
        <v>9.6</v>
      </c>
      <c r="BS47" s="43">
        <v>11.8</v>
      </c>
      <c r="BT47" s="44"/>
      <c r="BU47" s="43"/>
      <c r="BV47" s="35" t="s">
        <v>301</v>
      </c>
      <c r="BW47" s="43">
        <v>15.8</v>
      </c>
      <c r="BX47" s="43">
        <v>5.9</v>
      </c>
      <c r="BY47" s="43">
        <v>4.2</v>
      </c>
      <c r="BZ47" s="43">
        <v>7</v>
      </c>
      <c r="CA47" s="43">
        <v>8.6</v>
      </c>
      <c r="CB47" s="43">
        <v>2.8</v>
      </c>
      <c r="CC47" s="43">
        <v>4.4</v>
      </c>
      <c r="CD47" s="43">
        <v>6.9</v>
      </c>
      <c r="CE47" s="43">
        <v>2.5</v>
      </c>
      <c r="CF47" s="43">
        <v>4.1</v>
      </c>
      <c r="CG47" s="43">
        <v>3.4</v>
      </c>
      <c r="CH47" s="43">
        <v>4</v>
      </c>
      <c r="CI47" s="43">
        <v>5.6</v>
      </c>
      <c r="CJ47" s="43">
        <v>5.5</v>
      </c>
      <c r="CK47" s="43">
        <v>8.9</v>
      </c>
      <c r="CL47" s="43">
        <v>8</v>
      </c>
      <c r="CM47" s="43">
        <v>7.8</v>
      </c>
      <c r="CN47" s="43">
        <v>11.8</v>
      </c>
      <c r="CO47" s="43">
        <v>8.2</v>
      </c>
      <c r="CP47" s="43">
        <v>9.3</v>
      </c>
      <c r="CQ47" s="43">
        <v>10.7</v>
      </c>
      <c r="CR47" s="44"/>
      <c r="CS47" s="43"/>
      <c r="CT47" s="35" t="s">
        <v>301</v>
      </c>
      <c r="CU47" s="43">
        <v>13.7</v>
      </c>
      <c r="CV47" s="43">
        <v>4.5</v>
      </c>
      <c r="CW47" s="43">
        <v>3</v>
      </c>
      <c r="CX47" s="43">
        <v>5.9</v>
      </c>
      <c r="CY47" s="43">
        <v>6.9</v>
      </c>
      <c r="CZ47" s="43">
        <v>2.2</v>
      </c>
      <c r="DA47" s="43">
        <v>4.5</v>
      </c>
      <c r="DB47" s="43">
        <v>6.9</v>
      </c>
      <c r="DC47" s="43">
        <v>2.9</v>
      </c>
      <c r="DD47" s="43">
        <v>3.9</v>
      </c>
      <c r="DE47" s="43">
        <v>3.3</v>
      </c>
      <c r="DF47" s="43">
        <v>3.8</v>
      </c>
      <c r="DG47" s="43">
        <v>4.9</v>
      </c>
      <c r="DH47" s="43">
        <v>5.6</v>
      </c>
      <c r="DI47" s="43">
        <v>8.4</v>
      </c>
      <c r="DJ47" s="43">
        <v>9</v>
      </c>
      <c r="DK47" s="43">
        <v>9.9</v>
      </c>
      <c r="DL47" s="43">
        <v>16.3</v>
      </c>
      <c r="DM47" s="43">
        <v>9.2</v>
      </c>
      <c r="DN47" s="43">
        <v>10.5</v>
      </c>
      <c r="DO47" s="43">
        <v>12.6</v>
      </c>
      <c r="DP47" s="44"/>
      <c r="DQ47" s="43"/>
      <c r="DR47" s="35" t="s">
        <v>301</v>
      </c>
      <c r="DS47" s="43">
        <v>18.7</v>
      </c>
      <c r="DT47" s="43">
        <v>7.6</v>
      </c>
      <c r="DU47" s="43">
        <v>4.4</v>
      </c>
      <c r="DV47" s="43">
        <v>7.3</v>
      </c>
      <c r="DW47" s="43">
        <v>9.8</v>
      </c>
      <c r="DX47" s="43">
        <v>3.1</v>
      </c>
      <c r="DY47" s="43">
        <v>6.7</v>
      </c>
      <c r="DZ47" s="43">
        <v>8.7</v>
      </c>
      <c r="EA47" s="43">
        <v>2.9</v>
      </c>
      <c r="EB47" s="43">
        <v>4.3</v>
      </c>
      <c r="EC47" s="43">
        <v>4.7</v>
      </c>
      <c r="ED47" s="43">
        <v>5.4</v>
      </c>
      <c r="EE47" s="43">
        <v>8.3</v>
      </c>
      <c r="EF47" s="43">
        <v>10.9</v>
      </c>
      <c r="EG47" s="43">
        <v>15.7</v>
      </c>
      <c r="EH47" s="43">
        <v>18.2</v>
      </c>
      <c r="EI47" s="43">
        <v>17.5</v>
      </c>
      <c r="EJ47" s="43">
        <v>28.9</v>
      </c>
      <c r="EK47" s="43">
        <v>19.7</v>
      </c>
      <c r="EL47" s="43">
        <v>21.9</v>
      </c>
      <c r="EM47" s="43">
        <v>27</v>
      </c>
      <c r="EN47" s="44"/>
      <c r="EO47" s="43"/>
      <c r="EP47" s="35" t="s">
        <v>301</v>
      </c>
      <c r="EQ47" s="43">
        <v>12.4</v>
      </c>
      <c r="ER47" s="43">
        <v>4.6</v>
      </c>
      <c r="ES47" s="43">
        <v>2.7</v>
      </c>
      <c r="ET47" s="43">
        <v>4.6</v>
      </c>
      <c r="EU47" s="43">
        <v>5.9</v>
      </c>
      <c r="EV47" s="43">
        <v>1.8</v>
      </c>
      <c r="EW47" s="43">
        <v>3.6</v>
      </c>
      <c r="EX47" s="43">
        <v>5.8</v>
      </c>
      <c r="EY47" s="43">
        <v>2.5</v>
      </c>
      <c r="EZ47" s="43">
        <v>3.2</v>
      </c>
      <c r="FA47" s="43">
        <v>3.3</v>
      </c>
      <c r="FB47" s="43">
        <v>3.3</v>
      </c>
      <c r="FC47" s="43">
        <v>5.3</v>
      </c>
      <c r="FD47" s="43">
        <v>5.5</v>
      </c>
      <c r="FE47" s="43">
        <v>8.1</v>
      </c>
      <c r="FF47" s="43">
        <v>8.8</v>
      </c>
      <c r="FG47" s="43">
        <v>10.2</v>
      </c>
      <c r="FH47" s="43">
        <v>17.7</v>
      </c>
      <c r="FI47" s="43">
        <v>10</v>
      </c>
      <c r="FJ47" s="43">
        <v>11.2</v>
      </c>
      <c r="FK47" s="43">
        <v>14.3</v>
      </c>
      <c r="FM47" s="18"/>
      <c r="FN47" s="12" t="s">
        <v>300</v>
      </c>
      <c r="FO47" s="18">
        <v>11</v>
      </c>
      <c r="FP47" s="18">
        <v>3</v>
      </c>
      <c r="FQ47" s="18">
        <v>1.8</v>
      </c>
      <c r="FR47" s="18">
        <v>4.3</v>
      </c>
      <c r="FS47" s="18">
        <v>6</v>
      </c>
      <c r="FT47" s="18">
        <v>1.9</v>
      </c>
      <c r="FU47" s="18">
        <v>3.7</v>
      </c>
      <c r="FV47" s="18">
        <v>5.3</v>
      </c>
      <c r="FW47" s="18">
        <v>2</v>
      </c>
      <c r="FX47" s="18">
        <v>2.6</v>
      </c>
      <c r="FY47" s="18">
        <v>2.1</v>
      </c>
      <c r="FZ47" s="18">
        <v>2.3</v>
      </c>
      <c r="GA47" s="18">
        <v>3.5</v>
      </c>
      <c r="GB47" s="18">
        <v>3.9</v>
      </c>
      <c r="GC47" s="18">
        <v>5.5</v>
      </c>
      <c r="GD47" s="18">
        <v>5.6</v>
      </c>
      <c r="GE47" s="18">
        <v>6.4</v>
      </c>
      <c r="GF47" s="18">
        <v>9.6</v>
      </c>
      <c r="GG47" s="18">
        <v>6</v>
      </c>
      <c r="GH47" s="18">
        <v>6.9</v>
      </c>
      <c r="GI47" s="18">
        <v>7.1</v>
      </c>
      <c r="GK47" s="18"/>
      <c r="GL47" s="12" t="s">
        <v>300</v>
      </c>
      <c r="GM47" s="18">
        <v>8.8</v>
      </c>
      <c r="GN47" s="18">
        <v>2.2</v>
      </c>
      <c r="GO47" s="18">
        <v>1.4</v>
      </c>
      <c r="GP47" s="18">
        <v>3</v>
      </c>
      <c r="GQ47" s="18">
        <v>4.4</v>
      </c>
      <c r="GR47" s="18">
        <v>1.4</v>
      </c>
      <c r="GS47" s="18">
        <v>2.7</v>
      </c>
      <c r="GT47" s="18">
        <v>3.8</v>
      </c>
      <c r="GU47" s="18">
        <v>1.4</v>
      </c>
      <c r="GV47" s="18">
        <v>2.7</v>
      </c>
      <c r="GW47" s="18">
        <v>2.3</v>
      </c>
      <c r="GX47" s="18">
        <v>2.8</v>
      </c>
      <c r="GY47" s="18">
        <v>3.9</v>
      </c>
      <c r="GZ47" s="18">
        <v>3.9</v>
      </c>
      <c r="HA47" s="18">
        <v>6.1</v>
      </c>
      <c r="HB47" s="18">
        <v>6.4</v>
      </c>
      <c r="HC47" s="18">
        <v>6.8</v>
      </c>
      <c r="HD47" s="18">
        <v>11.1</v>
      </c>
      <c r="HE47" s="18">
        <v>6.7</v>
      </c>
      <c r="HF47" s="18">
        <v>6.8</v>
      </c>
      <c r="HG47" s="18">
        <v>8.3</v>
      </c>
    </row>
    <row r="48" ht="15" spans="1:215">
      <c r="A48" s="18"/>
      <c r="B48" s="22" t="s">
        <v>302</v>
      </c>
      <c r="C48" s="18">
        <v>91.4</v>
      </c>
      <c r="D48" s="18">
        <v>97.4</v>
      </c>
      <c r="E48" s="18">
        <v>98.5</v>
      </c>
      <c r="F48" s="18">
        <v>96.8</v>
      </c>
      <c r="G48" s="18">
        <v>94.1</v>
      </c>
      <c r="H48" s="18">
        <v>98</v>
      </c>
      <c r="I48" s="18">
        <v>96</v>
      </c>
      <c r="J48" s="18">
        <v>92.8</v>
      </c>
      <c r="K48" s="18">
        <v>96.6</v>
      </c>
      <c r="L48" s="18">
        <v>96.2</v>
      </c>
      <c r="M48" s="18">
        <v>95.5</v>
      </c>
      <c r="N48" s="18">
        <v>96.2</v>
      </c>
      <c r="O48" s="18">
        <v>94.8</v>
      </c>
      <c r="P48" s="18">
        <v>94.5</v>
      </c>
      <c r="Q48" s="18">
        <v>93.2</v>
      </c>
      <c r="R48" s="18">
        <v>94.2</v>
      </c>
      <c r="S48" s="18">
        <v>94</v>
      </c>
      <c r="T48" s="18">
        <v>87.9</v>
      </c>
      <c r="U48" s="18">
        <v>93.4</v>
      </c>
      <c r="V48" s="18">
        <v>92</v>
      </c>
      <c r="W48" s="18">
        <v>89.8</v>
      </c>
      <c r="Y48" s="18"/>
      <c r="Z48" s="22" t="s">
        <v>302</v>
      </c>
      <c r="AA48" s="18">
        <v>88.7</v>
      </c>
      <c r="AB48" s="18">
        <v>96.5</v>
      </c>
      <c r="AC48" s="18">
        <v>98</v>
      </c>
      <c r="AD48" s="18">
        <v>96.8</v>
      </c>
      <c r="AE48" s="18">
        <v>95.9</v>
      </c>
      <c r="AF48" s="18">
        <v>98.1</v>
      </c>
      <c r="AG48" s="18">
        <v>96.3</v>
      </c>
      <c r="AH48" s="18">
        <v>94.7</v>
      </c>
      <c r="AI48" s="18">
        <v>97.6</v>
      </c>
      <c r="AJ48" s="18">
        <v>97.1</v>
      </c>
      <c r="AK48" s="18">
        <v>97.1</v>
      </c>
      <c r="AL48" s="18">
        <v>96.8</v>
      </c>
      <c r="AM48" s="18">
        <v>94.6</v>
      </c>
      <c r="AN48" s="18">
        <v>95.3</v>
      </c>
      <c r="AO48" s="18">
        <v>91.4</v>
      </c>
      <c r="AP48" s="18">
        <v>82.9</v>
      </c>
      <c r="AQ48" s="18">
        <v>76.3</v>
      </c>
      <c r="AR48" s="18">
        <v>52.9</v>
      </c>
      <c r="AS48" s="18">
        <v>64.8</v>
      </c>
      <c r="AT48" s="18">
        <v>67.8</v>
      </c>
      <c r="AU48" s="18">
        <v>55.5</v>
      </c>
      <c r="AW48" s="43"/>
      <c r="AX48" s="35" t="s">
        <v>303</v>
      </c>
      <c r="AY48" s="43">
        <v>94.4</v>
      </c>
      <c r="AZ48" s="43">
        <v>98.1</v>
      </c>
      <c r="BA48" s="43">
        <v>98.8</v>
      </c>
      <c r="BB48" s="43">
        <v>97.9</v>
      </c>
      <c r="BC48" s="43">
        <v>96.6</v>
      </c>
      <c r="BD48" s="43">
        <v>99</v>
      </c>
      <c r="BE48" s="43">
        <v>98.1</v>
      </c>
      <c r="BF48" s="43">
        <v>96.3</v>
      </c>
      <c r="BG48" s="43">
        <v>98.2</v>
      </c>
      <c r="BH48" s="43">
        <v>97.9</v>
      </c>
      <c r="BI48" s="43">
        <v>98.3</v>
      </c>
      <c r="BJ48" s="43">
        <v>98.1</v>
      </c>
      <c r="BK48" s="43">
        <v>96.6</v>
      </c>
      <c r="BL48" s="43">
        <v>96.2</v>
      </c>
      <c r="BM48" s="43">
        <v>94.9</v>
      </c>
      <c r="BN48" s="43">
        <v>93.4</v>
      </c>
      <c r="BO48" s="43">
        <v>92.8</v>
      </c>
      <c r="BP48" s="43">
        <v>85.9</v>
      </c>
      <c r="BQ48" s="43">
        <v>91.7</v>
      </c>
      <c r="BR48" s="43">
        <v>90.2</v>
      </c>
      <c r="BS48" s="43">
        <v>87.9</v>
      </c>
      <c r="BT48" s="44"/>
      <c r="BU48" s="43"/>
      <c r="BV48" s="35" t="s">
        <v>303</v>
      </c>
      <c r="BW48" s="43">
        <v>84.1</v>
      </c>
      <c r="BX48" s="43">
        <v>93.8</v>
      </c>
      <c r="BY48" s="43">
        <v>95.6</v>
      </c>
      <c r="BZ48" s="43">
        <v>93</v>
      </c>
      <c r="CA48" s="43">
        <v>91.3</v>
      </c>
      <c r="CB48" s="43">
        <v>97.2</v>
      </c>
      <c r="CC48" s="43">
        <v>95.6</v>
      </c>
      <c r="CD48" s="43">
        <v>93.1</v>
      </c>
      <c r="CE48" s="43">
        <v>97.5</v>
      </c>
      <c r="CF48" s="43">
        <v>95.7</v>
      </c>
      <c r="CG48" s="43">
        <v>96.6</v>
      </c>
      <c r="CH48" s="43">
        <v>95.9</v>
      </c>
      <c r="CI48" s="43">
        <v>94.2</v>
      </c>
      <c r="CJ48" s="43">
        <v>94.1</v>
      </c>
      <c r="CK48" s="43">
        <v>87.8</v>
      </c>
      <c r="CL48" s="43">
        <v>80.2</v>
      </c>
      <c r="CM48" s="43">
        <v>78.2</v>
      </c>
      <c r="CN48" s="43">
        <v>59.2</v>
      </c>
      <c r="CO48" s="43">
        <v>74.8</v>
      </c>
      <c r="CP48" s="43">
        <v>73.2</v>
      </c>
      <c r="CQ48" s="43">
        <v>64.3</v>
      </c>
      <c r="CR48" s="44"/>
      <c r="CS48" s="43"/>
      <c r="CT48" s="35" t="s">
        <v>303</v>
      </c>
      <c r="CU48" s="43">
        <v>84</v>
      </c>
      <c r="CV48" s="43">
        <v>92.3</v>
      </c>
      <c r="CW48" s="43">
        <v>94.8</v>
      </c>
      <c r="CX48" s="43">
        <v>93.4</v>
      </c>
      <c r="CY48" s="43">
        <v>92.5</v>
      </c>
      <c r="CZ48" s="43">
        <v>97.8</v>
      </c>
      <c r="DA48" s="43">
        <v>95.5</v>
      </c>
      <c r="DB48" s="43">
        <v>92.8</v>
      </c>
      <c r="DC48" s="43">
        <v>96.9</v>
      </c>
      <c r="DD48" s="43">
        <v>93.5</v>
      </c>
      <c r="DE48" s="43">
        <v>95.9</v>
      </c>
      <c r="DF48" s="43">
        <v>96</v>
      </c>
      <c r="DG48" s="43">
        <v>94.7</v>
      </c>
      <c r="DH48" s="43">
        <v>93.9</v>
      </c>
      <c r="DI48" s="43">
        <v>90.6</v>
      </c>
      <c r="DJ48" s="43">
        <v>88.6</v>
      </c>
      <c r="DK48" s="43">
        <v>86.9</v>
      </c>
      <c r="DL48" s="43">
        <v>75.3</v>
      </c>
      <c r="DM48" s="43">
        <v>84</v>
      </c>
      <c r="DN48" s="43">
        <v>83.5</v>
      </c>
      <c r="DO48" s="43">
        <v>76.7</v>
      </c>
      <c r="DP48" s="44"/>
      <c r="DQ48" s="43"/>
      <c r="DR48" s="35" t="s">
        <v>303</v>
      </c>
      <c r="DS48" s="43">
        <v>80.6</v>
      </c>
      <c r="DT48" s="43">
        <v>90.7</v>
      </c>
      <c r="DU48" s="43">
        <v>94.5</v>
      </c>
      <c r="DV48" s="43">
        <v>92.4</v>
      </c>
      <c r="DW48" s="43">
        <v>89.9</v>
      </c>
      <c r="DX48" s="43">
        <v>96.9</v>
      </c>
      <c r="DY48" s="43">
        <v>93.3</v>
      </c>
      <c r="DZ48" s="43">
        <v>91.3</v>
      </c>
      <c r="EA48" s="43">
        <v>96.8</v>
      </c>
      <c r="EB48" s="43">
        <v>94.3</v>
      </c>
      <c r="EC48" s="43">
        <v>94.6</v>
      </c>
      <c r="ED48" s="43">
        <v>94.2</v>
      </c>
      <c r="EE48" s="43">
        <v>91.2</v>
      </c>
      <c r="EF48" s="43">
        <v>88.4</v>
      </c>
      <c r="EG48" s="43">
        <v>83.3</v>
      </c>
      <c r="EH48" s="43">
        <v>81.8</v>
      </c>
      <c r="EI48" s="43">
        <v>82.5</v>
      </c>
      <c r="EJ48" s="43">
        <v>71.1</v>
      </c>
      <c r="EK48" s="43">
        <v>80.3</v>
      </c>
      <c r="EL48" s="43">
        <v>78.1</v>
      </c>
      <c r="EM48" s="43">
        <v>73</v>
      </c>
      <c r="EN48" s="44"/>
      <c r="EO48" s="43"/>
      <c r="EP48" s="35" t="s">
        <v>303</v>
      </c>
      <c r="EQ48" s="43">
        <v>87.2</v>
      </c>
      <c r="ER48" s="43">
        <v>94.7</v>
      </c>
      <c r="ES48" s="43">
        <v>96.8</v>
      </c>
      <c r="ET48" s="43">
        <v>95.2</v>
      </c>
      <c r="EU48" s="43">
        <v>94</v>
      </c>
      <c r="EV48" s="43">
        <v>98.2</v>
      </c>
      <c r="EW48" s="43">
        <v>96.4</v>
      </c>
      <c r="EX48" s="43">
        <v>94.2</v>
      </c>
      <c r="EY48" s="43">
        <v>97.5</v>
      </c>
      <c r="EZ48" s="43">
        <v>96.3</v>
      </c>
      <c r="FA48" s="43">
        <v>96.5</v>
      </c>
      <c r="FB48" s="43">
        <v>96.5</v>
      </c>
      <c r="FC48" s="43">
        <v>94.3</v>
      </c>
      <c r="FD48" s="43">
        <v>94.1</v>
      </c>
      <c r="FE48" s="43">
        <v>91.2</v>
      </c>
      <c r="FF48" s="43">
        <v>90.7</v>
      </c>
      <c r="FG48" s="43">
        <v>89</v>
      </c>
      <c r="FH48" s="43">
        <v>80</v>
      </c>
      <c r="FI48" s="43">
        <v>88.2</v>
      </c>
      <c r="FJ48" s="43">
        <v>87.1</v>
      </c>
      <c r="FK48" s="43">
        <v>83</v>
      </c>
      <c r="FM48" s="18"/>
      <c r="FN48" s="12" t="s">
        <v>302</v>
      </c>
      <c r="FO48" s="18">
        <v>88.6</v>
      </c>
      <c r="FP48" s="18">
        <v>96.6</v>
      </c>
      <c r="FQ48" s="18">
        <v>98</v>
      </c>
      <c r="FR48" s="18">
        <v>95.6</v>
      </c>
      <c r="FS48" s="18">
        <v>93.9</v>
      </c>
      <c r="FT48" s="18">
        <v>98.1</v>
      </c>
      <c r="FU48" s="18">
        <v>96.3</v>
      </c>
      <c r="FV48" s="18">
        <v>94.7</v>
      </c>
      <c r="FW48" s="18">
        <v>98</v>
      </c>
      <c r="FX48" s="18">
        <v>97</v>
      </c>
      <c r="FY48" s="18">
        <v>97.8</v>
      </c>
      <c r="FZ48" s="18">
        <v>97.6</v>
      </c>
      <c r="GA48" s="18">
        <v>96.1</v>
      </c>
      <c r="GB48" s="18">
        <v>95.7</v>
      </c>
      <c r="GC48" s="18">
        <v>92</v>
      </c>
      <c r="GD48" s="18">
        <v>86.2</v>
      </c>
      <c r="GE48" s="18">
        <v>81.4</v>
      </c>
      <c r="GF48" s="18">
        <v>60</v>
      </c>
      <c r="GG48" s="18">
        <v>73</v>
      </c>
      <c r="GH48" s="18">
        <v>74.5</v>
      </c>
      <c r="GI48" s="18">
        <v>63.9</v>
      </c>
      <c r="GK48" s="18"/>
      <c r="GL48" s="12" t="s">
        <v>302</v>
      </c>
      <c r="GM48" s="18">
        <v>89.6</v>
      </c>
      <c r="GN48" s="18">
        <v>96.8</v>
      </c>
      <c r="GO48" s="18">
        <v>98.2</v>
      </c>
      <c r="GP48" s="18">
        <v>96.9</v>
      </c>
      <c r="GQ48" s="18">
        <v>95.5</v>
      </c>
      <c r="GR48" s="18">
        <v>98.6</v>
      </c>
      <c r="GS48" s="18">
        <v>97.3</v>
      </c>
      <c r="GT48" s="18">
        <v>96.2</v>
      </c>
      <c r="GU48" s="18">
        <v>98.6</v>
      </c>
      <c r="GV48" s="18">
        <v>96.2</v>
      </c>
      <c r="GW48" s="18">
        <v>97.1</v>
      </c>
      <c r="GX48" s="18">
        <v>97</v>
      </c>
      <c r="GY48" s="18">
        <v>95.6</v>
      </c>
      <c r="GZ48" s="18">
        <v>95.5</v>
      </c>
      <c r="HA48" s="18">
        <v>92.7</v>
      </c>
      <c r="HB48" s="18">
        <v>89.1</v>
      </c>
      <c r="HC48" s="18">
        <v>87.5</v>
      </c>
      <c r="HD48" s="18">
        <v>73.6</v>
      </c>
      <c r="HE48" s="18">
        <v>83</v>
      </c>
      <c r="HF48" s="18">
        <v>82.9</v>
      </c>
      <c r="HG48" s="18">
        <v>74.1</v>
      </c>
    </row>
    <row r="49" ht="15" spans="1:215">
      <c r="A49" s="18"/>
      <c r="B49" s="22" t="s">
        <v>304</v>
      </c>
      <c r="C49" s="54" t="s">
        <v>305</v>
      </c>
      <c r="D49" s="54" t="s">
        <v>305</v>
      </c>
      <c r="E49" s="54" t="s">
        <v>305</v>
      </c>
      <c r="F49" s="54" t="s">
        <v>305</v>
      </c>
      <c r="G49" s="54" t="s">
        <v>305</v>
      </c>
      <c r="H49" s="54" t="s">
        <v>305</v>
      </c>
      <c r="I49" s="54" t="s">
        <v>305</v>
      </c>
      <c r="J49" s="54" t="s">
        <v>305</v>
      </c>
      <c r="K49" s="54" t="s">
        <v>305</v>
      </c>
      <c r="L49" s="54" t="s">
        <v>305</v>
      </c>
      <c r="M49" s="54" t="s">
        <v>305</v>
      </c>
      <c r="N49" s="54">
        <v>0.1</v>
      </c>
      <c r="O49" s="54">
        <v>0.2</v>
      </c>
      <c r="P49" s="54">
        <v>0</v>
      </c>
      <c r="Q49" s="54">
        <v>0.9</v>
      </c>
      <c r="R49" s="54" t="s">
        <v>305</v>
      </c>
      <c r="S49" s="54" t="s">
        <v>305</v>
      </c>
      <c r="T49" s="54" t="s">
        <v>305</v>
      </c>
      <c r="U49" s="54" t="s">
        <v>305</v>
      </c>
      <c r="V49" s="54" t="s">
        <v>305</v>
      </c>
      <c r="W49" s="54" t="s">
        <v>305</v>
      </c>
      <c r="Y49" s="18"/>
      <c r="Z49" s="22" t="s">
        <v>304</v>
      </c>
      <c r="AA49" s="54" t="s">
        <v>305</v>
      </c>
      <c r="AB49" s="54" t="s">
        <v>305</v>
      </c>
      <c r="AC49" s="54" t="s">
        <v>305</v>
      </c>
      <c r="AD49" s="54" t="s">
        <v>305</v>
      </c>
      <c r="AE49" s="54" t="s">
        <v>305</v>
      </c>
      <c r="AF49" s="54" t="s">
        <v>305</v>
      </c>
      <c r="AG49" s="54" t="s">
        <v>305</v>
      </c>
      <c r="AH49" s="54" t="s">
        <v>305</v>
      </c>
      <c r="AI49" s="54" t="s">
        <v>305</v>
      </c>
      <c r="AJ49" s="54" t="s">
        <v>305</v>
      </c>
      <c r="AK49" s="54" t="s">
        <v>305</v>
      </c>
      <c r="AL49" s="54">
        <v>0.1</v>
      </c>
      <c r="AM49" s="54">
        <v>0.2</v>
      </c>
      <c r="AN49" s="54">
        <v>0.1</v>
      </c>
      <c r="AO49" s="54">
        <v>0</v>
      </c>
      <c r="AP49" s="54" t="s">
        <v>305</v>
      </c>
      <c r="AQ49" s="54" t="s">
        <v>305</v>
      </c>
      <c r="AR49" s="54" t="s">
        <v>305</v>
      </c>
      <c r="AS49" s="54" t="s">
        <v>305</v>
      </c>
      <c r="AT49" s="54" t="s">
        <v>305</v>
      </c>
      <c r="AU49" s="54" t="s">
        <v>305</v>
      </c>
      <c r="AW49" s="43"/>
      <c r="AX49" s="35" t="s">
        <v>306</v>
      </c>
      <c r="AY49" s="56" t="s">
        <v>321</v>
      </c>
      <c r="AZ49" s="56" t="s">
        <v>321</v>
      </c>
      <c r="BA49" s="56" t="s">
        <v>321</v>
      </c>
      <c r="BB49" s="56" t="s">
        <v>321</v>
      </c>
      <c r="BC49" s="56" t="s">
        <v>321</v>
      </c>
      <c r="BD49" s="56" t="s">
        <v>321</v>
      </c>
      <c r="BE49" s="56" t="s">
        <v>321</v>
      </c>
      <c r="BF49" s="56" t="s">
        <v>321</v>
      </c>
      <c r="BG49" s="56" t="s">
        <v>321</v>
      </c>
      <c r="BH49" s="56" t="s">
        <v>321</v>
      </c>
      <c r="BI49" s="56" t="s">
        <v>321</v>
      </c>
      <c r="BJ49" s="56">
        <v>0.1</v>
      </c>
      <c r="BK49" s="56">
        <v>0.1</v>
      </c>
      <c r="BL49" s="56">
        <v>0.1</v>
      </c>
      <c r="BM49" s="56">
        <v>0</v>
      </c>
      <c r="BN49" s="56" t="s">
        <v>321</v>
      </c>
      <c r="BO49" s="56" t="s">
        <v>321</v>
      </c>
      <c r="BP49" s="56" t="s">
        <v>321</v>
      </c>
      <c r="BQ49" s="56" t="s">
        <v>321</v>
      </c>
      <c r="BR49" s="56" t="s">
        <v>321</v>
      </c>
      <c r="BS49" s="56" t="s">
        <v>321</v>
      </c>
      <c r="BT49" s="44"/>
      <c r="BU49" s="43"/>
      <c r="BV49" s="35" t="s">
        <v>306</v>
      </c>
      <c r="BW49" s="56" t="s">
        <v>321</v>
      </c>
      <c r="BX49" s="56" t="s">
        <v>321</v>
      </c>
      <c r="BY49" s="56" t="s">
        <v>321</v>
      </c>
      <c r="BZ49" s="56" t="s">
        <v>321</v>
      </c>
      <c r="CA49" s="56" t="s">
        <v>321</v>
      </c>
      <c r="CB49" s="56" t="s">
        <v>321</v>
      </c>
      <c r="CC49" s="56" t="s">
        <v>321</v>
      </c>
      <c r="CD49" s="56" t="s">
        <v>321</v>
      </c>
      <c r="CE49" s="56" t="s">
        <v>321</v>
      </c>
      <c r="CF49" s="56" t="s">
        <v>321</v>
      </c>
      <c r="CG49" s="56" t="s">
        <v>321</v>
      </c>
      <c r="CH49" s="56">
        <v>0.1</v>
      </c>
      <c r="CI49" s="56">
        <v>0.2</v>
      </c>
      <c r="CJ49" s="56">
        <v>0.2</v>
      </c>
      <c r="CK49" s="56">
        <v>0.3</v>
      </c>
      <c r="CL49" s="56" t="s">
        <v>321</v>
      </c>
      <c r="CM49" s="56" t="s">
        <v>321</v>
      </c>
      <c r="CN49" s="56" t="s">
        <v>321</v>
      </c>
      <c r="CO49" s="56" t="s">
        <v>321</v>
      </c>
      <c r="CP49" s="56" t="s">
        <v>321</v>
      </c>
      <c r="CQ49" s="56" t="s">
        <v>321</v>
      </c>
      <c r="CR49" s="44"/>
      <c r="CS49" s="43"/>
      <c r="CT49" s="35" t="s">
        <v>306</v>
      </c>
      <c r="CU49" s="56" t="s">
        <v>321</v>
      </c>
      <c r="CV49" s="56" t="s">
        <v>321</v>
      </c>
      <c r="CW49" s="56" t="s">
        <v>321</v>
      </c>
      <c r="CX49" s="56" t="s">
        <v>321</v>
      </c>
      <c r="CY49" s="56" t="s">
        <v>321</v>
      </c>
      <c r="CZ49" s="56" t="s">
        <v>321</v>
      </c>
      <c r="DA49" s="56" t="s">
        <v>321</v>
      </c>
      <c r="DB49" s="56">
        <v>0.3</v>
      </c>
      <c r="DC49" s="56">
        <v>0.1</v>
      </c>
      <c r="DD49" s="56">
        <v>0.2</v>
      </c>
      <c r="DE49" s="56">
        <v>0.2</v>
      </c>
      <c r="DF49" s="56">
        <v>0.2</v>
      </c>
      <c r="DG49" s="56">
        <v>0.3</v>
      </c>
      <c r="DH49" s="56">
        <v>0.3</v>
      </c>
      <c r="DI49" s="56">
        <v>0.5</v>
      </c>
      <c r="DJ49" s="56" t="s">
        <v>321</v>
      </c>
      <c r="DK49" s="56" t="s">
        <v>321</v>
      </c>
      <c r="DL49" s="56" t="s">
        <v>321</v>
      </c>
      <c r="DM49" s="56" t="s">
        <v>321</v>
      </c>
      <c r="DN49" s="56" t="s">
        <v>321</v>
      </c>
      <c r="DO49" s="56" t="s">
        <v>321</v>
      </c>
      <c r="DP49" s="44"/>
      <c r="DQ49" s="43"/>
      <c r="DR49" s="35" t="s">
        <v>306</v>
      </c>
      <c r="DS49" s="56" t="s">
        <v>321</v>
      </c>
      <c r="DT49" s="56" t="s">
        <v>321</v>
      </c>
      <c r="DU49" s="56" t="s">
        <v>321</v>
      </c>
      <c r="DV49" s="56" t="s">
        <v>321</v>
      </c>
      <c r="DW49" s="56" t="s">
        <v>321</v>
      </c>
      <c r="DX49" s="56" t="s">
        <v>321</v>
      </c>
      <c r="DY49" s="56" t="s">
        <v>321</v>
      </c>
      <c r="DZ49" s="56" t="s">
        <v>321</v>
      </c>
      <c r="EA49" s="56">
        <v>0.2</v>
      </c>
      <c r="EB49" s="56">
        <v>0.3</v>
      </c>
      <c r="EC49" s="56">
        <v>0.4</v>
      </c>
      <c r="ED49" s="56">
        <v>0.5</v>
      </c>
      <c r="EE49" s="56">
        <v>0.5</v>
      </c>
      <c r="EF49" s="56">
        <v>0.7</v>
      </c>
      <c r="EG49" s="56">
        <v>1</v>
      </c>
      <c r="EH49" s="56" t="s">
        <v>321</v>
      </c>
      <c r="EI49" s="56" t="s">
        <v>321</v>
      </c>
      <c r="EJ49" s="56" t="s">
        <v>321</v>
      </c>
      <c r="EK49" s="56" t="s">
        <v>321</v>
      </c>
      <c r="EL49" s="56" t="s">
        <v>321</v>
      </c>
      <c r="EM49" s="56" t="s">
        <v>321</v>
      </c>
      <c r="EN49" s="44"/>
      <c r="EO49" s="43"/>
      <c r="EP49" s="35" t="s">
        <v>306</v>
      </c>
      <c r="EQ49" s="56" t="s">
        <v>321</v>
      </c>
      <c r="ER49" s="56" t="s">
        <v>321</v>
      </c>
      <c r="ES49" s="56" t="s">
        <v>321</v>
      </c>
      <c r="ET49" s="56" t="s">
        <v>321</v>
      </c>
      <c r="EU49" s="56" t="s">
        <v>321</v>
      </c>
      <c r="EV49" s="56" t="s">
        <v>321</v>
      </c>
      <c r="EW49" s="56" t="s">
        <v>321</v>
      </c>
      <c r="EX49" s="56" t="s">
        <v>321</v>
      </c>
      <c r="EY49" s="56" t="s">
        <v>321</v>
      </c>
      <c r="EZ49" s="56" t="s">
        <v>321</v>
      </c>
      <c r="FA49" s="56" t="s">
        <v>321</v>
      </c>
      <c r="FB49" s="56">
        <v>0.2</v>
      </c>
      <c r="FC49" s="56">
        <v>0.4</v>
      </c>
      <c r="FD49" s="56">
        <v>0.4</v>
      </c>
      <c r="FE49" s="56">
        <v>0.6</v>
      </c>
      <c r="FF49" s="56" t="s">
        <v>321</v>
      </c>
      <c r="FG49" s="56" t="s">
        <v>321</v>
      </c>
      <c r="FH49" s="56" t="s">
        <v>321</v>
      </c>
      <c r="FI49" s="56" t="s">
        <v>321</v>
      </c>
      <c r="FJ49" s="56" t="s">
        <v>321</v>
      </c>
      <c r="FK49" s="56" t="s">
        <v>321</v>
      </c>
      <c r="FM49" s="18"/>
      <c r="FN49" s="12" t="s">
        <v>304</v>
      </c>
      <c r="FO49" s="54" t="s">
        <v>305</v>
      </c>
      <c r="FP49" s="54" t="s">
        <v>305</v>
      </c>
      <c r="FQ49" s="54" t="s">
        <v>305</v>
      </c>
      <c r="FR49" s="54" t="s">
        <v>305</v>
      </c>
      <c r="FS49" s="54" t="s">
        <v>305</v>
      </c>
      <c r="FT49" s="54" t="s">
        <v>305</v>
      </c>
      <c r="FU49" s="54" t="s">
        <v>305</v>
      </c>
      <c r="FV49" s="54" t="s">
        <v>305</v>
      </c>
      <c r="FW49" s="54" t="s">
        <v>305</v>
      </c>
      <c r="FX49" s="54" t="s">
        <v>305</v>
      </c>
      <c r="FY49" s="54" t="s">
        <v>305</v>
      </c>
      <c r="FZ49" s="54">
        <v>0.1</v>
      </c>
      <c r="GA49" s="54">
        <v>0.2</v>
      </c>
      <c r="GB49" s="54">
        <v>0.1</v>
      </c>
      <c r="GC49" s="54">
        <v>0.2</v>
      </c>
      <c r="GD49" s="54" t="s">
        <v>305</v>
      </c>
      <c r="GE49" s="54" t="s">
        <v>305</v>
      </c>
      <c r="GF49" s="54" t="s">
        <v>305</v>
      </c>
      <c r="GG49" s="54" t="s">
        <v>305</v>
      </c>
      <c r="GH49" s="54" t="s">
        <v>305</v>
      </c>
      <c r="GI49" s="54" t="s">
        <v>305</v>
      </c>
      <c r="GK49" s="18"/>
      <c r="GL49" s="12" t="s">
        <v>304</v>
      </c>
      <c r="GM49" s="54" t="s">
        <v>305</v>
      </c>
      <c r="GN49" s="54" t="s">
        <v>305</v>
      </c>
      <c r="GO49" s="54" t="s">
        <v>305</v>
      </c>
      <c r="GP49" s="54" t="s">
        <v>305</v>
      </c>
      <c r="GQ49" s="54" t="s">
        <v>305</v>
      </c>
      <c r="GR49" s="54" t="s">
        <v>305</v>
      </c>
      <c r="GS49" s="54" t="s">
        <v>305</v>
      </c>
      <c r="GT49" s="54" t="s">
        <v>305</v>
      </c>
      <c r="GU49" s="54" t="s">
        <v>305</v>
      </c>
      <c r="GV49" s="54" t="s">
        <v>305</v>
      </c>
      <c r="GW49" s="54">
        <v>0.1</v>
      </c>
      <c r="GX49" s="54">
        <v>0.1</v>
      </c>
      <c r="GY49" s="54">
        <v>0.2</v>
      </c>
      <c r="GZ49" s="54">
        <v>0.1</v>
      </c>
      <c r="HA49" s="54">
        <v>0.2</v>
      </c>
      <c r="HB49" s="54" t="s">
        <v>305</v>
      </c>
      <c r="HC49" s="54" t="s">
        <v>305</v>
      </c>
      <c r="HD49" s="54" t="s">
        <v>305</v>
      </c>
      <c r="HE49" s="54" t="s">
        <v>305</v>
      </c>
      <c r="HF49" s="54" t="s">
        <v>305</v>
      </c>
      <c r="HG49" s="54" t="s">
        <v>305</v>
      </c>
    </row>
    <row r="50" ht="15" spans="1:215">
      <c r="A50" s="18"/>
      <c r="B50" s="22" t="s">
        <v>308</v>
      </c>
      <c r="C50" s="18">
        <v>0</v>
      </c>
      <c r="D50" s="54" t="s">
        <v>305</v>
      </c>
      <c r="E50" s="54" t="s">
        <v>305</v>
      </c>
      <c r="F50" s="54" t="s">
        <v>305</v>
      </c>
      <c r="G50" s="54" t="s">
        <v>305</v>
      </c>
      <c r="H50" s="54" t="s">
        <v>305</v>
      </c>
      <c r="I50" s="54" t="s">
        <v>305</v>
      </c>
      <c r="J50" s="54" t="s">
        <v>305</v>
      </c>
      <c r="K50" s="54" t="s">
        <v>305</v>
      </c>
      <c r="L50" s="54" t="s">
        <v>305</v>
      </c>
      <c r="M50" s="54" t="s">
        <v>305</v>
      </c>
      <c r="N50" s="54" t="s">
        <v>305</v>
      </c>
      <c r="O50" s="54" t="s">
        <v>305</v>
      </c>
      <c r="P50" s="54" t="s">
        <v>305</v>
      </c>
      <c r="Q50" s="54" t="s">
        <v>305</v>
      </c>
      <c r="R50" s="54" t="s">
        <v>305</v>
      </c>
      <c r="S50" s="54" t="s">
        <v>305</v>
      </c>
      <c r="T50" s="54" t="s">
        <v>305</v>
      </c>
      <c r="U50" s="54" t="s">
        <v>305</v>
      </c>
      <c r="V50" s="54" t="s">
        <v>305</v>
      </c>
      <c r="W50" s="54" t="s">
        <v>305</v>
      </c>
      <c r="Y50" s="18"/>
      <c r="Z50" s="22" t="s">
        <v>308</v>
      </c>
      <c r="AA50" s="18">
        <v>0</v>
      </c>
      <c r="AB50" s="54" t="s">
        <v>305</v>
      </c>
      <c r="AC50" s="54" t="s">
        <v>305</v>
      </c>
      <c r="AD50" s="54" t="s">
        <v>305</v>
      </c>
      <c r="AE50" s="54" t="s">
        <v>305</v>
      </c>
      <c r="AF50" s="54" t="s">
        <v>305</v>
      </c>
      <c r="AG50" s="54" t="s">
        <v>305</v>
      </c>
      <c r="AH50" s="54" t="s">
        <v>305</v>
      </c>
      <c r="AI50" s="54" t="s">
        <v>305</v>
      </c>
      <c r="AJ50" s="54" t="s">
        <v>305</v>
      </c>
      <c r="AK50" s="54" t="s">
        <v>305</v>
      </c>
      <c r="AL50" s="54" t="s">
        <v>305</v>
      </c>
      <c r="AM50" s="54" t="s">
        <v>305</v>
      </c>
      <c r="AN50" s="54" t="s">
        <v>305</v>
      </c>
      <c r="AO50" s="54" t="s">
        <v>305</v>
      </c>
      <c r="AP50" s="54" t="s">
        <v>305</v>
      </c>
      <c r="AQ50" s="54" t="s">
        <v>305</v>
      </c>
      <c r="AR50" s="54" t="s">
        <v>305</v>
      </c>
      <c r="AS50" s="54" t="s">
        <v>305</v>
      </c>
      <c r="AT50" s="54" t="s">
        <v>305</v>
      </c>
      <c r="AU50" s="54" t="s">
        <v>305</v>
      </c>
      <c r="AW50" s="43"/>
      <c r="AX50" s="35" t="s">
        <v>309</v>
      </c>
      <c r="AY50" s="43">
        <v>0</v>
      </c>
      <c r="AZ50" s="56" t="s">
        <v>321</v>
      </c>
      <c r="BA50" s="56" t="s">
        <v>321</v>
      </c>
      <c r="BB50" s="56" t="s">
        <v>321</v>
      </c>
      <c r="BC50" s="56" t="s">
        <v>321</v>
      </c>
      <c r="BD50" s="56" t="s">
        <v>321</v>
      </c>
      <c r="BE50" s="56" t="s">
        <v>321</v>
      </c>
      <c r="BF50" s="56" t="s">
        <v>321</v>
      </c>
      <c r="BG50" s="56" t="s">
        <v>321</v>
      </c>
      <c r="BH50" s="56" t="s">
        <v>321</v>
      </c>
      <c r="BI50" s="56" t="s">
        <v>321</v>
      </c>
      <c r="BJ50" s="56" t="s">
        <v>321</v>
      </c>
      <c r="BK50" s="56" t="s">
        <v>321</v>
      </c>
      <c r="BL50" s="56" t="s">
        <v>321</v>
      </c>
      <c r="BM50" s="56" t="s">
        <v>321</v>
      </c>
      <c r="BN50" s="56" t="s">
        <v>321</v>
      </c>
      <c r="BO50" s="56" t="s">
        <v>321</v>
      </c>
      <c r="BP50" s="56" t="s">
        <v>321</v>
      </c>
      <c r="BQ50" s="56" t="s">
        <v>321</v>
      </c>
      <c r="BR50" s="56" t="s">
        <v>321</v>
      </c>
      <c r="BS50" s="56" t="s">
        <v>321</v>
      </c>
      <c r="BT50" s="44"/>
      <c r="BU50" s="43"/>
      <c r="BV50" s="35" t="s">
        <v>309</v>
      </c>
      <c r="BW50" s="43">
        <v>0</v>
      </c>
      <c r="BX50" s="56" t="s">
        <v>321</v>
      </c>
      <c r="BY50" s="56" t="s">
        <v>321</v>
      </c>
      <c r="BZ50" s="56" t="s">
        <v>321</v>
      </c>
      <c r="CA50" s="56" t="s">
        <v>321</v>
      </c>
      <c r="CB50" s="56" t="s">
        <v>321</v>
      </c>
      <c r="CC50" s="56" t="s">
        <v>321</v>
      </c>
      <c r="CD50" s="56" t="s">
        <v>321</v>
      </c>
      <c r="CE50" s="56" t="s">
        <v>321</v>
      </c>
      <c r="CF50" s="56" t="s">
        <v>321</v>
      </c>
      <c r="CG50" s="56" t="s">
        <v>321</v>
      </c>
      <c r="CH50" s="56" t="s">
        <v>321</v>
      </c>
      <c r="CI50" s="56" t="s">
        <v>321</v>
      </c>
      <c r="CJ50" s="56" t="s">
        <v>321</v>
      </c>
      <c r="CK50" s="56" t="s">
        <v>321</v>
      </c>
      <c r="CL50" s="56" t="s">
        <v>321</v>
      </c>
      <c r="CM50" s="56" t="s">
        <v>321</v>
      </c>
      <c r="CN50" s="56" t="s">
        <v>321</v>
      </c>
      <c r="CO50" s="56" t="s">
        <v>321</v>
      </c>
      <c r="CP50" s="56" t="s">
        <v>321</v>
      </c>
      <c r="CQ50" s="56" t="s">
        <v>321</v>
      </c>
      <c r="CR50" s="44"/>
      <c r="CS50" s="43"/>
      <c r="CT50" s="35" t="s">
        <v>309</v>
      </c>
      <c r="CU50" s="43">
        <v>0</v>
      </c>
      <c r="CV50" s="56" t="s">
        <v>321</v>
      </c>
      <c r="CW50" s="56" t="s">
        <v>321</v>
      </c>
      <c r="CX50" s="56" t="s">
        <v>321</v>
      </c>
      <c r="CY50" s="56" t="s">
        <v>321</v>
      </c>
      <c r="CZ50" s="56" t="s">
        <v>321</v>
      </c>
      <c r="DA50" s="56" t="s">
        <v>321</v>
      </c>
      <c r="DB50" s="56" t="s">
        <v>321</v>
      </c>
      <c r="DC50" s="56" t="s">
        <v>321</v>
      </c>
      <c r="DD50" s="56" t="s">
        <v>321</v>
      </c>
      <c r="DE50" s="56" t="s">
        <v>321</v>
      </c>
      <c r="DF50" s="56" t="s">
        <v>321</v>
      </c>
      <c r="DG50" s="56" t="s">
        <v>321</v>
      </c>
      <c r="DH50" s="56" t="s">
        <v>321</v>
      </c>
      <c r="DI50" s="56" t="s">
        <v>321</v>
      </c>
      <c r="DJ50" s="56" t="s">
        <v>321</v>
      </c>
      <c r="DK50" s="56" t="s">
        <v>321</v>
      </c>
      <c r="DL50" s="56" t="s">
        <v>321</v>
      </c>
      <c r="DM50" s="56" t="s">
        <v>321</v>
      </c>
      <c r="DN50" s="56" t="s">
        <v>321</v>
      </c>
      <c r="DO50" s="56" t="s">
        <v>321</v>
      </c>
      <c r="DP50" s="44"/>
      <c r="DQ50" s="43"/>
      <c r="DR50" s="35" t="s">
        <v>309</v>
      </c>
      <c r="DS50" s="43">
        <v>0</v>
      </c>
      <c r="DT50" s="56" t="s">
        <v>321</v>
      </c>
      <c r="DU50" s="56" t="s">
        <v>321</v>
      </c>
      <c r="DV50" s="56" t="s">
        <v>321</v>
      </c>
      <c r="DW50" s="56" t="s">
        <v>321</v>
      </c>
      <c r="DX50" s="56" t="s">
        <v>321</v>
      </c>
      <c r="DY50" s="56" t="s">
        <v>321</v>
      </c>
      <c r="DZ50" s="56" t="s">
        <v>321</v>
      </c>
      <c r="EA50" s="56" t="s">
        <v>321</v>
      </c>
      <c r="EB50" s="56" t="s">
        <v>321</v>
      </c>
      <c r="EC50" s="56" t="s">
        <v>321</v>
      </c>
      <c r="ED50" s="56" t="s">
        <v>321</v>
      </c>
      <c r="EE50" s="56" t="s">
        <v>321</v>
      </c>
      <c r="EF50" s="56" t="s">
        <v>321</v>
      </c>
      <c r="EG50" s="56" t="s">
        <v>321</v>
      </c>
      <c r="EH50" s="56" t="s">
        <v>321</v>
      </c>
      <c r="EI50" s="56" t="s">
        <v>321</v>
      </c>
      <c r="EJ50" s="56" t="s">
        <v>321</v>
      </c>
      <c r="EK50" s="56" t="s">
        <v>321</v>
      </c>
      <c r="EL50" s="56" t="s">
        <v>321</v>
      </c>
      <c r="EM50" s="56" t="s">
        <v>321</v>
      </c>
      <c r="EN50" s="44"/>
      <c r="EO50" s="43"/>
      <c r="EP50" s="35" t="s">
        <v>309</v>
      </c>
      <c r="EQ50" s="43">
        <v>0</v>
      </c>
      <c r="ER50" s="56" t="s">
        <v>321</v>
      </c>
      <c r="ES50" s="56" t="s">
        <v>321</v>
      </c>
      <c r="ET50" s="56" t="s">
        <v>321</v>
      </c>
      <c r="EU50" s="56" t="s">
        <v>321</v>
      </c>
      <c r="EV50" s="56" t="s">
        <v>321</v>
      </c>
      <c r="EW50" s="56" t="s">
        <v>321</v>
      </c>
      <c r="EX50" s="56" t="s">
        <v>321</v>
      </c>
      <c r="EY50" s="56" t="s">
        <v>321</v>
      </c>
      <c r="EZ50" s="56" t="s">
        <v>321</v>
      </c>
      <c r="FA50" s="56" t="s">
        <v>321</v>
      </c>
      <c r="FB50" s="56" t="s">
        <v>321</v>
      </c>
      <c r="FC50" s="56" t="s">
        <v>321</v>
      </c>
      <c r="FD50" s="56" t="s">
        <v>321</v>
      </c>
      <c r="FE50" s="56" t="s">
        <v>321</v>
      </c>
      <c r="FF50" s="56" t="s">
        <v>321</v>
      </c>
      <c r="FG50" s="56" t="s">
        <v>321</v>
      </c>
      <c r="FH50" s="56" t="s">
        <v>321</v>
      </c>
      <c r="FI50" s="56" t="s">
        <v>321</v>
      </c>
      <c r="FJ50" s="56" t="s">
        <v>321</v>
      </c>
      <c r="FK50" s="56" t="s">
        <v>321</v>
      </c>
      <c r="FM50" s="18"/>
      <c r="FN50" s="12" t="s">
        <v>308</v>
      </c>
      <c r="FO50" s="18">
        <v>0</v>
      </c>
      <c r="FP50" s="54" t="s">
        <v>305</v>
      </c>
      <c r="FQ50" s="54" t="s">
        <v>305</v>
      </c>
      <c r="FR50" s="54" t="s">
        <v>305</v>
      </c>
      <c r="FS50" s="54" t="s">
        <v>305</v>
      </c>
      <c r="FT50" s="54" t="s">
        <v>305</v>
      </c>
      <c r="FU50" s="54" t="s">
        <v>305</v>
      </c>
      <c r="FV50" s="54" t="s">
        <v>305</v>
      </c>
      <c r="FW50" s="54" t="s">
        <v>305</v>
      </c>
      <c r="FX50" s="54" t="s">
        <v>305</v>
      </c>
      <c r="FY50" s="54" t="s">
        <v>305</v>
      </c>
      <c r="FZ50" s="54" t="s">
        <v>305</v>
      </c>
      <c r="GA50" s="54" t="s">
        <v>305</v>
      </c>
      <c r="GB50" s="54" t="s">
        <v>305</v>
      </c>
      <c r="GC50" s="54" t="s">
        <v>305</v>
      </c>
      <c r="GD50" s="54" t="s">
        <v>305</v>
      </c>
      <c r="GE50" s="54" t="s">
        <v>305</v>
      </c>
      <c r="GF50" s="54" t="s">
        <v>305</v>
      </c>
      <c r="GG50" s="54" t="s">
        <v>305</v>
      </c>
      <c r="GH50" s="54" t="s">
        <v>305</v>
      </c>
      <c r="GI50" s="54" t="s">
        <v>305</v>
      </c>
      <c r="GK50" s="18"/>
      <c r="GL50" s="12" t="s">
        <v>308</v>
      </c>
      <c r="GM50" s="18">
        <v>0</v>
      </c>
      <c r="GN50" s="54" t="s">
        <v>305</v>
      </c>
      <c r="GO50" s="54" t="s">
        <v>305</v>
      </c>
      <c r="GP50" s="54" t="s">
        <v>305</v>
      </c>
      <c r="GQ50" s="54" t="s">
        <v>305</v>
      </c>
      <c r="GR50" s="54" t="s">
        <v>305</v>
      </c>
      <c r="GS50" s="54" t="s">
        <v>305</v>
      </c>
      <c r="GT50" s="54" t="s">
        <v>305</v>
      </c>
      <c r="GU50" s="54" t="s">
        <v>305</v>
      </c>
      <c r="GV50" s="54" t="s">
        <v>305</v>
      </c>
      <c r="GW50" s="54" t="s">
        <v>305</v>
      </c>
      <c r="GX50" s="54" t="s">
        <v>305</v>
      </c>
      <c r="GY50" s="54" t="s">
        <v>305</v>
      </c>
      <c r="GZ50" s="54" t="s">
        <v>305</v>
      </c>
      <c r="HA50" s="54" t="s">
        <v>305</v>
      </c>
      <c r="HB50" s="54" t="s">
        <v>305</v>
      </c>
      <c r="HC50" s="54" t="s">
        <v>305</v>
      </c>
      <c r="HD50" s="54" t="s">
        <v>305</v>
      </c>
      <c r="HE50" s="54" t="s">
        <v>305</v>
      </c>
      <c r="HF50" s="54" t="s">
        <v>305</v>
      </c>
      <c r="HG50" s="54" t="s">
        <v>305</v>
      </c>
    </row>
    <row r="51" ht="15" spans="1:215">
      <c r="A51" s="18"/>
      <c r="B51" s="22" t="s">
        <v>310</v>
      </c>
      <c r="C51" s="18">
        <v>0</v>
      </c>
      <c r="D51" s="18">
        <v>0</v>
      </c>
      <c r="E51" s="18">
        <v>0</v>
      </c>
      <c r="F51" s="18">
        <v>0</v>
      </c>
      <c r="G51" s="18">
        <v>0</v>
      </c>
      <c r="H51" s="18">
        <v>0</v>
      </c>
      <c r="I51" s="18">
        <v>0</v>
      </c>
      <c r="J51" s="18">
        <v>0</v>
      </c>
      <c r="K51" s="18">
        <v>0</v>
      </c>
      <c r="L51" s="18">
        <v>0</v>
      </c>
      <c r="M51" s="18">
        <v>0</v>
      </c>
      <c r="N51" s="18">
        <v>0</v>
      </c>
      <c r="O51" s="18">
        <v>0</v>
      </c>
      <c r="P51" s="18">
        <v>0</v>
      </c>
      <c r="Q51" s="18">
        <v>0</v>
      </c>
      <c r="R51" s="18">
        <v>0</v>
      </c>
      <c r="S51" s="18">
        <v>0</v>
      </c>
      <c r="T51" s="18">
        <v>0</v>
      </c>
      <c r="U51" s="18">
        <v>0</v>
      </c>
      <c r="V51" s="18">
        <v>0</v>
      </c>
      <c r="W51" s="18">
        <v>0</v>
      </c>
      <c r="Y51" s="18"/>
      <c r="Z51" s="22" t="s">
        <v>310</v>
      </c>
      <c r="AA51" s="18">
        <v>0</v>
      </c>
      <c r="AB51" s="18">
        <v>0</v>
      </c>
      <c r="AC51" s="18">
        <v>0</v>
      </c>
      <c r="AD51" s="18">
        <v>0</v>
      </c>
      <c r="AE51" s="18">
        <v>0</v>
      </c>
      <c r="AF51" s="18">
        <v>0</v>
      </c>
      <c r="AG51" s="18">
        <v>0</v>
      </c>
      <c r="AH51" s="18">
        <v>0</v>
      </c>
      <c r="AI51" s="18">
        <v>0</v>
      </c>
      <c r="AJ51" s="18">
        <v>0</v>
      </c>
      <c r="AK51" s="18">
        <v>0</v>
      </c>
      <c r="AL51" s="18">
        <v>0</v>
      </c>
      <c r="AM51" s="18">
        <v>0</v>
      </c>
      <c r="AN51" s="18">
        <v>0</v>
      </c>
      <c r="AO51" s="18">
        <v>0</v>
      </c>
      <c r="AP51" s="18">
        <v>0</v>
      </c>
      <c r="AQ51" s="18">
        <v>0</v>
      </c>
      <c r="AR51" s="18">
        <v>0</v>
      </c>
      <c r="AS51" s="18">
        <v>0</v>
      </c>
      <c r="AT51" s="18">
        <v>0</v>
      </c>
      <c r="AU51" s="18">
        <v>0</v>
      </c>
      <c r="AW51" s="43"/>
      <c r="AX51" s="35" t="s">
        <v>311</v>
      </c>
      <c r="AY51" s="43">
        <v>0</v>
      </c>
      <c r="AZ51" s="43">
        <v>0</v>
      </c>
      <c r="BA51" s="43">
        <v>0</v>
      </c>
      <c r="BB51" s="43">
        <v>0</v>
      </c>
      <c r="BC51" s="43">
        <v>0</v>
      </c>
      <c r="BD51" s="43">
        <v>0</v>
      </c>
      <c r="BE51" s="43">
        <v>0</v>
      </c>
      <c r="BF51" s="43">
        <v>0</v>
      </c>
      <c r="BG51" s="43">
        <v>0</v>
      </c>
      <c r="BH51" s="43">
        <v>0</v>
      </c>
      <c r="BI51" s="43">
        <v>0</v>
      </c>
      <c r="BJ51" s="43">
        <v>0</v>
      </c>
      <c r="BK51" s="43">
        <v>0</v>
      </c>
      <c r="BL51" s="43">
        <v>0</v>
      </c>
      <c r="BM51" s="43">
        <v>0</v>
      </c>
      <c r="BN51" s="43">
        <v>0</v>
      </c>
      <c r="BO51" s="43">
        <v>0</v>
      </c>
      <c r="BP51" s="43">
        <v>0</v>
      </c>
      <c r="BQ51" s="43">
        <v>0</v>
      </c>
      <c r="BR51" s="43">
        <v>0</v>
      </c>
      <c r="BS51" s="43">
        <v>0</v>
      </c>
      <c r="BT51" s="44"/>
      <c r="BU51" s="43"/>
      <c r="BV51" s="35" t="s">
        <v>311</v>
      </c>
      <c r="BW51" s="43">
        <v>0</v>
      </c>
      <c r="BX51" s="43">
        <v>0</v>
      </c>
      <c r="BY51" s="43">
        <v>0</v>
      </c>
      <c r="BZ51" s="43">
        <v>0</v>
      </c>
      <c r="CA51" s="43">
        <v>0</v>
      </c>
      <c r="CB51" s="43">
        <v>0</v>
      </c>
      <c r="CC51" s="43">
        <v>0</v>
      </c>
      <c r="CD51" s="43">
        <v>0</v>
      </c>
      <c r="CE51" s="43">
        <v>0</v>
      </c>
      <c r="CF51" s="43">
        <v>0</v>
      </c>
      <c r="CG51" s="43">
        <v>0</v>
      </c>
      <c r="CH51" s="43">
        <v>0</v>
      </c>
      <c r="CI51" s="43">
        <v>0</v>
      </c>
      <c r="CJ51" s="43">
        <v>0</v>
      </c>
      <c r="CK51" s="43">
        <v>0</v>
      </c>
      <c r="CL51" s="43">
        <v>0</v>
      </c>
      <c r="CM51" s="43">
        <v>0</v>
      </c>
      <c r="CN51" s="43">
        <v>0</v>
      </c>
      <c r="CO51" s="43">
        <v>0</v>
      </c>
      <c r="CP51" s="43">
        <v>0</v>
      </c>
      <c r="CQ51" s="43">
        <v>0</v>
      </c>
      <c r="CR51" s="44"/>
      <c r="CS51" s="43"/>
      <c r="CT51" s="35" t="s">
        <v>311</v>
      </c>
      <c r="CU51" s="43">
        <v>0</v>
      </c>
      <c r="CV51" s="43">
        <v>0</v>
      </c>
      <c r="CW51" s="43">
        <v>0</v>
      </c>
      <c r="CX51" s="43">
        <v>0</v>
      </c>
      <c r="CY51" s="43">
        <v>0</v>
      </c>
      <c r="CZ51" s="43">
        <v>0</v>
      </c>
      <c r="DA51" s="43">
        <v>0</v>
      </c>
      <c r="DB51" s="43">
        <v>0</v>
      </c>
      <c r="DC51" s="43">
        <v>0</v>
      </c>
      <c r="DD51" s="43">
        <v>0</v>
      </c>
      <c r="DE51" s="43">
        <v>0</v>
      </c>
      <c r="DF51" s="43">
        <v>0</v>
      </c>
      <c r="DG51" s="43">
        <v>0</v>
      </c>
      <c r="DH51" s="43">
        <v>0</v>
      </c>
      <c r="DI51" s="43">
        <v>0</v>
      </c>
      <c r="DJ51" s="43">
        <v>0</v>
      </c>
      <c r="DK51" s="43">
        <v>0</v>
      </c>
      <c r="DL51" s="43">
        <v>0</v>
      </c>
      <c r="DM51" s="43">
        <v>0</v>
      </c>
      <c r="DN51" s="43">
        <v>0</v>
      </c>
      <c r="DO51" s="43">
        <v>0</v>
      </c>
      <c r="DP51" s="44"/>
      <c r="DQ51" s="43"/>
      <c r="DR51" s="35" t="s">
        <v>311</v>
      </c>
      <c r="DS51" s="43">
        <v>0</v>
      </c>
      <c r="DT51" s="43">
        <v>0</v>
      </c>
      <c r="DU51" s="43">
        <v>0</v>
      </c>
      <c r="DV51" s="43">
        <v>0</v>
      </c>
      <c r="DW51" s="43">
        <v>0</v>
      </c>
      <c r="DX51" s="43">
        <v>0</v>
      </c>
      <c r="DY51" s="43">
        <v>0</v>
      </c>
      <c r="DZ51" s="43">
        <v>0</v>
      </c>
      <c r="EA51" s="43">
        <v>0</v>
      </c>
      <c r="EB51" s="43">
        <v>0</v>
      </c>
      <c r="EC51" s="43">
        <v>0</v>
      </c>
      <c r="ED51" s="43">
        <v>0</v>
      </c>
      <c r="EE51" s="43">
        <v>0</v>
      </c>
      <c r="EF51" s="43">
        <v>0</v>
      </c>
      <c r="EG51" s="43">
        <v>0</v>
      </c>
      <c r="EH51" s="43">
        <v>0</v>
      </c>
      <c r="EI51" s="43">
        <v>0</v>
      </c>
      <c r="EJ51" s="43">
        <v>0</v>
      </c>
      <c r="EK51" s="43">
        <v>0</v>
      </c>
      <c r="EL51" s="43">
        <v>0</v>
      </c>
      <c r="EM51" s="43">
        <v>0</v>
      </c>
      <c r="EN51" s="44"/>
      <c r="EO51" s="43"/>
      <c r="EP51" s="35" t="s">
        <v>311</v>
      </c>
      <c r="EQ51" s="43">
        <v>0</v>
      </c>
      <c r="ER51" s="43">
        <v>0</v>
      </c>
      <c r="ES51" s="43">
        <v>0</v>
      </c>
      <c r="ET51" s="43">
        <v>0</v>
      </c>
      <c r="EU51" s="43">
        <v>0</v>
      </c>
      <c r="EV51" s="43">
        <v>0</v>
      </c>
      <c r="EW51" s="43">
        <v>0</v>
      </c>
      <c r="EX51" s="43">
        <v>0</v>
      </c>
      <c r="EY51" s="43">
        <v>0</v>
      </c>
      <c r="EZ51" s="43">
        <v>0</v>
      </c>
      <c r="FA51" s="43">
        <v>0</v>
      </c>
      <c r="FB51" s="43">
        <v>0</v>
      </c>
      <c r="FC51" s="43">
        <v>0</v>
      </c>
      <c r="FD51" s="43">
        <v>0</v>
      </c>
      <c r="FE51" s="43">
        <v>0</v>
      </c>
      <c r="FF51" s="43">
        <v>0</v>
      </c>
      <c r="FG51" s="43">
        <v>0</v>
      </c>
      <c r="FH51" s="43">
        <v>0</v>
      </c>
      <c r="FI51" s="43">
        <v>0</v>
      </c>
      <c r="FJ51" s="43">
        <v>0</v>
      </c>
      <c r="FK51" s="43">
        <v>0</v>
      </c>
      <c r="FM51" s="18"/>
      <c r="FN51" s="12" t="s">
        <v>310</v>
      </c>
      <c r="FO51" s="18">
        <v>0</v>
      </c>
      <c r="FP51" s="18">
        <v>0</v>
      </c>
      <c r="FQ51" s="18">
        <v>0</v>
      </c>
      <c r="FR51" s="18">
        <v>0</v>
      </c>
      <c r="FS51" s="18">
        <v>0</v>
      </c>
      <c r="FT51" s="18">
        <v>0</v>
      </c>
      <c r="FU51" s="18">
        <v>0</v>
      </c>
      <c r="FV51" s="18">
        <v>0</v>
      </c>
      <c r="FW51" s="18">
        <v>0</v>
      </c>
      <c r="FX51" s="18">
        <v>0</v>
      </c>
      <c r="FY51" s="18">
        <v>0</v>
      </c>
      <c r="FZ51" s="18">
        <v>0</v>
      </c>
      <c r="GA51" s="18">
        <v>0</v>
      </c>
      <c r="GB51" s="18">
        <v>0</v>
      </c>
      <c r="GC51" s="18">
        <v>0</v>
      </c>
      <c r="GD51" s="18">
        <v>0</v>
      </c>
      <c r="GE51" s="18">
        <v>0</v>
      </c>
      <c r="GF51" s="18">
        <v>0</v>
      </c>
      <c r="GG51" s="18">
        <v>0</v>
      </c>
      <c r="GH51" s="18">
        <v>0</v>
      </c>
      <c r="GI51" s="18">
        <v>0</v>
      </c>
      <c r="GK51" s="18"/>
      <c r="GL51" s="12" t="s">
        <v>310</v>
      </c>
      <c r="GM51" s="18">
        <v>0</v>
      </c>
      <c r="GN51" s="18">
        <v>0</v>
      </c>
      <c r="GO51" s="18">
        <v>0</v>
      </c>
      <c r="GP51" s="18">
        <v>0</v>
      </c>
      <c r="GQ51" s="18">
        <v>0</v>
      </c>
      <c r="GR51" s="18">
        <v>0</v>
      </c>
      <c r="GS51" s="18">
        <v>0</v>
      </c>
      <c r="GT51" s="18">
        <v>0</v>
      </c>
      <c r="GU51" s="18">
        <v>0</v>
      </c>
      <c r="GV51" s="18">
        <v>0</v>
      </c>
      <c r="GW51" s="18">
        <v>0</v>
      </c>
      <c r="GX51" s="18">
        <v>0</v>
      </c>
      <c r="GY51" s="18">
        <v>0</v>
      </c>
      <c r="GZ51" s="18">
        <v>0</v>
      </c>
      <c r="HA51" s="18">
        <v>0</v>
      </c>
      <c r="HB51" s="18">
        <v>0</v>
      </c>
      <c r="HC51" s="18">
        <v>0</v>
      </c>
      <c r="HD51" s="18">
        <v>0</v>
      </c>
      <c r="HE51" s="18">
        <v>0</v>
      </c>
      <c r="HF51" s="18">
        <v>0</v>
      </c>
      <c r="HG51" s="18">
        <v>0</v>
      </c>
    </row>
    <row r="52" ht="15" spans="1:215">
      <c r="A52" s="18"/>
      <c r="B52" s="18"/>
      <c r="C52" s="18"/>
      <c r="D52" s="18"/>
      <c r="E52" s="18"/>
      <c r="F52" s="18"/>
      <c r="G52" s="18"/>
      <c r="H52" s="18"/>
      <c r="I52" s="18"/>
      <c r="J52" s="18"/>
      <c r="K52" s="18"/>
      <c r="L52" s="18"/>
      <c r="M52" s="18"/>
      <c r="N52" s="18"/>
      <c r="O52" s="18"/>
      <c r="P52" s="18"/>
      <c r="Q52" s="18"/>
      <c r="R52" s="18"/>
      <c r="S52" s="18"/>
      <c r="T52" s="18"/>
      <c r="U52" s="18"/>
      <c r="V52" s="18"/>
      <c r="W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4"/>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4"/>
      <c r="CS52" s="43"/>
      <c r="CT52" s="43"/>
      <c r="CU52" s="43"/>
      <c r="CV52" s="43"/>
      <c r="CW52" s="43"/>
      <c r="CX52" s="43"/>
      <c r="CY52" s="43"/>
      <c r="CZ52" s="43"/>
      <c r="DA52" s="43"/>
      <c r="DB52" s="43"/>
      <c r="DC52" s="43"/>
      <c r="DD52" s="43"/>
      <c r="DE52" s="43"/>
      <c r="DF52" s="43"/>
      <c r="DG52" s="43"/>
      <c r="DH52" s="43"/>
      <c r="DI52" s="43"/>
      <c r="DJ52" s="43"/>
      <c r="DK52" s="43"/>
      <c r="DL52" s="43"/>
      <c r="DM52" s="43"/>
      <c r="DN52" s="43"/>
      <c r="DO52" s="43"/>
      <c r="DP52" s="44"/>
      <c r="DQ52" s="43"/>
      <c r="DR52" s="43"/>
      <c r="DS52" s="43"/>
      <c r="DT52" s="43"/>
      <c r="DU52" s="43"/>
      <c r="DV52" s="43"/>
      <c r="DW52" s="43"/>
      <c r="DX52" s="43"/>
      <c r="DY52" s="43"/>
      <c r="DZ52" s="43"/>
      <c r="EA52" s="43"/>
      <c r="EB52" s="43"/>
      <c r="EC52" s="43"/>
      <c r="ED52" s="43"/>
      <c r="EE52" s="43"/>
      <c r="EF52" s="43"/>
      <c r="EG52" s="43"/>
      <c r="EH52" s="43"/>
      <c r="EI52" s="43"/>
      <c r="EJ52" s="43"/>
      <c r="EK52" s="43"/>
      <c r="EL52" s="43"/>
      <c r="EM52" s="43"/>
      <c r="EN52" s="44"/>
      <c r="EO52" s="43"/>
      <c r="EP52" s="43"/>
      <c r="EQ52" s="43"/>
      <c r="ER52" s="43"/>
      <c r="ES52" s="43"/>
      <c r="ET52" s="43"/>
      <c r="EU52" s="43"/>
      <c r="EV52" s="43"/>
      <c r="EW52" s="43"/>
      <c r="EX52" s="43"/>
      <c r="EY52" s="43"/>
      <c r="EZ52" s="43"/>
      <c r="FA52" s="43"/>
      <c r="FB52" s="43"/>
      <c r="FC52" s="43"/>
      <c r="FD52" s="43"/>
      <c r="FE52" s="43"/>
      <c r="FF52" s="43"/>
      <c r="FG52" s="43"/>
      <c r="FH52" s="43"/>
      <c r="FI52" s="43"/>
      <c r="FJ52" s="43"/>
      <c r="FK52" s="43"/>
      <c r="FM52" s="18"/>
      <c r="FN52" s="18"/>
      <c r="FO52" s="18"/>
      <c r="FP52" s="18"/>
      <c r="FQ52" s="18"/>
      <c r="FR52" s="18"/>
      <c r="FS52" s="18"/>
      <c r="FT52" s="18"/>
      <c r="FU52" s="18"/>
      <c r="FV52" s="18"/>
      <c r="FW52" s="18"/>
      <c r="FX52" s="18"/>
      <c r="FY52" s="18"/>
      <c r="FZ52" s="18"/>
      <c r="GA52" s="18"/>
      <c r="GB52" s="18"/>
      <c r="GC52" s="18"/>
      <c r="GD52" s="18"/>
      <c r="GE52" s="18"/>
      <c r="GF52" s="18"/>
      <c r="GG52" s="18"/>
      <c r="GH52" s="18"/>
      <c r="GI52" s="18"/>
      <c r="GK52" s="18"/>
      <c r="GL52" s="18"/>
      <c r="GM52" s="18"/>
      <c r="GN52" s="18"/>
      <c r="GO52" s="18"/>
      <c r="GP52" s="18"/>
      <c r="GQ52" s="18"/>
      <c r="GR52" s="18"/>
      <c r="GS52" s="18"/>
      <c r="GT52" s="18"/>
      <c r="GU52" s="18"/>
      <c r="GV52" s="18"/>
      <c r="GW52" s="18"/>
      <c r="GX52" s="18"/>
      <c r="GY52" s="18"/>
      <c r="GZ52" s="18"/>
      <c r="HA52" s="18"/>
      <c r="HB52" s="18"/>
      <c r="HC52" s="18"/>
      <c r="HD52" s="18"/>
      <c r="HE52" s="18"/>
      <c r="HF52" s="18"/>
      <c r="HG52" s="18"/>
    </row>
    <row r="53" ht="15" spans="1:215">
      <c r="A53" s="13"/>
      <c r="B53" s="24" t="s">
        <v>322</v>
      </c>
      <c r="C53" s="13">
        <v>70.6</v>
      </c>
      <c r="D53" s="13">
        <v>70.9</v>
      </c>
      <c r="E53" s="13">
        <v>71</v>
      </c>
      <c r="F53" s="13">
        <v>71</v>
      </c>
      <c r="G53" s="13">
        <v>70.9</v>
      </c>
      <c r="H53" s="13">
        <v>71</v>
      </c>
      <c r="I53" s="13">
        <v>71</v>
      </c>
      <c r="J53" s="13">
        <v>70.9</v>
      </c>
      <c r="K53" s="13">
        <v>71</v>
      </c>
      <c r="L53" s="13">
        <v>71</v>
      </c>
      <c r="M53" s="13">
        <v>71</v>
      </c>
      <c r="N53" s="13">
        <v>71.1</v>
      </c>
      <c r="O53" s="13">
        <v>71</v>
      </c>
      <c r="P53" s="13">
        <v>71</v>
      </c>
      <c r="Q53" s="13">
        <v>71</v>
      </c>
      <c r="R53" s="13">
        <v>71</v>
      </c>
      <c r="S53" s="13">
        <v>71</v>
      </c>
      <c r="T53" s="13">
        <v>70.8</v>
      </c>
      <c r="U53" s="13">
        <v>71</v>
      </c>
      <c r="V53" s="13">
        <v>70.9</v>
      </c>
      <c r="W53" s="13">
        <v>70.8</v>
      </c>
      <c r="Y53" s="13"/>
      <c r="Z53" s="24" t="s">
        <v>322</v>
      </c>
      <c r="AA53" s="13">
        <v>70.5</v>
      </c>
      <c r="AB53" s="13">
        <v>70.9</v>
      </c>
      <c r="AC53" s="13">
        <v>71</v>
      </c>
      <c r="AD53" s="13">
        <v>70.9</v>
      </c>
      <c r="AE53" s="13">
        <v>70.9</v>
      </c>
      <c r="AF53" s="13">
        <v>71</v>
      </c>
      <c r="AG53" s="13">
        <v>71</v>
      </c>
      <c r="AH53" s="13">
        <v>71</v>
      </c>
      <c r="AI53" s="13">
        <v>71.1</v>
      </c>
      <c r="AJ53" s="13">
        <v>71.1</v>
      </c>
      <c r="AK53" s="13">
        <v>71.1</v>
      </c>
      <c r="AL53" s="13">
        <v>71.1</v>
      </c>
      <c r="AM53" s="13">
        <v>71</v>
      </c>
      <c r="AN53" s="13">
        <v>71</v>
      </c>
      <c r="AO53" s="13">
        <v>70.3</v>
      </c>
      <c r="AP53" s="13">
        <v>67.8</v>
      </c>
      <c r="AQ53" s="13">
        <v>66.2</v>
      </c>
      <c r="AR53" s="13">
        <v>60.8</v>
      </c>
      <c r="AS53" s="13">
        <v>62.7</v>
      </c>
      <c r="AT53" s="13">
        <v>63.7</v>
      </c>
      <c r="AU53" s="13">
        <v>60.7</v>
      </c>
      <c r="AW53" s="33"/>
      <c r="AX53" s="42" t="s">
        <v>323</v>
      </c>
      <c r="AY53" s="33">
        <v>70.7</v>
      </c>
      <c r="AZ53" s="33">
        <v>70.9</v>
      </c>
      <c r="BA53" s="33">
        <v>71</v>
      </c>
      <c r="BB53" s="33">
        <v>71</v>
      </c>
      <c r="BC53" s="33">
        <v>71</v>
      </c>
      <c r="BD53" s="33">
        <v>71.1</v>
      </c>
      <c r="BE53" s="33">
        <v>71.1</v>
      </c>
      <c r="BF53" s="33">
        <v>71</v>
      </c>
      <c r="BG53" s="33">
        <v>71.1</v>
      </c>
      <c r="BH53" s="33">
        <v>71.1</v>
      </c>
      <c r="BI53" s="33">
        <v>71.1</v>
      </c>
      <c r="BJ53" s="33">
        <v>71.1</v>
      </c>
      <c r="BK53" s="33">
        <v>71.1</v>
      </c>
      <c r="BL53" s="33">
        <v>71.1</v>
      </c>
      <c r="BM53" s="33">
        <v>71</v>
      </c>
      <c r="BN53" s="33">
        <v>70.9</v>
      </c>
      <c r="BO53" s="33">
        <v>70.9</v>
      </c>
      <c r="BP53" s="33">
        <v>70.7</v>
      </c>
      <c r="BQ53" s="33">
        <v>70.9</v>
      </c>
      <c r="BR53" s="33">
        <v>70.8</v>
      </c>
      <c r="BS53" s="33">
        <v>70.7</v>
      </c>
      <c r="BT53" s="44"/>
      <c r="BU53" s="33"/>
      <c r="BV53" s="42" t="s">
        <v>323</v>
      </c>
      <c r="BW53" s="33">
        <v>70.3</v>
      </c>
      <c r="BX53" s="33">
        <v>70.7</v>
      </c>
      <c r="BY53" s="33">
        <v>70.8</v>
      </c>
      <c r="BZ53" s="33">
        <v>70.8</v>
      </c>
      <c r="CA53" s="33">
        <v>70.7</v>
      </c>
      <c r="CB53" s="33">
        <v>71</v>
      </c>
      <c r="CC53" s="33">
        <v>71</v>
      </c>
      <c r="CD53" s="33">
        <v>70.9</v>
      </c>
      <c r="CE53" s="33">
        <v>71.1</v>
      </c>
      <c r="CF53" s="33">
        <v>71</v>
      </c>
      <c r="CG53" s="33">
        <v>71</v>
      </c>
      <c r="CH53" s="33">
        <v>71</v>
      </c>
      <c r="CI53" s="33">
        <v>71</v>
      </c>
      <c r="CJ53" s="33">
        <v>70.9</v>
      </c>
      <c r="CK53" s="33">
        <v>69.9</v>
      </c>
      <c r="CL53" s="33">
        <v>67.2</v>
      </c>
      <c r="CM53" s="33">
        <v>66.6</v>
      </c>
      <c r="CN53" s="33">
        <v>62.4</v>
      </c>
      <c r="CO53" s="33">
        <v>65.7</v>
      </c>
      <c r="CP53" s="33">
        <v>65.5</v>
      </c>
      <c r="CQ53" s="33">
        <v>63.4</v>
      </c>
      <c r="CR53" s="44"/>
      <c r="CS53" s="33"/>
      <c r="CT53" s="42" t="s">
        <v>323</v>
      </c>
      <c r="CU53" s="33">
        <v>69.7</v>
      </c>
      <c r="CV53" s="33">
        <v>69.9</v>
      </c>
      <c r="CW53" s="33">
        <v>70.3</v>
      </c>
      <c r="CX53" s="33">
        <v>70.6</v>
      </c>
      <c r="CY53" s="33">
        <v>70.6</v>
      </c>
      <c r="CZ53" s="33">
        <v>71</v>
      </c>
      <c r="DA53" s="33">
        <v>71</v>
      </c>
      <c r="DB53" s="33">
        <v>70.9</v>
      </c>
      <c r="DC53" s="33">
        <v>71.1</v>
      </c>
      <c r="DD53" s="33">
        <v>70.3</v>
      </c>
      <c r="DE53" s="33">
        <v>70.9</v>
      </c>
      <c r="DF53" s="33">
        <v>71</v>
      </c>
      <c r="DG53" s="33">
        <v>71</v>
      </c>
      <c r="DH53" s="33">
        <v>70.9</v>
      </c>
      <c r="DI53" s="33">
        <v>70.7</v>
      </c>
      <c r="DJ53" s="33">
        <v>70.1</v>
      </c>
      <c r="DK53" s="33">
        <v>69.8</v>
      </c>
      <c r="DL53" s="33">
        <v>68</v>
      </c>
      <c r="DM53" s="33">
        <v>68.7</v>
      </c>
      <c r="DN53" s="33">
        <v>68.9</v>
      </c>
      <c r="DO53" s="33">
        <v>67.4</v>
      </c>
      <c r="DP53" s="44"/>
      <c r="DQ53" s="33"/>
      <c r="DR53" s="42" t="s">
        <v>323</v>
      </c>
      <c r="DS53" s="33">
        <v>70</v>
      </c>
      <c r="DT53" s="33">
        <v>70.2</v>
      </c>
      <c r="DU53" s="33">
        <v>70.5</v>
      </c>
      <c r="DV53" s="33">
        <v>70.7</v>
      </c>
      <c r="DW53" s="33">
        <v>70.6</v>
      </c>
      <c r="DX53" s="33">
        <v>71</v>
      </c>
      <c r="DY53" s="33">
        <v>70.9</v>
      </c>
      <c r="DZ53" s="33">
        <v>70.8</v>
      </c>
      <c r="EA53" s="33">
        <v>71</v>
      </c>
      <c r="EB53" s="33">
        <v>70.7</v>
      </c>
      <c r="EC53" s="33">
        <v>70.9</v>
      </c>
      <c r="ED53" s="33">
        <v>71</v>
      </c>
      <c r="EE53" s="33">
        <v>70.9</v>
      </c>
      <c r="EF53" s="33">
        <v>70.8</v>
      </c>
      <c r="EG53" s="33">
        <v>70.6</v>
      </c>
      <c r="EH53" s="33">
        <v>70.5</v>
      </c>
      <c r="EI53" s="33">
        <v>70.6</v>
      </c>
      <c r="EJ53" s="33">
        <v>70.1</v>
      </c>
      <c r="EK53" s="33">
        <v>70.5</v>
      </c>
      <c r="EL53" s="33">
        <v>70.4</v>
      </c>
      <c r="EM53" s="33">
        <v>70.2</v>
      </c>
      <c r="EN53" s="44"/>
      <c r="EO53" s="33"/>
      <c r="EP53" s="42" t="s">
        <v>323</v>
      </c>
      <c r="EQ53" s="33">
        <v>70.3</v>
      </c>
      <c r="ER53" s="33">
        <v>70.6</v>
      </c>
      <c r="ES53" s="33">
        <v>70.8</v>
      </c>
      <c r="ET53" s="33">
        <v>70.8</v>
      </c>
      <c r="EU53" s="33">
        <v>70.8</v>
      </c>
      <c r="EV53" s="33">
        <v>71</v>
      </c>
      <c r="EW53" s="33">
        <v>71</v>
      </c>
      <c r="EX53" s="33">
        <v>70.9</v>
      </c>
      <c r="EY53" s="33">
        <v>71.1</v>
      </c>
      <c r="EZ53" s="33">
        <v>70.9</v>
      </c>
      <c r="FA53" s="33">
        <v>71</v>
      </c>
      <c r="FB53" s="33">
        <v>71.1</v>
      </c>
      <c r="FC53" s="33">
        <v>71</v>
      </c>
      <c r="FD53" s="33">
        <v>71</v>
      </c>
      <c r="FE53" s="33">
        <v>70.8</v>
      </c>
      <c r="FF53" s="33">
        <v>70.7</v>
      </c>
      <c r="FG53" s="33">
        <v>70.6</v>
      </c>
      <c r="FH53" s="33">
        <v>69.8</v>
      </c>
      <c r="FI53" s="33">
        <v>70.2</v>
      </c>
      <c r="FJ53" s="33">
        <v>70.3</v>
      </c>
      <c r="FK53" s="33">
        <v>69.8</v>
      </c>
      <c r="FM53" s="13"/>
      <c r="FN53" s="24" t="s">
        <v>322</v>
      </c>
      <c r="FO53" s="13">
        <v>70.4</v>
      </c>
      <c r="FP53" s="13">
        <v>70.8</v>
      </c>
      <c r="FQ53" s="13">
        <v>70.9</v>
      </c>
      <c r="FR53" s="13">
        <v>70.9</v>
      </c>
      <c r="FS53" s="13">
        <v>70.8</v>
      </c>
      <c r="FT53" s="13">
        <v>71</v>
      </c>
      <c r="FU53" s="13">
        <v>71</v>
      </c>
      <c r="FV53" s="13">
        <v>71</v>
      </c>
      <c r="FW53" s="13">
        <v>71.1</v>
      </c>
      <c r="FX53" s="13">
        <v>71</v>
      </c>
      <c r="FY53" s="13">
        <v>71.1</v>
      </c>
      <c r="FZ53" s="13">
        <v>71.1</v>
      </c>
      <c r="GA53" s="13">
        <v>71</v>
      </c>
      <c r="GB53" s="13">
        <v>71</v>
      </c>
      <c r="GC53" s="13">
        <v>70.3</v>
      </c>
      <c r="GD53" s="13">
        <v>68.4</v>
      </c>
      <c r="GE53" s="13">
        <v>67.2</v>
      </c>
      <c r="GF53" s="13">
        <v>62.2</v>
      </c>
      <c r="GG53" s="13">
        <v>64.6</v>
      </c>
      <c r="GH53" s="13">
        <v>65.2</v>
      </c>
      <c r="GI53" s="13">
        <v>62.4</v>
      </c>
      <c r="GK53" s="13"/>
      <c r="GL53" s="24" t="s">
        <v>322</v>
      </c>
      <c r="GM53" s="13">
        <v>70.1</v>
      </c>
      <c r="GN53" s="13">
        <v>70.6</v>
      </c>
      <c r="GO53" s="13">
        <v>70.9</v>
      </c>
      <c r="GP53" s="13">
        <v>70.9</v>
      </c>
      <c r="GQ53" s="13">
        <v>70.9</v>
      </c>
      <c r="GR53" s="13">
        <v>71.1</v>
      </c>
      <c r="GS53" s="13">
        <v>71</v>
      </c>
      <c r="GT53" s="13">
        <v>71</v>
      </c>
      <c r="GU53" s="13">
        <v>71.1</v>
      </c>
      <c r="GV53" s="13">
        <v>70.7</v>
      </c>
      <c r="GW53" s="13">
        <v>70.9</v>
      </c>
      <c r="GX53" s="13">
        <v>71.1</v>
      </c>
      <c r="GY53" s="13">
        <v>70.9</v>
      </c>
      <c r="GZ53" s="13">
        <v>70.9</v>
      </c>
      <c r="HA53" s="13">
        <v>70.7</v>
      </c>
      <c r="HB53" s="13">
        <v>69.5</v>
      </c>
      <c r="HC53" s="13">
        <v>69.1</v>
      </c>
      <c r="HD53" s="13">
        <v>66.1</v>
      </c>
      <c r="HE53" s="13">
        <v>67.7</v>
      </c>
      <c r="HF53" s="13">
        <v>67.7</v>
      </c>
      <c r="HG53" s="13">
        <v>65.5</v>
      </c>
    </row>
    <row r="54" ht="1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44"/>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44"/>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44"/>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44"/>
      <c r="EO54" s="25"/>
      <c r="EP54" s="25"/>
      <c r="EQ54" s="25"/>
      <c r="ER54" s="25"/>
      <c r="ES54" s="25"/>
      <c r="ET54" s="25"/>
      <c r="EU54" s="25"/>
      <c r="EV54" s="25"/>
      <c r="EW54" s="25"/>
      <c r="EX54" s="25"/>
      <c r="EY54" s="25"/>
      <c r="EZ54" s="25"/>
      <c r="FA54" s="25"/>
      <c r="FB54" s="25"/>
      <c r="FC54" s="25"/>
      <c r="FD54" s="25"/>
      <c r="FE54" s="25"/>
      <c r="FF54" s="25"/>
      <c r="FG54" s="25"/>
      <c r="FH54" s="25"/>
      <c r="FI54" s="25"/>
      <c r="FJ54" s="25"/>
      <c r="FK54" s="25"/>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5" spans="1:215">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25"/>
      <c r="AX55" s="25"/>
      <c r="AY55" s="25"/>
      <c r="AZ55" s="25"/>
      <c r="BA55" s="25"/>
      <c r="BB55" s="25"/>
      <c r="BC55" s="25"/>
      <c r="BD55" s="25"/>
      <c r="BE55" s="25"/>
      <c r="BF55" s="25"/>
      <c r="BG55" s="25"/>
      <c r="BH55" s="25"/>
      <c r="BI55" s="25"/>
      <c r="BJ55" s="25"/>
      <c r="BK55" s="25"/>
      <c r="BL55" s="25"/>
      <c r="BM55" s="25"/>
      <c r="BN55" s="25"/>
      <c r="BO55" s="25"/>
      <c r="BP55" s="25"/>
      <c r="BQ55" s="25"/>
      <c r="BR55" s="25"/>
      <c r="BS55" s="25"/>
      <c r="BT55" s="44"/>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44"/>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44"/>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44"/>
      <c r="EO55" s="25"/>
      <c r="EP55" s="25"/>
      <c r="EQ55" s="25"/>
      <c r="ER55" s="25"/>
      <c r="ES55" s="25"/>
      <c r="ET55" s="25"/>
      <c r="EU55" s="25"/>
      <c r="EV55" s="25"/>
      <c r="EW55" s="25"/>
      <c r="EX55" s="25"/>
      <c r="EY55" s="25"/>
      <c r="EZ55" s="25"/>
      <c r="FA55" s="25"/>
      <c r="FB55" s="25"/>
      <c r="FC55" s="25"/>
      <c r="FD55" s="25"/>
      <c r="FE55" s="25"/>
      <c r="FF55" s="25"/>
      <c r="FG55" s="25"/>
      <c r="FH55" s="25"/>
      <c r="FI55" s="25"/>
      <c r="FJ55" s="25"/>
      <c r="FK55" s="25"/>
      <c r="FM55" s="1"/>
      <c r="FN55" s="1"/>
      <c r="FO55" s="1"/>
      <c r="FP55" s="1"/>
      <c r="FQ55" s="1"/>
      <c r="FR55" s="1"/>
      <c r="FS55" s="1"/>
      <c r="FT55" s="1"/>
      <c r="FU55" s="1"/>
      <c r="FV55" s="1"/>
      <c r="FW55" s="1"/>
      <c r="FX55" s="1"/>
      <c r="FY55" s="1"/>
      <c r="FZ55" s="1"/>
      <c r="GA55" s="1"/>
      <c r="GB55" s="1"/>
      <c r="GC55" s="1"/>
      <c r="GD55" s="1"/>
      <c r="GE55" s="1"/>
      <c r="GF55" s="1"/>
      <c r="GG55" s="1"/>
      <c r="GH55" s="1"/>
      <c r="GI55" s="1"/>
      <c r="GK55" s="1"/>
      <c r="GL55" s="1"/>
      <c r="GM55" s="1"/>
      <c r="GN55" s="1"/>
      <c r="GO55" s="1"/>
      <c r="GP55" s="1"/>
      <c r="GQ55" s="1"/>
      <c r="GR55" s="1"/>
      <c r="GS55" s="1"/>
      <c r="GT55" s="1"/>
      <c r="GU55" s="1"/>
      <c r="GV55" s="1"/>
      <c r="GW55" s="1"/>
      <c r="GX55" s="1"/>
      <c r="GY55" s="1"/>
      <c r="GZ55" s="1"/>
      <c r="HA55" s="1"/>
      <c r="HB55" s="1"/>
      <c r="HC55" s="1"/>
      <c r="HD55" s="1"/>
      <c r="HE55" s="1"/>
      <c r="HF55" s="1"/>
      <c r="HG55" s="1"/>
    </row>
    <row r="56" ht="15" spans="1:215">
      <c r="A56" s="7"/>
      <c r="B56" s="7"/>
      <c r="C56" s="1"/>
      <c r="D56" s="1"/>
      <c r="E56" s="1"/>
      <c r="F56" s="1"/>
      <c r="G56" s="1"/>
      <c r="H56" s="1"/>
      <c r="I56" s="1"/>
      <c r="J56" s="1"/>
      <c r="K56" s="1"/>
      <c r="L56" s="1"/>
      <c r="M56" s="1"/>
      <c r="N56" s="1"/>
      <c r="O56" s="1"/>
      <c r="P56" s="1"/>
      <c r="Q56" s="1"/>
      <c r="R56" s="1"/>
      <c r="S56" s="1"/>
      <c r="T56" s="1"/>
      <c r="U56" s="1"/>
      <c r="V56" s="1"/>
      <c r="W56" s="1"/>
      <c r="Y56" s="7"/>
      <c r="Z56" s="7"/>
      <c r="AA56" s="1"/>
      <c r="AB56" s="1"/>
      <c r="AC56" s="1"/>
      <c r="AD56" s="1"/>
      <c r="AE56" s="1"/>
      <c r="AF56" s="1"/>
      <c r="AG56" s="1"/>
      <c r="AH56" s="1"/>
      <c r="AI56" s="1"/>
      <c r="AJ56" s="1"/>
      <c r="AK56" s="1"/>
      <c r="AL56" s="1"/>
      <c r="AM56" s="1"/>
      <c r="AN56" s="1"/>
      <c r="AO56" s="1"/>
      <c r="AP56" s="1"/>
      <c r="AQ56" s="1"/>
      <c r="AR56" s="1"/>
      <c r="AS56" s="1"/>
      <c r="AT56" s="1"/>
      <c r="AU56" s="1"/>
      <c r="AW56" s="38"/>
      <c r="AX56" s="38"/>
      <c r="AY56" s="25"/>
      <c r="AZ56" s="25"/>
      <c r="BA56" s="25"/>
      <c r="BB56" s="25"/>
      <c r="BC56" s="25"/>
      <c r="BD56" s="25"/>
      <c r="BE56" s="25"/>
      <c r="BF56" s="25"/>
      <c r="BG56" s="25"/>
      <c r="BH56" s="25"/>
      <c r="BI56" s="25"/>
      <c r="BJ56" s="25"/>
      <c r="BK56" s="25"/>
      <c r="BL56" s="25"/>
      <c r="BM56" s="25"/>
      <c r="BN56" s="25"/>
      <c r="BO56" s="25"/>
      <c r="BP56" s="25"/>
      <c r="BQ56" s="25"/>
      <c r="BR56" s="25"/>
      <c r="BS56" s="25"/>
      <c r="BT56" s="44"/>
      <c r="BU56" s="38"/>
      <c r="BV56" s="38"/>
      <c r="BW56" s="25"/>
      <c r="BX56" s="25"/>
      <c r="BY56" s="25"/>
      <c r="BZ56" s="25"/>
      <c r="CA56" s="25"/>
      <c r="CB56" s="25"/>
      <c r="CC56" s="25"/>
      <c r="CD56" s="25"/>
      <c r="CE56" s="25"/>
      <c r="CF56" s="25"/>
      <c r="CG56" s="25"/>
      <c r="CH56" s="25"/>
      <c r="CI56" s="25"/>
      <c r="CJ56" s="25"/>
      <c r="CK56" s="25"/>
      <c r="CL56" s="25"/>
      <c r="CM56" s="25"/>
      <c r="CN56" s="25"/>
      <c r="CO56" s="25"/>
      <c r="CP56" s="25"/>
      <c r="CQ56" s="25"/>
      <c r="CR56" s="44"/>
      <c r="CS56" s="38"/>
      <c r="CT56" s="38"/>
      <c r="CU56" s="25"/>
      <c r="CV56" s="25"/>
      <c r="CW56" s="25"/>
      <c r="CX56" s="25"/>
      <c r="CY56" s="25"/>
      <c r="CZ56" s="25"/>
      <c r="DA56" s="25"/>
      <c r="DB56" s="25"/>
      <c r="DC56" s="25"/>
      <c r="DD56" s="25"/>
      <c r="DE56" s="25"/>
      <c r="DF56" s="25"/>
      <c r="DG56" s="25"/>
      <c r="DH56" s="25"/>
      <c r="DI56" s="25"/>
      <c r="DJ56" s="25"/>
      <c r="DK56" s="25"/>
      <c r="DL56" s="25"/>
      <c r="DM56" s="25"/>
      <c r="DN56" s="25"/>
      <c r="DO56" s="25"/>
      <c r="DP56" s="44"/>
      <c r="DQ56" s="38"/>
      <c r="DR56" s="38"/>
      <c r="DS56" s="25"/>
      <c r="DT56" s="25"/>
      <c r="DU56" s="25"/>
      <c r="DV56" s="25"/>
      <c r="DW56" s="25"/>
      <c r="DX56" s="25"/>
      <c r="DY56" s="25"/>
      <c r="DZ56" s="25"/>
      <c r="EA56" s="25"/>
      <c r="EB56" s="25"/>
      <c r="EC56" s="25"/>
      <c r="ED56" s="25"/>
      <c r="EE56" s="25"/>
      <c r="EF56" s="25"/>
      <c r="EG56" s="25"/>
      <c r="EH56" s="25"/>
      <c r="EI56" s="25"/>
      <c r="EJ56" s="25"/>
      <c r="EK56" s="25"/>
      <c r="EL56" s="25"/>
      <c r="EM56" s="25"/>
      <c r="EN56" s="44"/>
      <c r="EO56" s="38"/>
      <c r="EP56" s="38"/>
      <c r="EQ56" s="25"/>
      <c r="ER56" s="25"/>
      <c r="ES56" s="25"/>
      <c r="ET56" s="25"/>
      <c r="EU56" s="25"/>
      <c r="EV56" s="25"/>
      <c r="EW56" s="25"/>
      <c r="EX56" s="25"/>
      <c r="EY56" s="25"/>
      <c r="EZ56" s="25"/>
      <c r="FA56" s="25"/>
      <c r="FB56" s="25"/>
      <c r="FC56" s="25"/>
      <c r="FD56" s="25"/>
      <c r="FE56" s="25"/>
      <c r="FF56" s="25"/>
      <c r="FG56" s="25"/>
      <c r="FH56" s="25"/>
      <c r="FI56" s="25"/>
      <c r="FJ56" s="25"/>
      <c r="FK56" s="25"/>
      <c r="FM56" s="7"/>
      <c r="FN56" s="7"/>
      <c r="FO56" s="1"/>
      <c r="FP56" s="1"/>
      <c r="FQ56" s="1"/>
      <c r="FR56" s="1"/>
      <c r="FS56" s="1"/>
      <c r="FT56" s="1"/>
      <c r="FU56" s="1"/>
      <c r="FV56" s="1"/>
      <c r="FW56" s="1"/>
      <c r="FX56" s="1"/>
      <c r="FY56" s="1"/>
      <c r="FZ56" s="1"/>
      <c r="GA56" s="1"/>
      <c r="GB56" s="1"/>
      <c r="GC56" s="1"/>
      <c r="GD56" s="1"/>
      <c r="GE56" s="1"/>
      <c r="GF56" s="1"/>
      <c r="GG56" s="1"/>
      <c r="GH56" s="1"/>
      <c r="GI56" s="1"/>
      <c r="GK56" s="7"/>
      <c r="GL56" s="7"/>
      <c r="GM56" s="1"/>
      <c r="GN56" s="1"/>
      <c r="GO56" s="1"/>
      <c r="GP56" s="1"/>
      <c r="GQ56" s="1"/>
      <c r="GR56" s="1"/>
      <c r="GS56" s="1"/>
      <c r="GT56" s="1"/>
      <c r="GU56" s="1"/>
      <c r="GV56" s="1"/>
      <c r="GW56" s="1"/>
      <c r="GX56" s="1"/>
      <c r="GY56" s="1"/>
      <c r="GZ56" s="1"/>
      <c r="HA56" s="1"/>
      <c r="HB56" s="1"/>
      <c r="HC56" s="1"/>
      <c r="HD56" s="1"/>
      <c r="HE56" s="1"/>
      <c r="HF56" s="1"/>
      <c r="HG56" s="1"/>
    </row>
    <row r="57" ht="15" spans="1:215">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25"/>
      <c r="AX57" s="25"/>
      <c r="AY57" s="25"/>
      <c r="AZ57" s="25"/>
      <c r="BA57" s="25"/>
      <c r="BB57" s="25"/>
      <c r="BC57" s="25"/>
      <c r="BD57" s="25"/>
      <c r="BE57" s="25"/>
      <c r="BF57" s="25"/>
      <c r="BG57" s="25"/>
      <c r="BH57" s="25"/>
      <c r="BI57" s="25"/>
      <c r="BJ57" s="25"/>
      <c r="BK57" s="25"/>
      <c r="BL57" s="25"/>
      <c r="BM57" s="25"/>
      <c r="BN57" s="25"/>
      <c r="BO57" s="25"/>
      <c r="BP57" s="25"/>
      <c r="BQ57" s="25"/>
      <c r="BR57" s="25"/>
      <c r="BS57" s="25"/>
      <c r="BT57" s="44"/>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44"/>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44"/>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44"/>
      <c r="EO57" s="25"/>
      <c r="EP57" s="25"/>
      <c r="EQ57" s="25"/>
      <c r="ER57" s="25"/>
      <c r="ES57" s="25"/>
      <c r="ET57" s="25"/>
      <c r="EU57" s="25"/>
      <c r="EV57" s="25"/>
      <c r="EW57" s="25"/>
      <c r="EX57" s="25"/>
      <c r="EY57" s="25"/>
      <c r="EZ57" s="25"/>
      <c r="FA57" s="25"/>
      <c r="FB57" s="25"/>
      <c r="FC57" s="25"/>
      <c r="FD57" s="25"/>
      <c r="FE57" s="25"/>
      <c r="FF57" s="25"/>
      <c r="FG57" s="25"/>
      <c r="FH57" s="25"/>
      <c r="FI57" s="25"/>
      <c r="FJ57" s="25"/>
      <c r="FK57" s="25"/>
      <c r="FM57" s="1"/>
      <c r="FN57" s="1"/>
      <c r="FO57" s="1"/>
      <c r="FP57" s="1"/>
      <c r="FQ57" s="1"/>
      <c r="FR57" s="1"/>
      <c r="FS57" s="1"/>
      <c r="FT57" s="1"/>
      <c r="FU57" s="1"/>
      <c r="FV57" s="1"/>
      <c r="FW57" s="1"/>
      <c r="FX57" s="1"/>
      <c r="FY57" s="1"/>
      <c r="FZ57" s="1"/>
      <c r="GA57" s="1"/>
      <c r="GB57" s="1"/>
      <c r="GC57" s="1"/>
      <c r="GD57" s="1"/>
      <c r="GE57" s="1"/>
      <c r="GF57" s="1"/>
      <c r="GG57" s="1"/>
      <c r="GH57" s="1"/>
      <c r="GI57" s="1"/>
      <c r="GK57" s="1"/>
      <c r="GL57" s="1"/>
      <c r="GM57" s="1"/>
      <c r="GN57" s="1"/>
      <c r="GO57" s="1"/>
      <c r="GP57" s="1"/>
      <c r="GQ57" s="1"/>
      <c r="GR57" s="1"/>
      <c r="GS57" s="1"/>
      <c r="GT57" s="1"/>
      <c r="GU57" s="1"/>
      <c r="GV57" s="1"/>
      <c r="GW57" s="1"/>
      <c r="GX57" s="1"/>
      <c r="GY57" s="1"/>
      <c r="GZ57" s="1"/>
      <c r="HA57" s="1"/>
      <c r="HB57" s="1"/>
      <c r="HC57" s="1"/>
      <c r="HD57" s="1"/>
      <c r="HE57" s="1"/>
      <c r="HF57" s="1"/>
      <c r="HG57" s="1"/>
    </row>
    <row r="58" ht="15" spans="1:215">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44"/>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44"/>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44"/>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44"/>
      <c r="EO58" s="25"/>
      <c r="EP58" s="25"/>
      <c r="EQ58" s="25"/>
      <c r="ER58" s="25"/>
      <c r="ES58" s="25"/>
      <c r="ET58" s="25"/>
      <c r="EU58" s="25"/>
      <c r="EV58" s="25"/>
      <c r="EW58" s="25"/>
      <c r="EX58" s="25"/>
      <c r="EY58" s="25"/>
      <c r="EZ58" s="25"/>
      <c r="FA58" s="25"/>
      <c r="FB58" s="25"/>
      <c r="FC58" s="25"/>
      <c r="FD58" s="25"/>
      <c r="FE58" s="25"/>
      <c r="FF58" s="25"/>
      <c r="FG58" s="25"/>
      <c r="FH58" s="25"/>
      <c r="FI58" s="25"/>
      <c r="FJ58" s="25"/>
      <c r="FK58" s="25"/>
      <c r="FM58" s="1"/>
      <c r="FN58" s="1"/>
      <c r="FO58" s="1"/>
      <c r="FP58" s="1"/>
      <c r="FQ58" s="1"/>
      <c r="FR58" s="1"/>
      <c r="FS58" s="1"/>
      <c r="FT58" s="1"/>
      <c r="FU58" s="1"/>
      <c r="FV58" s="1"/>
      <c r="FW58" s="1"/>
      <c r="FX58" s="1"/>
      <c r="FY58" s="1"/>
      <c r="FZ58" s="1"/>
      <c r="GA58" s="1"/>
      <c r="GB58" s="1"/>
      <c r="GC58" s="1"/>
      <c r="GD58" s="1"/>
      <c r="GE58" s="1"/>
      <c r="GF58" s="1"/>
      <c r="GG58" s="1"/>
      <c r="GH58" s="1"/>
      <c r="GI58" s="1"/>
      <c r="GK58" s="1"/>
      <c r="GL58" s="1"/>
      <c r="GM58" s="1"/>
      <c r="GN58" s="1"/>
      <c r="GO58" s="1"/>
      <c r="GP58" s="1"/>
      <c r="GQ58" s="1"/>
      <c r="GR58" s="1"/>
      <c r="GS58" s="1"/>
      <c r="GT58" s="1"/>
      <c r="GU58" s="1"/>
      <c r="GV58" s="1"/>
      <c r="GW58" s="1"/>
      <c r="GX58" s="1"/>
      <c r="GY58" s="1"/>
      <c r="GZ58" s="1"/>
      <c r="HA58" s="1"/>
      <c r="HB58" s="1"/>
      <c r="HC58" s="1"/>
      <c r="HD58" s="1"/>
      <c r="HE58" s="1"/>
      <c r="HF58" s="1"/>
      <c r="HG58" s="1"/>
    </row>
    <row r="59" ht="15" spans="1:215">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44"/>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44"/>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44"/>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44"/>
      <c r="EO59" s="25"/>
      <c r="EP59" s="25"/>
      <c r="EQ59" s="25"/>
      <c r="ER59" s="25"/>
      <c r="ES59" s="25"/>
      <c r="ET59" s="25"/>
      <c r="EU59" s="25"/>
      <c r="EV59" s="25"/>
      <c r="EW59" s="25"/>
      <c r="EX59" s="25"/>
      <c r="EY59" s="25"/>
      <c r="EZ59" s="25"/>
      <c r="FA59" s="25"/>
      <c r="FB59" s="25"/>
      <c r="FC59" s="25"/>
      <c r="FD59" s="25"/>
      <c r="FE59" s="25"/>
      <c r="FF59" s="25"/>
      <c r="FG59" s="25"/>
      <c r="FH59" s="25"/>
      <c r="FI59" s="25"/>
      <c r="FJ59" s="25"/>
      <c r="FK59" s="25"/>
      <c r="FM59" s="1"/>
      <c r="FN59" s="1"/>
      <c r="FO59" s="1"/>
      <c r="FP59" s="1"/>
      <c r="FQ59" s="1"/>
      <c r="FR59" s="1"/>
      <c r="FS59" s="1"/>
      <c r="FT59" s="1"/>
      <c r="FU59" s="1"/>
      <c r="FV59" s="1"/>
      <c r="FW59" s="1"/>
      <c r="FX59" s="1"/>
      <c r="FY59" s="1"/>
      <c r="FZ59" s="1"/>
      <c r="GA59" s="1"/>
      <c r="GB59" s="1"/>
      <c r="GC59" s="1"/>
      <c r="GD59" s="1"/>
      <c r="GE59" s="1"/>
      <c r="GF59" s="1"/>
      <c r="GG59" s="1"/>
      <c r="GH59" s="1"/>
      <c r="GI59" s="1"/>
      <c r="GK59" s="1"/>
      <c r="GL59" s="1"/>
      <c r="GM59" s="1"/>
      <c r="GN59" s="1"/>
      <c r="GO59" s="1"/>
      <c r="GP59" s="1"/>
      <c r="GQ59" s="1"/>
      <c r="GR59" s="1"/>
      <c r="GS59" s="1"/>
      <c r="GT59" s="1"/>
      <c r="GU59" s="1"/>
      <c r="GV59" s="1"/>
      <c r="GW59" s="1"/>
      <c r="GX59" s="1"/>
      <c r="GY59" s="1"/>
      <c r="GZ59" s="1"/>
      <c r="HA59" s="1"/>
      <c r="HB59" s="1"/>
      <c r="HC59" s="1"/>
      <c r="HD59" s="1"/>
      <c r="HE59" s="1"/>
      <c r="HF59" s="1"/>
      <c r="HG59" s="1"/>
    </row>
    <row r="60" ht="15" spans="1:215">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44"/>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44"/>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44"/>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44"/>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M60" s="1"/>
      <c r="FN60" s="1"/>
      <c r="FO60" s="1"/>
      <c r="FP60" s="1"/>
      <c r="FQ60" s="1"/>
      <c r="FR60" s="1"/>
      <c r="FS60" s="1"/>
      <c r="FT60" s="1"/>
      <c r="FU60" s="1"/>
      <c r="FV60" s="1"/>
      <c r="FW60" s="1"/>
      <c r="FX60" s="1"/>
      <c r="FY60" s="1"/>
      <c r="FZ60" s="1"/>
      <c r="GA60" s="1"/>
      <c r="GB60" s="1"/>
      <c r="GC60" s="1"/>
      <c r="GD60" s="1"/>
      <c r="GE60" s="1"/>
      <c r="GF60" s="1"/>
      <c r="GG60" s="1"/>
      <c r="GH60" s="1"/>
      <c r="GI60" s="1"/>
      <c r="GK60" s="1"/>
      <c r="GL60" s="1"/>
      <c r="GM60" s="1"/>
      <c r="GN60" s="1"/>
      <c r="GO60" s="1"/>
      <c r="GP60" s="1"/>
      <c r="GQ60" s="1"/>
      <c r="GR60" s="1"/>
      <c r="GS60" s="1"/>
      <c r="GT60" s="1"/>
      <c r="GU60" s="1"/>
      <c r="GV60" s="1"/>
      <c r="GW60" s="1"/>
      <c r="GX60" s="1"/>
      <c r="GY60" s="1"/>
      <c r="GZ60" s="1"/>
      <c r="HA60" s="1"/>
      <c r="HB60" s="1"/>
      <c r="HC60" s="1"/>
      <c r="HD60" s="1"/>
      <c r="HE60" s="1"/>
      <c r="HF60" s="1"/>
      <c r="HG60" s="1"/>
    </row>
    <row r="61" ht="15" spans="1:215">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44"/>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44"/>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44"/>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44"/>
      <c r="EO61" s="25"/>
      <c r="EP61" s="25"/>
      <c r="EQ61" s="25"/>
      <c r="ER61" s="25"/>
      <c r="ES61" s="25"/>
      <c r="ET61" s="25"/>
      <c r="EU61" s="25"/>
      <c r="EV61" s="25"/>
      <c r="EW61" s="25"/>
      <c r="EX61" s="25"/>
      <c r="EY61" s="25"/>
      <c r="EZ61" s="25"/>
      <c r="FA61" s="25"/>
      <c r="FB61" s="25"/>
      <c r="FC61" s="25"/>
      <c r="FD61" s="25"/>
      <c r="FE61" s="25"/>
      <c r="FF61" s="25"/>
      <c r="FG61" s="25"/>
      <c r="FH61" s="25"/>
      <c r="FI61" s="25"/>
      <c r="FJ61" s="25"/>
      <c r="FK61" s="25"/>
      <c r="FM61" s="1"/>
      <c r="FN61" s="1"/>
      <c r="FO61" s="1"/>
      <c r="FP61" s="1"/>
      <c r="FQ61" s="1"/>
      <c r="FR61" s="1"/>
      <c r="FS61" s="1"/>
      <c r="FT61" s="1"/>
      <c r="FU61" s="1"/>
      <c r="FV61" s="1"/>
      <c r="FW61" s="1"/>
      <c r="FX61" s="1"/>
      <c r="FY61" s="1"/>
      <c r="FZ61" s="1"/>
      <c r="GA61" s="1"/>
      <c r="GB61" s="1"/>
      <c r="GC61" s="1"/>
      <c r="GD61" s="1"/>
      <c r="GE61" s="1"/>
      <c r="GF61" s="1"/>
      <c r="GG61" s="1"/>
      <c r="GH61" s="1"/>
      <c r="GI61" s="1"/>
      <c r="GK61" s="1"/>
      <c r="GL61" s="1"/>
      <c r="GM61" s="1"/>
      <c r="GN61" s="1"/>
      <c r="GO61" s="1"/>
      <c r="GP61" s="1"/>
      <c r="GQ61" s="1"/>
      <c r="GR61" s="1"/>
      <c r="GS61" s="1"/>
      <c r="GT61" s="1"/>
      <c r="GU61" s="1"/>
      <c r="GV61" s="1"/>
      <c r="GW61" s="1"/>
      <c r="GX61" s="1"/>
      <c r="GY61" s="1"/>
      <c r="GZ61" s="1"/>
      <c r="HA61" s="1"/>
      <c r="HB61" s="1"/>
      <c r="HC61" s="1"/>
      <c r="HD61" s="1"/>
      <c r="HE61" s="1"/>
      <c r="HF61" s="1"/>
      <c r="HG61" s="1"/>
    </row>
    <row r="62" ht="15" spans="1:215">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44"/>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44"/>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44"/>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44"/>
      <c r="EO62" s="25"/>
      <c r="EP62" s="25"/>
      <c r="EQ62" s="25"/>
      <c r="ER62" s="25"/>
      <c r="ES62" s="25"/>
      <c r="ET62" s="25"/>
      <c r="EU62" s="25"/>
      <c r="EV62" s="25"/>
      <c r="EW62" s="25"/>
      <c r="EX62" s="25"/>
      <c r="EY62" s="25"/>
      <c r="EZ62" s="25"/>
      <c r="FA62" s="25"/>
      <c r="FB62" s="25"/>
      <c r="FC62" s="25"/>
      <c r="FD62" s="25"/>
      <c r="FE62" s="25"/>
      <c r="FF62" s="25"/>
      <c r="FG62" s="25"/>
      <c r="FH62" s="25"/>
      <c r="FI62" s="25"/>
      <c r="FJ62" s="25"/>
      <c r="FK62" s="25"/>
      <c r="FM62" s="1"/>
      <c r="FN62" s="1"/>
      <c r="FO62" s="1"/>
      <c r="FP62" s="1"/>
      <c r="FQ62" s="1"/>
      <c r="FR62" s="1"/>
      <c r="FS62" s="1"/>
      <c r="FT62" s="1"/>
      <c r="FU62" s="1"/>
      <c r="FV62" s="1"/>
      <c r="FW62" s="1"/>
      <c r="FX62" s="1"/>
      <c r="FY62" s="1"/>
      <c r="FZ62" s="1"/>
      <c r="GA62" s="1"/>
      <c r="GB62" s="1"/>
      <c r="GC62" s="1"/>
      <c r="GD62" s="1"/>
      <c r="GE62" s="1"/>
      <c r="GF62" s="1"/>
      <c r="GG62" s="1"/>
      <c r="GH62" s="1"/>
      <c r="GI62" s="1"/>
      <c r="GK62" s="1"/>
      <c r="GL62" s="1"/>
      <c r="GM62" s="1"/>
      <c r="GN62" s="1"/>
      <c r="GO62" s="1"/>
      <c r="GP62" s="1"/>
      <c r="GQ62" s="1"/>
      <c r="GR62" s="1"/>
      <c r="GS62" s="1"/>
      <c r="GT62" s="1"/>
      <c r="GU62" s="1"/>
      <c r="GV62" s="1"/>
      <c r="GW62" s="1"/>
      <c r="GX62" s="1"/>
      <c r="GY62" s="1"/>
      <c r="GZ62" s="1"/>
      <c r="HA62" s="1"/>
      <c r="HB62" s="1"/>
      <c r="HC62" s="1"/>
      <c r="HD62" s="1"/>
      <c r="HE62" s="1"/>
      <c r="HF62" s="1"/>
      <c r="HG62" s="1"/>
    </row>
    <row r="63" ht="15" spans="1:215">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44"/>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44"/>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44"/>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44"/>
      <c r="EO63" s="25"/>
      <c r="EP63" s="25"/>
      <c r="EQ63" s="25"/>
      <c r="ER63" s="25"/>
      <c r="ES63" s="25"/>
      <c r="ET63" s="25"/>
      <c r="EU63" s="25"/>
      <c r="EV63" s="25"/>
      <c r="EW63" s="25"/>
      <c r="EX63" s="25"/>
      <c r="EY63" s="25"/>
      <c r="EZ63" s="25"/>
      <c r="FA63" s="25"/>
      <c r="FB63" s="25"/>
      <c r="FC63" s="25"/>
      <c r="FD63" s="25"/>
      <c r="FE63" s="25"/>
      <c r="FF63" s="25"/>
      <c r="FG63" s="25"/>
      <c r="FH63" s="25"/>
      <c r="FI63" s="25"/>
      <c r="FJ63" s="25"/>
      <c r="FK63" s="25"/>
      <c r="FM63" s="1"/>
      <c r="FN63" s="1"/>
      <c r="FO63" s="1"/>
      <c r="FP63" s="1"/>
      <c r="FQ63" s="1"/>
      <c r="FR63" s="1"/>
      <c r="FS63" s="1"/>
      <c r="FT63" s="1"/>
      <c r="FU63" s="1"/>
      <c r="FV63" s="1"/>
      <c r="FW63" s="1"/>
      <c r="FX63" s="1"/>
      <c r="FY63" s="1"/>
      <c r="FZ63" s="1"/>
      <c r="GA63" s="1"/>
      <c r="GB63" s="1"/>
      <c r="GC63" s="1"/>
      <c r="GD63" s="1"/>
      <c r="GE63" s="1"/>
      <c r="GF63" s="1"/>
      <c r="GG63" s="1"/>
      <c r="GH63" s="1"/>
      <c r="GI63" s="1"/>
      <c r="GK63" s="1"/>
      <c r="GL63" s="1"/>
      <c r="GM63" s="1"/>
      <c r="GN63" s="1"/>
      <c r="GO63" s="1"/>
      <c r="GP63" s="1"/>
      <c r="GQ63" s="1"/>
      <c r="GR63" s="1"/>
      <c r="GS63" s="1"/>
      <c r="GT63" s="1"/>
      <c r="GU63" s="1"/>
      <c r="GV63" s="1"/>
      <c r="GW63" s="1"/>
      <c r="GX63" s="1"/>
      <c r="GY63" s="1"/>
      <c r="GZ63" s="1"/>
      <c r="HA63" s="1"/>
      <c r="HB63" s="1"/>
      <c r="HC63" s="1"/>
      <c r="HD63" s="1"/>
      <c r="HE63" s="1"/>
      <c r="HF63" s="1"/>
      <c r="HG63" s="1"/>
    </row>
    <row r="64" ht="15" spans="1:215">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44"/>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44"/>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44"/>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44"/>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M64" s="1"/>
      <c r="FN64" s="1"/>
      <c r="FO64" s="1"/>
      <c r="FP64" s="1"/>
      <c r="FQ64" s="1"/>
      <c r="FR64" s="1"/>
      <c r="FS64" s="1"/>
      <c r="FT64" s="1"/>
      <c r="FU64" s="1"/>
      <c r="FV64" s="1"/>
      <c r="FW64" s="1"/>
      <c r="FX64" s="1"/>
      <c r="FY64" s="1"/>
      <c r="FZ64" s="1"/>
      <c r="GA64" s="1"/>
      <c r="GB64" s="1"/>
      <c r="GC64" s="1"/>
      <c r="GD64" s="1"/>
      <c r="GE64" s="1"/>
      <c r="GF64" s="1"/>
      <c r="GG64" s="1"/>
      <c r="GH64" s="1"/>
      <c r="GI64" s="1"/>
      <c r="GK64" s="1"/>
      <c r="GL64" s="1"/>
      <c r="GM64" s="1"/>
      <c r="GN64" s="1"/>
      <c r="GO64" s="1"/>
      <c r="GP64" s="1"/>
      <c r="GQ64" s="1"/>
      <c r="GR64" s="1"/>
      <c r="GS64" s="1"/>
      <c r="GT64" s="1"/>
      <c r="GU64" s="1"/>
      <c r="GV64" s="1"/>
      <c r="GW64" s="1"/>
      <c r="GX64" s="1"/>
      <c r="GY64" s="1"/>
      <c r="GZ64" s="1"/>
      <c r="HA64" s="1"/>
      <c r="HB64" s="1"/>
      <c r="HC64" s="1"/>
      <c r="HD64" s="1"/>
      <c r="HE64" s="1"/>
      <c r="HF64" s="1"/>
      <c r="HG64" s="1"/>
    </row>
  </sheetData>
  <mergeCells count="270">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 ref="A56:B56"/>
    <mergeCell ref="Y56:Z56"/>
    <mergeCell ref="AW56:AX56"/>
    <mergeCell ref="BU56:BV56"/>
    <mergeCell ref="CS56:CT56"/>
    <mergeCell ref="DQ56:DR56"/>
    <mergeCell ref="EO56:EP56"/>
    <mergeCell ref="FM56:FN56"/>
    <mergeCell ref="GK56:GL56"/>
    <mergeCell ref="A57:B57"/>
    <mergeCell ref="Y57:Z57"/>
    <mergeCell ref="AW57:AX57"/>
    <mergeCell ref="BU57:BV57"/>
    <mergeCell ref="CS57:CT57"/>
    <mergeCell ref="DQ57:DR57"/>
    <mergeCell ref="EO57:EP57"/>
    <mergeCell ref="FM57:FN57"/>
    <mergeCell ref="GK57:GL57"/>
    <mergeCell ref="A58:B58"/>
    <mergeCell ref="Y58:Z58"/>
    <mergeCell ref="AW58:AX58"/>
    <mergeCell ref="BU58:BV58"/>
    <mergeCell ref="CS58:CT58"/>
    <mergeCell ref="DQ58:DR58"/>
    <mergeCell ref="EO58:EP58"/>
    <mergeCell ref="FM58:FN58"/>
    <mergeCell ref="GK58:GL58"/>
    <mergeCell ref="A59:B59"/>
    <mergeCell ref="Y59:Z59"/>
    <mergeCell ref="AW59:AX59"/>
    <mergeCell ref="BU59:BV59"/>
    <mergeCell ref="CS59:CT59"/>
    <mergeCell ref="DQ59:DR59"/>
    <mergeCell ref="EO59:EP59"/>
    <mergeCell ref="FM59:FN59"/>
    <mergeCell ref="GK59:GL59"/>
    <mergeCell ref="A60:B60"/>
    <mergeCell ref="Y60:Z60"/>
    <mergeCell ref="AW60:AX60"/>
    <mergeCell ref="BU60:BV60"/>
    <mergeCell ref="CS60:CT60"/>
    <mergeCell ref="DQ60:DR60"/>
    <mergeCell ref="EO60:EP60"/>
    <mergeCell ref="FM60:FN60"/>
    <mergeCell ref="GK60:GL60"/>
    <mergeCell ref="A61:B61"/>
    <mergeCell ref="Y61:Z61"/>
    <mergeCell ref="AW61:AX61"/>
    <mergeCell ref="BU61:BV61"/>
    <mergeCell ref="CS61:CT61"/>
    <mergeCell ref="DQ61:DR61"/>
    <mergeCell ref="EO61:EP61"/>
    <mergeCell ref="FM61:FN61"/>
    <mergeCell ref="GK61:GL61"/>
    <mergeCell ref="A62:B62"/>
    <mergeCell ref="Y62:Z62"/>
    <mergeCell ref="AW62:AX62"/>
    <mergeCell ref="BU62:BV62"/>
    <mergeCell ref="CS62:CT62"/>
    <mergeCell ref="DQ62:DR62"/>
    <mergeCell ref="EO62:EP62"/>
    <mergeCell ref="FM62:FN62"/>
    <mergeCell ref="GK62:GL62"/>
    <mergeCell ref="A63:B63"/>
    <mergeCell ref="Y63:Z63"/>
    <mergeCell ref="AW63:AX63"/>
    <mergeCell ref="BU63:BV63"/>
    <mergeCell ref="CS63:CT63"/>
    <mergeCell ref="DQ63:DR63"/>
    <mergeCell ref="EO63:EP63"/>
    <mergeCell ref="FM63:FN63"/>
    <mergeCell ref="GK63:GL63"/>
    <mergeCell ref="A64:B64"/>
    <mergeCell ref="Y64:Z64"/>
    <mergeCell ref="AW64:AX64"/>
    <mergeCell ref="BU64:BV64"/>
    <mergeCell ref="CS64:CT64"/>
    <mergeCell ref="DQ64:DR64"/>
    <mergeCell ref="EO64:EP64"/>
    <mergeCell ref="FM64:FN64"/>
    <mergeCell ref="GK64:GL64"/>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N39"/>
  <sheetViews>
    <sheetView topLeftCell="A2" workbookViewId="0">
      <selection activeCell="J20" sqref="J20"/>
    </sheetView>
  </sheetViews>
  <sheetFormatPr defaultColWidth="9" defaultRowHeight="12.75"/>
  <cols>
    <col min="2" max="2" width="16.8571428571429" customWidth="1"/>
    <col min="4" max="4" width="14.7142857142857" customWidth="1"/>
  </cols>
  <sheetData>
    <row r="3" ht="15" spans="2:11">
      <c r="B3" s="67"/>
      <c r="C3" s="67"/>
      <c r="D3" s="66" t="s">
        <v>324</v>
      </c>
      <c r="E3" s="67"/>
      <c r="F3" s="67"/>
      <c r="G3" s="67"/>
      <c r="H3" s="67"/>
      <c r="I3" s="67"/>
      <c r="J3" s="67"/>
      <c r="K3" s="67"/>
    </row>
    <row r="4" ht="15.75" spans="2:11">
      <c r="B4" s="68" t="s">
        <v>8</v>
      </c>
      <c r="C4" s="68" t="s">
        <v>69</v>
      </c>
      <c r="D4" s="68" t="s">
        <v>70</v>
      </c>
      <c r="E4" s="153" t="s">
        <v>9</v>
      </c>
      <c r="F4" s="153" t="s">
        <v>10</v>
      </c>
      <c r="G4" s="153" t="s">
        <v>11</v>
      </c>
      <c r="H4" s="153" t="s">
        <v>12</v>
      </c>
      <c r="I4" s="153" t="s">
        <v>13</v>
      </c>
      <c r="J4" s="153" t="s">
        <v>14</v>
      </c>
      <c r="K4" s="153" t="s">
        <v>15</v>
      </c>
    </row>
    <row r="5" ht="15" spans="2:11">
      <c r="B5" s="195" t="s">
        <v>122</v>
      </c>
      <c r="C5" s="69" t="s">
        <v>73</v>
      </c>
      <c r="D5" s="74" t="s">
        <v>74</v>
      </c>
      <c r="E5" s="125">
        <v>30</v>
      </c>
      <c r="F5" s="125">
        <v>30</v>
      </c>
      <c r="G5" s="125">
        <v>30</v>
      </c>
      <c r="H5" s="125">
        <v>30</v>
      </c>
      <c r="I5" s="125">
        <v>30</v>
      </c>
      <c r="J5" s="125">
        <v>30</v>
      </c>
      <c r="K5" s="125">
        <v>30</v>
      </c>
    </row>
    <row r="6" ht="15" spans="2:11">
      <c r="B6" s="195" t="s">
        <v>124</v>
      </c>
      <c r="C6" s="69" t="s">
        <v>141</v>
      </c>
      <c r="D6" s="74" t="s">
        <v>74</v>
      </c>
      <c r="E6" s="125">
        <v>30</v>
      </c>
      <c r="F6" s="125">
        <v>30</v>
      </c>
      <c r="G6" s="125">
        <v>30</v>
      </c>
      <c r="H6" s="125">
        <v>30</v>
      </c>
      <c r="I6" s="125">
        <v>30</v>
      </c>
      <c r="J6" s="125">
        <v>30</v>
      </c>
      <c r="K6" s="125">
        <v>30</v>
      </c>
    </row>
    <row r="7" ht="15" spans="2:11">
      <c r="B7" s="195" t="s">
        <v>125</v>
      </c>
      <c r="C7" s="69" t="s">
        <v>73</v>
      </c>
      <c r="D7" s="74" t="s">
        <v>74</v>
      </c>
      <c r="E7" s="125">
        <v>30</v>
      </c>
      <c r="F7" s="125">
        <v>30</v>
      </c>
      <c r="G7" s="125">
        <v>30</v>
      </c>
      <c r="H7" s="125">
        <v>30</v>
      </c>
      <c r="I7" s="125">
        <v>30</v>
      </c>
      <c r="J7" s="125">
        <v>30</v>
      </c>
      <c r="K7" s="125">
        <v>30</v>
      </c>
    </row>
    <row r="8" ht="15" spans="2:11">
      <c r="B8" s="195" t="s">
        <v>127</v>
      </c>
      <c r="C8" s="69" t="s">
        <v>73</v>
      </c>
      <c r="D8" s="74" t="s">
        <v>74</v>
      </c>
      <c r="E8" s="125">
        <v>30</v>
      </c>
      <c r="F8" s="125">
        <v>30</v>
      </c>
      <c r="G8" s="125">
        <v>30</v>
      </c>
      <c r="H8" s="125">
        <v>30</v>
      </c>
      <c r="I8" s="125">
        <v>30</v>
      </c>
      <c r="J8" s="125">
        <v>30</v>
      </c>
      <c r="K8" s="125">
        <v>30</v>
      </c>
    </row>
    <row r="9" ht="15" spans="2:11">
      <c r="B9" s="195" t="s">
        <v>128</v>
      </c>
      <c r="C9" s="69" t="s">
        <v>141</v>
      </c>
      <c r="D9" s="74" t="s">
        <v>74</v>
      </c>
      <c r="E9" s="125">
        <v>30</v>
      </c>
      <c r="F9" s="125">
        <v>30</v>
      </c>
      <c r="G9" s="125">
        <v>30</v>
      </c>
      <c r="H9" s="125">
        <v>30</v>
      </c>
      <c r="I9" s="125">
        <v>30</v>
      </c>
      <c r="J9" s="125">
        <v>30</v>
      </c>
      <c r="K9" s="125">
        <v>30</v>
      </c>
    </row>
    <row r="10" ht="15" spans="2:11">
      <c r="B10" s="195" t="s">
        <v>129</v>
      </c>
      <c r="C10" s="69" t="s">
        <v>73</v>
      </c>
      <c r="D10" s="18" t="s">
        <v>142</v>
      </c>
      <c r="E10" s="125">
        <v>30</v>
      </c>
      <c r="F10" s="125">
        <v>30</v>
      </c>
      <c r="G10" s="125">
        <v>30</v>
      </c>
      <c r="H10" s="125">
        <v>30</v>
      </c>
      <c r="I10" s="125">
        <v>30</v>
      </c>
      <c r="J10" s="125">
        <v>30</v>
      </c>
      <c r="K10" s="125">
        <v>30</v>
      </c>
    </row>
    <row r="11" ht="15" spans="2:11">
      <c r="B11" s="195" t="s">
        <v>117</v>
      </c>
      <c r="C11" s="69" t="s">
        <v>141</v>
      </c>
      <c r="D11" t="s">
        <v>143</v>
      </c>
      <c r="E11" s="125">
        <v>30</v>
      </c>
      <c r="F11" s="125">
        <v>30</v>
      </c>
      <c r="G11" s="125">
        <v>30</v>
      </c>
      <c r="H11" s="125">
        <v>30</v>
      </c>
      <c r="I11" s="125">
        <v>30</v>
      </c>
      <c r="J11" s="125">
        <v>30</v>
      </c>
      <c r="K11" s="125">
        <v>30</v>
      </c>
    </row>
    <row r="12" ht="15" spans="2:11">
      <c r="B12" s="195" t="s">
        <v>116</v>
      </c>
      <c r="C12" s="69" t="s">
        <v>73</v>
      </c>
      <c r="D12" t="s">
        <v>143</v>
      </c>
      <c r="E12" s="125">
        <v>30</v>
      </c>
      <c r="F12" s="125">
        <v>30</v>
      </c>
      <c r="G12" s="125">
        <v>30</v>
      </c>
      <c r="H12" s="125">
        <v>30</v>
      </c>
      <c r="I12" s="125">
        <v>30</v>
      </c>
      <c r="J12" s="125">
        <v>30</v>
      </c>
      <c r="K12" s="125">
        <v>30</v>
      </c>
    </row>
    <row r="13" ht="15" spans="2:11">
      <c r="B13" s="195" t="s">
        <v>119</v>
      </c>
      <c r="C13" s="69" t="s">
        <v>141</v>
      </c>
      <c r="D13" t="s">
        <v>143</v>
      </c>
      <c r="E13" s="125">
        <v>30</v>
      </c>
      <c r="F13" s="125">
        <v>30</v>
      </c>
      <c r="G13" s="125">
        <v>30</v>
      </c>
      <c r="H13" s="125">
        <v>30</v>
      </c>
      <c r="I13" s="125">
        <v>30</v>
      </c>
      <c r="J13" s="125">
        <v>30</v>
      </c>
      <c r="K13" s="125">
        <v>30</v>
      </c>
    </row>
    <row r="14" ht="15" spans="2:11">
      <c r="B14" s="195" t="s">
        <v>118</v>
      </c>
      <c r="C14" s="69" t="s">
        <v>73</v>
      </c>
      <c r="D14" t="s">
        <v>143</v>
      </c>
      <c r="E14" s="125">
        <v>30</v>
      </c>
      <c r="F14" s="125">
        <v>30</v>
      </c>
      <c r="G14" s="125">
        <v>30</v>
      </c>
      <c r="H14" s="125">
        <v>30</v>
      </c>
      <c r="I14" s="125">
        <v>30</v>
      </c>
      <c r="J14" s="125">
        <v>30</v>
      </c>
      <c r="K14" s="125">
        <v>30</v>
      </c>
    </row>
    <row r="15" ht="15" spans="2:11">
      <c r="B15" s="195" t="s">
        <v>121</v>
      </c>
      <c r="C15" s="69" t="s">
        <v>141</v>
      </c>
      <c r="D15" t="s">
        <v>143</v>
      </c>
      <c r="E15" s="125">
        <v>30</v>
      </c>
      <c r="F15" s="125">
        <v>30</v>
      </c>
      <c r="G15" s="125">
        <v>30</v>
      </c>
      <c r="H15" s="125">
        <v>30</v>
      </c>
      <c r="I15" s="125">
        <v>30</v>
      </c>
      <c r="J15" s="125">
        <v>30</v>
      </c>
      <c r="K15" s="125">
        <v>30</v>
      </c>
    </row>
    <row r="16" ht="15" spans="2:11">
      <c r="B16" s="195" t="s">
        <v>120</v>
      </c>
      <c r="C16" s="69" t="s">
        <v>73</v>
      </c>
      <c r="D16" t="s">
        <v>143</v>
      </c>
      <c r="E16" s="125">
        <v>30</v>
      </c>
      <c r="F16" s="125">
        <v>30</v>
      </c>
      <c r="G16" s="125">
        <v>30</v>
      </c>
      <c r="H16" s="125">
        <v>30</v>
      </c>
      <c r="I16" s="125">
        <v>30</v>
      </c>
      <c r="J16" s="125">
        <v>30</v>
      </c>
      <c r="K16" s="125">
        <v>30</v>
      </c>
    </row>
    <row r="17" ht="15" spans="2:11">
      <c r="B17" s="195" t="s">
        <v>130</v>
      </c>
      <c r="C17" s="69" t="s">
        <v>73</v>
      </c>
      <c r="D17" s="67" t="s">
        <v>71</v>
      </c>
      <c r="E17" s="125">
        <v>30</v>
      </c>
      <c r="F17" s="125">
        <v>30</v>
      </c>
      <c r="G17" s="125">
        <v>30</v>
      </c>
      <c r="H17" s="125">
        <v>30</v>
      </c>
      <c r="I17" s="125">
        <v>30</v>
      </c>
      <c r="J17" s="125">
        <v>30</v>
      </c>
      <c r="K17" s="125">
        <v>30</v>
      </c>
    </row>
    <row r="18" ht="15" spans="2:11">
      <c r="B18" s="195" t="s">
        <v>131</v>
      </c>
      <c r="C18" s="69" t="s">
        <v>141</v>
      </c>
      <c r="D18" s="67" t="s">
        <v>71</v>
      </c>
      <c r="E18" s="125">
        <v>30</v>
      </c>
      <c r="F18" s="125">
        <v>30</v>
      </c>
      <c r="G18" s="125">
        <v>30</v>
      </c>
      <c r="H18" s="125">
        <v>30</v>
      </c>
      <c r="I18" s="125">
        <v>30</v>
      </c>
      <c r="J18" s="125">
        <v>30</v>
      </c>
      <c r="K18" s="125">
        <v>30</v>
      </c>
    </row>
    <row r="24" ht="15" spans="2:11">
      <c r="B24" s="67"/>
      <c r="C24" s="67"/>
      <c r="D24" s="66" t="s">
        <v>325</v>
      </c>
      <c r="E24" s="67"/>
      <c r="F24" s="67"/>
      <c r="G24" s="67"/>
      <c r="H24" s="67"/>
      <c r="I24" s="67"/>
      <c r="J24" s="67"/>
      <c r="K24" s="67"/>
    </row>
    <row r="25" ht="15.75" spans="2:14">
      <c r="B25" s="68" t="s">
        <v>8</v>
      </c>
      <c r="C25" s="68" t="s">
        <v>69</v>
      </c>
      <c r="D25" s="68" t="s">
        <v>70</v>
      </c>
      <c r="E25" s="153" t="s">
        <v>9</v>
      </c>
      <c r="F25" s="153" t="s">
        <v>10</v>
      </c>
      <c r="G25" s="153" t="s">
        <v>11</v>
      </c>
      <c r="H25" s="153" t="s">
        <v>12</v>
      </c>
      <c r="I25" s="153" t="s">
        <v>13</v>
      </c>
      <c r="J25" s="153" t="s">
        <v>14</v>
      </c>
      <c r="K25" s="153" t="s">
        <v>15</v>
      </c>
      <c r="N25" s="197" t="s">
        <v>326</v>
      </c>
    </row>
    <row r="26" ht="15" spans="2:11">
      <c r="B26" s="195" t="s">
        <v>122</v>
      </c>
      <c r="C26" s="69" t="s">
        <v>73</v>
      </c>
      <c r="D26" s="74" t="s">
        <v>74</v>
      </c>
      <c r="E26" s="125">
        <f>2000000/1000000</f>
        <v>2</v>
      </c>
      <c r="F26" s="125">
        <f t="shared" ref="F26:K39" si="0">2000000/1000000</f>
        <v>2</v>
      </c>
      <c r="G26" s="125">
        <f t="shared" si="0"/>
        <v>2</v>
      </c>
      <c r="H26" s="125">
        <f t="shared" si="0"/>
        <v>2</v>
      </c>
      <c r="I26" s="125">
        <f t="shared" si="0"/>
        <v>2</v>
      </c>
      <c r="J26" s="125">
        <f t="shared" si="0"/>
        <v>2</v>
      </c>
      <c r="K26" s="125">
        <f t="shared" si="0"/>
        <v>2</v>
      </c>
    </row>
    <row r="27" ht="15" spans="2:14">
      <c r="B27" s="195" t="s">
        <v>124</v>
      </c>
      <c r="C27" s="69" t="s">
        <v>141</v>
      </c>
      <c r="D27" s="74" t="s">
        <v>74</v>
      </c>
      <c r="E27" s="125">
        <f t="shared" ref="E27:E39" si="1">2000000/1000000</f>
        <v>2</v>
      </c>
      <c r="F27" s="125">
        <f t="shared" si="0"/>
        <v>2</v>
      </c>
      <c r="G27" s="125">
        <f t="shared" si="0"/>
        <v>2</v>
      </c>
      <c r="H27" s="125">
        <f t="shared" si="0"/>
        <v>2</v>
      </c>
      <c r="I27" s="125">
        <f t="shared" si="0"/>
        <v>2</v>
      </c>
      <c r="J27" s="125">
        <f t="shared" si="0"/>
        <v>2</v>
      </c>
      <c r="K27" s="125">
        <f t="shared" si="0"/>
        <v>2</v>
      </c>
      <c r="N27" s="125" t="s">
        <v>327</v>
      </c>
    </row>
    <row r="28" ht="15" spans="2:14">
      <c r="B28" s="195" t="s">
        <v>125</v>
      </c>
      <c r="C28" s="69" t="s">
        <v>73</v>
      </c>
      <c r="D28" s="74" t="s">
        <v>74</v>
      </c>
      <c r="E28" s="125">
        <f t="shared" si="1"/>
        <v>2</v>
      </c>
      <c r="F28" s="125">
        <f t="shared" si="0"/>
        <v>2</v>
      </c>
      <c r="G28" s="125">
        <f t="shared" si="0"/>
        <v>2</v>
      </c>
      <c r="H28" s="125">
        <f t="shared" si="0"/>
        <v>2</v>
      </c>
      <c r="I28" s="125">
        <f t="shared" si="0"/>
        <v>2</v>
      </c>
      <c r="J28" s="125">
        <f t="shared" si="0"/>
        <v>2</v>
      </c>
      <c r="K28" s="125">
        <f t="shared" si="0"/>
        <v>2</v>
      </c>
      <c r="N28" s="125" t="s">
        <v>328</v>
      </c>
    </row>
    <row r="29" ht="15" spans="2:11">
      <c r="B29" s="195" t="s">
        <v>127</v>
      </c>
      <c r="C29" s="69" t="s">
        <v>73</v>
      </c>
      <c r="D29" s="74" t="s">
        <v>74</v>
      </c>
      <c r="E29" s="125">
        <f t="shared" si="1"/>
        <v>2</v>
      </c>
      <c r="F29" s="125">
        <f t="shared" si="0"/>
        <v>2</v>
      </c>
      <c r="G29" s="125">
        <f t="shared" si="0"/>
        <v>2</v>
      </c>
      <c r="H29" s="125">
        <f t="shared" si="0"/>
        <v>2</v>
      </c>
      <c r="I29" s="125">
        <f t="shared" si="0"/>
        <v>2</v>
      </c>
      <c r="J29" s="125">
        <f t="shared" si="0"/>
        <v>2</v>
      </c>
      <c r="K29" s="125">
        <f t="shared" si="0"/>
        <v>2</v>
      </c>
    </row>
    <row r="30" ht="15" spans="2:11">
      <c r="B30" s="195" t="s">
        <v>128</v>
      </c>
      <c r="C30" s="69" t="s">
        <v>141</v>
      </c>
      <c r="D30" s="74" t="s">
        <v>74</v>
      </c>
      <c r="E30" s="125">
        <f t="shared" si="1"/>
        <v>2</v>
      </c>
      <c r="F30" s="125">
        <f t="shared" si="0"/>
        <v>2</v>
      </c>
      <c r="G30" s="125">
        <f t="shared" si="0"/>
        <v>2</v>
      </c>
      <c r="H30" s="125">
        <f t="shared" si="0"/>
        <v>2</v>
      </c>
      <c r="I30" s="125">
        <f t="shared" si="0"/>
        <v>2</v>
      </c>
      <c r="J30" s="125">
        <f t="shared" si="0"/>
        <v>2</v>
      </c>
      <c r="K30" s="125">
        <f t="shared" si="0"/>
        <v>2</v>
      </c>
    </row>
    <row r="31" ht="15" spans="2:11">
      <c r="B31" s="195" t="s">
        <v>129</v>
      </c>
      <c r="C31" s="69" t="s">
        <v>73</v>
      </c>
      <c r="D31" s="18" t="s">
        <v>142</v>
      </c>
      <c r="E31" s="125">
        <f t="shared" si="1"/>
        <v>2</v>
      </c>
      <c r="F31" s="125">
        <f t="shared" si="0"/>
        <v>2</v>
      </c>
      <c r="G31" s="125">
        <f t="shared" si="0"/>
        <v>2</v>
      </c>
      <c r="H31" s="125">
        <f t="shared" si="0"/>
        <v>2</v>
      </c>
      <c r="I31" s="125">
        <f t="shared" si="0"/>
        <v>2</v>
      </c>
      <c r="J31" s="125">
        <f t="shared" si="0"/>
        <v>2</v>
      </c>
      <c r="K31" s="125">
        <f t="shared" si="0"/>
        <v>2</v>
      </c>
    </row>
    <row r="32" ht="15" spans="2:11">
      <c r="B32" s="195" t="s">
        <v>117</v>
      </c>
      <c r="C32" s="69" t="s">
        <v>141</v>
      </c>
      <c r="D32" t="s">
        <v>143</v>
      </c>
      <c r="E32" s="125">
        <f t="shared" si="1"/>
        <v>2</v>
      </c>
      <c r="F32" s="125">
        <f t="shared" si="0"/>
        <v>2</v>
      </c>
      <c r="G32" s="125">
        <f t="shared" si="0"/>
        <v>2</v>
      </c>
      <c r="H32" s="125">
        <f t="shared" si="0"/>
        <v>2</v>
      </c>
      <c r="I32" s="125">
        <f t="shared" si="0"/>
        <v>2</v>
      </c>
      <c r="J32" s="125">
        <f t="shared" si="0"/>
        <v>2</v>
      </c>
      <c r="K32" s="125">
        <f t="shared" si="0"/>
        <v>2</v>
      </c>
    </row>
    <row r="33" ht="15" spans="2:11">
      <c r="B33" s="195" t="s">
        <v>116</v>
      </c>
      <c r="C33" s="69" t="s">
        <v>73</v>
      </c>
      <c r="D33" t="s">
        <v>143</v>
      </c>
      <c r="E33" s="125">
        <f t="shared" si="1"/>
        <v>2</v>
      </c>
      <c r="F33" s="125">
        <f t="shared" si="0"/>
        <v>2</v>
      </c>
      <c r="G33" s="125">
        <f t="shared" si="0"/>
        <v>2</v>
      </c>
      <c r="H33" s="125">
        <f t="shared" si="0"/>
        <v>2</v>
      </c>
      <c r="I33" s="125">
        <f t="shared" si="0"/>
        <v>2</v>
      </c>
      <c r="J33" s="125">
        <f t="shared" si="0"/>
        <v>2</v>
      </c>
      <c r="K33" s="125">
        <f t="shared" si="0"/>
        <v>2</v>
      </c>
    </row>
    <row r="34" ht="15" spans="2:11">
      <c r="B34" s="195" t="s">
        <v>119</v>
      </c>
      <c r="C34" s="69" t="s">
        <v>141</v>
      </c>
      <c r="D34" t="s">
        <v>143</v>
      </c>
      <c r="E34" s="125">
        <f t="shared" si="1"/>
        <v>2</v>
      </c>
      <c r="F34" s="125">
        <f t="shared" si="0"/>
        <v>2</v>
      </c>
      <c r="G34" s="125">
        <f t="shared" si="0"/>
        <v>2</v>
      </c>
      <c r="H34" s="125">
        <f t="shared" si="0"/>
        <v>2</v>
      </c>
      <c r="I34" s="125">
        <f t="shared" si="0"/>
        <v>2</v>
      </c>
      <c r="J34" s="125">
        <f t="shared" si="0"/>
        <v>2</v>
      </c>
      <c r="K34" s="125">
        <f t="shared" si="0"/>
        <v>2</v>
      </c>
    </row>
    <row r="35" ht="15" spans="2:11">
      <c r="B35" s="195" t="s">
        <v>118</v>
      </c>
      <c r="C35" s="69" t="s">
        <v>73</v>
      </c>
      <c r="D35" t="s">
        <v>143</v>
      </c>
      <c r="E35" s="125">
        <f t="shared" si="1"/>
        <v>2</v>
      </c>
      <c r="F35" s="125">
        <f t="shared" si="0"/>
        <v>2</v>
      </c>
      <c r="G35" s="125">
        <f t="shared" si="0"/>
        <v>2</v>
      </c>
      <c r="H35" s="125">
        <f t="shared" si="0"/>
        <v>2</v>
      </c>
      <c r="I35" s="125">
        <f t="shared" si="0"/>
        <v>2</v>
      </c>
      <c r="J35" s="125">
        <f t="shared" si="0"/>
        <v>2</v>
      </c>
      <c r="K35" s="125">
        <f t="shared" si="0"/>
        <v>2</v>
      </c>
    </row>
    <row r="36" ht="15" spans="2:11">
      <c r="B36" s="195" t="s">
        <v>121</v>
      </c>
      <c r="C36" s="69" t="s">
        <v>141</v>
      </c>
      <c r="D36" t="s">
        <v>143</v>
      </c>
      <c r="E36" s="125">
        <f t="shared" si="1"/>
        <v>2</v>
      </c>
      <c r="F36" s="125">
        <f t="shared" si="0"/>
        <v>2</v>
      </c>
      <c r="G36" s="125">
        <f t="shared" si="0"/>
        <v>2</v>
      </c>
      <c r="H36" s="125">
        <f t="shared" si="0"/>
        <v>2</v>
      </c>
      <c r="I36" s="125">
        <f t="shared" si="0"/>
        <v>2</v>
      </c>
      <c r="J36" s="125">
        <f t="shared" si="0"/>
        <v>2</v>
      </c>
      <c r="K36" s="125">
        <f t="shared" si="0"/>
        <v>2</v>
      </c>
    </row>
    <row r="37" ht="15" spans="2:11">
      <c r="B37" s="195" t="s">
        <v>120</v>
      </c>
      <c r="C37" s="69" t="s">
        <v>73</v>
      </c>
      <c r="D37" t="s">
        <v>143</v>
      </c>
      <c r="E37" s="125">
        <f t="shared" si="1"/>
        <v>2</v>
      </c>
      <c r="F37" s="125">
        <f t="shared" si="0"/>
        <v>2</v>
      </c>
      <c r="G37" s="125">
        <f t="shared" si="0"/>
        <v>2</v>
      </c>
      <c r="H37" s="125">
        <f t="shared" si="0"/>
        <v>2</v>
      </c>
      <c r="I37" s="125">
        <f t="shared" si="0"/>
        <v>2</v>
      </c>
      <c r="J37" s="125">
        <f t="shared" si="0"/>
        <v>2</v>
      </c>
      <c r="K37" s="125">
        <f t="shared" si="0"/>
        <v>2</v>
      </c>
    </row>
    <row r="38" ht="15" spans="2:11">
      <c r="B38" s="195" t="s">
        <v>130</v>
      </c>
      <c r="C38" s="69" t="s">
        <v>73</v>
      </c>
      <c r="D38" s="67" t="s">
        <v>71</v>
      </c>
      <c r="E38" s="125">
        <f t="shared" si="1"/>
        <v>2</v>
      </c>
      <c r="F38" s="125">
        <f t="shared" si="0"/>
        <v>2</v>
      </c>
      <c r="G38" s="125">
        <f t="shared" si="0"/>
        <v>2</v>
      </c>
      <c r="H38" s="125">
        <f t="shared" si="0"/>
        <v>2</v>
      </c>
      <c r="I38" s="125">
        <f t="shared" si="0"/>
        <v>2</v>
      </c>
      <c r="J38" s="125">
        <f t="shared" si="0"/>
        <v>2</v>
      </c>
      <c r="K38" s="125">
        <f t="shared" si="0"/>
        <v>2</v>
      </c>
    </row>
    <row r="39" ht="15" spans="2:11">
      <c r="B39" s="195" t="s">
        <v>131</v>
      </c>
      <c r="C39" s="69" t="s">
        <v>141</v>
      </c>
      <c r="D39" s="67" t="s">
        <v>71</v>
      </c>
      <c r="E39" s="125">
        <f t="shared" si="1"/>
        <v>2</v>
      </c>
      <c r="F39" s="125">
        <f t="shared" si="0"/>
        <v>2</v>
      </c>
      <c r="G39" s="125">
        <f t="shared" si="0"/>
        <v>2</v>
      </c>
      <c r="H39" s="125">
        <f t="shared" si="0"/>
        <v>2</v>
      </c>
      <c r="I39" s="125">
        <f t="shared" si="0"/>
        <v>2</v>
      </c>
      <c r="J39" s="125">
        <f t="shared" si="0"/>
        <v>2</v>
      </c>
      <c r="K39" s="125">
        <f t="shared" si="0"/>
        <v>2</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P21"/>
  <sheetViews>
    <sheetView zoomScale="70" zoomScaleNormal="70" topLeftCell="E1" workbookViewId="0">
      <selection activeCell="L39" sqref="L39"/>
    </sheetView>
  </sheetViews>
  <sheetFormatPr defaultColWidth="9" defaultRowHeight="12.75"/>
  <cols>
    <col min="4" max="4" width="79.1428571428571" customWidth="1"/>
  </cols>
  <sheetData>
    <row r="2" s="175" customFormat="1" ht="15" spans="4:42">
      <c r="D2" s="176" t="s">
        <v>329</v>
      </c>
      <c r="E2" s="177"/>
      <c r="F2" s="178"/>
      <c r="G2" s="176" t="s">
        <v>330</v>
      </c>
      <c r="H2" s="178"/>
      <c r="I2" s="178"/>
      <c r="J2" s="178"/>
      <c r="K2" s="178"/>
      <c r="L2" s="178"/>
      <c r="M2" s="178"/>
      <c r="N2" s="178"/>
      <c r="O2" s="178"/>
      <c r="P2" s="178"/>
      <c r="Q2" s="178"/>
      <c r="R2" s="178"/>
      <c r="S2" s="178"/>
      <c r="T2" s="178"/>
      <c r="U2" s="178"/>
      <c r="V2" s="178"/>
      <c r="W2" s="178"/>
      <c r="X2" s="178"/>
      <c r="Y2" s="178"/>
      <c r="Z2" s="178"/>
      <c r="AA2" s="178"/>
      <c r="AB2" s="178"/>
      <c r="AC2" s="178"/>
      <c r="AD2" s="178"/>
      <c r="AE2" s="178"/>
      <c r="AF2" s="178"/>
      <c r="AG2" s="178"/>
      <c r="AH2" s="178"/>
      <c r="AI2" s="178"/>
      <c r="AJ2" s="178"/>
      <c r="AK2" s="178"/>
      <c r="AL2" s="178"/>
      <c r="AM2" s="178"/>
      <c r="AN2" s="178"/>
      <c r="AO2" s="178"/>
      <c r="AP2" s="178"/>
    </row>
    <row r="5" ht="20.25" spans="42:42">
      <c r="AP5" s="194" t="s">
        <v>331</v>
      </c>
    </row>
    <row r="6" ht="15" spans="2:42">
      <c r="B6" s="179"/>
      <c r="C6" s="180"/>
      <c r="D6" s="181" t="s">
        <v>332</v>
      </c>
      <c r="E6" s="182" t="s">
        <v>9</v>
      </c>
      <c r="F6" s="182" t="s">
        <v>216</v>
      </c>
      <c r="G6" s="182" t="s">
        <v>217</v>
      </c>
      <c r="H6" s="182" t="s">
        <v>218</v>
      </c>
      <c r="I6" s="182" t="s">
        <v>219</v>
      </c>
      <c r="J6" s="182" t="s">
        <v>220</v>
      </c>
      <c r="K6" s="182" t="s">
        <v>221</v>
      </c>
      <c r="L6" s="182" t="s">
        <v>222</v>
      </c>
      <c r="M6" s="182" t="s">
        <v>223</v>
      </c>
      <c r="N6" s="182" t="s">
        <v>224</v>
      </c>
      <c r="O6" s="182" t="s">
        <v>225</v>
      </c>
      <c r="P6" s="182" t="s">
        <v>226</v>
      </c>
      <c r="Q6" s="182" t="s">
        <v>227</v>
      </c>
      <c r="R6" s="182" t="s">
        <v>228</v>
      </c>
      <c r="S6" s="182" t="s">
        <v>229</v>
      </c>
      <c r="T6" s="182" t="s">
        <v>230</v>
      </c>
      <c r="U6" s="182" t="s">
        <v>231</v>
      </c>
      <c r="V6" s="182" t="s">
        <v>232</v>
      </c>
      <c r="W6" s="182" t="s">
        <v>233</v>
      </c>
      <c r="X6" s="182" t="s">
        <v>234</v>
      </c>
      <c r="Y6" s="182" t="s">
        <v>235</v>
      </c>
      <c r="Z6" s="182" t="s">
        <v>236</v>
      </c>
      <c r="AA6" s="182" t="s">
        <v>237</v>
      </c>
      <c r="AB6" s="182" t="s">
        <v>83</v>
      </c>
      <c r="AC6" s="182" t="s">
        <v>238</v>
      </c>
      <c r="AD6" s="182" t="s">
        <v>239</v>
      </c>
      <c r="AE6" s="182" t="s">
        <v>240</v>
      </c>
      <c r="AF6" s="182" t="s">
        <v>241</v>
      </c>
      <c r="AG6" s="182" t="s">
        <v>242</v>
      </c>
      <c r="AH6" s="182" t="s">
        <v>243</v>
      </c>
      <c r="AI6" s="182" t="s">
        <v>244</v>
      </c>
      <c r="AJ6" s="182" t="s">
        <v>245</v>
      </c>
      <c r="AK6" s="182" t="s">
        <v>14</v>
      </c>
      <c r="AL6" s="182" t="s">
        <v>246</v>
      </c>
      <c r="AM6" s="182" t="s">
        <v>247</v>
      </c>
      <c r="AN6" s="182" t="s">
        <v>248</v>
      </c>
      <c r="AO6" s="182" t="s">
        <v>249</v>
      </c>
      <c r="AP6" s="195"/>
    </row>
    <row r="7" ht="15" spans="2:42">
      <c r="B7" s="181" t="s">
        <v>333</v>
      </c>
      <c r="C7" s="181" t="s">
        <v>334</v>
      </c>
      <c r="D7" s="181"/>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95"/>
    </row>
    <row r="8" ht="15" spans="2:42">
      <c r="B8" s="182" t="s">
        <v>89</v>
      </c>
      <c r="C8" s="179" t="s">
        <v>335</v>
      </c>
      <c r="D8" s="180"/>
      <c r="E8" s="184"/>
      <c r="F8" s="184"/>
      <c r="G8" s="184"/>
      <c r="H8" s="184">
        <v>22.708028793335</v>
      </c>
      <c r="I8" s="184"/>
      <c r="J8" s="184"/>
      <c r="K8" s="184">
        <v>20.8089008331299</v>
      </c>
      <c r="L8" s="184"/>
      <c r="M8" s="184"/>
      <c r="N8" s="184"/>
      <c r="O8" s="184"/>
      <c r="P8" s="184"/>
      <c r="Q8" s="184"/>
      <c r="R8" s="184">
        <v>8.86451625823975</v>
      </c>
      <c r="S8" s="184"/>
      <c r="T8" s="184"/>
      <c r="U8" s="184"/>
      <c r="V8" s="184">
        <v>18</v>
      </c>
      <c r="W8" s="184"/>
      <c r="X8" s="184"/>
      <c r="Y8" s="184"/>
      <c r="Z8" s="184"/>
      <c r="AA8" s="184"/>
      <c r="AB8" s="184">
        <v>32.8548393249512</v>
      </c>
      <c r="AC8" s="184"/>
      <c r="AD8" s="184"/>
      <c r="AE8" s="184"/>
      <c r="AF8" s="184"/>
      <c r="AG8" s="184">
        <v>9.50390148162842</v>
      </c>
      <c r="AH8" s="184"/>
      <c r="AI8" s="184"/>
      <c r="AJ8" s="184"/>
      <c r="AK8" s="190"/>
      <c r="AL8" s="190">
        <v>8.86451625823975</v>
      </c>
      <c r="AM8" s="190"/>
      <c r="AN8" s="190">
        <v>8.86451625823975</v>
      </c>
      <c r="AO8" s="190">
        <v>8.86451625823975</v>
      </c>
      <c r="AP8" s="196">
        <v>19.7826651414235</v>
      </c>
    </row>
    <row r="9" ht="15" spans="2:42">
      <c r="B9" s="185"/>
      <c r="C9" s="179" t="s">
        <v>336</v>
      </c>
      <c r="D9" s="180"/>
      <c r="E9" s="184">
        <v>18.8442306518555</v>
      </c>
      <c r="F9" s="184">
        <v>32.8548393249512</v>
      </c>
      <c r="G9" s="184">
        <v>19.4641342163086</v>
      </c>
      <c r="H9" s="184">
        <v>22.708028793335</v>
      </c>
      <c r="I9" s="184">
        <v>9.61677551269531</v>
      </c>
      <c r="J9" s="184">
        <v>24.4256649017334</v>
      </c>
      <c r="K9" s="184">
        <v>20.8089008331299</v>
      </c>
      <c r="L9" s="184">
        <v>12</v>
      </c>
      <c r="M9" s="184">
        <v>11.5324859619141</v>
      </c>
      <c r="N9" s="184">
        <v>24.2999992370606</v>
      </c>
      <c r="O9" s="184">
        <v>13</v>
      </c>
      <c r="P9" s="184">
        <v>17.6981544494629</v>
      </c>
      <c r="Q9" s="184">
        <v>27.25</v>
      </c>
      <c r="R9" s="184">
        <v>8.86451625823975</v>
      </c>
      <c r="S9" s="184">
        <v>30</v>
      </c>
      <c r="T9" s="184">
        <v>27.25</v>
      </c>
      <c r="U9" s="184">
        <v>9.61728382110595</v>
      </c>
      <c r="V9" s="184">
        <v>18</v>
      </c>
      <c r="W9" s="184">
        <v>31.7471389770507</v>
      </c>
      <c r="X9" s="184">
        <v>32.8548393249512</v>
      </c>
      <c r="Y9" s="184">
        <v>12</v>
      </c>
      <c r="Z9" s="184">
        <v>35.6764717102051</v>
      </c>
      <c r="AA9" s="184">
        <v>32.8548393249512</v>
      </c>
      <c r="AB9" s="184">
        <v>32.8548393249512</v>
      </c>
      <c r="AC9" s="184">
        <v>12.9441175460815</v>
      </c>
      <c r="AD9" s="184">
        <v>9.93560218811035</v>
      </c>
      <c r="AE9" s="184">
        <v>27.8008289337158</v>
      </c>
      <c r="AF9" s="184">
        <v>19.4641342163086</v>
      </c>
      <c r="AG9" s="184">
        <v>9.50390148162842</v>
      </c>
      <c r="AH9" s="184">
        <v>21.9517250061035</v>
      </c>
      <c r="AI9" s="184">
        <v>17.1307392120361</v>
      </c>
      <c r="AJ9" s="184">
        <v>17</v>
      </c>
      <c r="AK9" s="190">
        <v>27.25</v>
      </c>
      <c r="AL9" s="190">
        <v>8.86451625823975</v>
      </c>
      <c r="AM9" s="190">
        <v>27.25</v>
      </c>
      <c r="AN9" s="190">
        <v>8.86451625823975</v>
      </c>
      <c r="AO9" s="190">
        <v>8.86451625823975</v>
      </c>
      <c r="AP9" s="195"/>
    </row>
    <row r="10" ht="15" spans="2:42">
      <c r="B10" s="185"/>
      <c r="C10" s="179" t="s">
        <v>213</v>
      </c>
      <c r="D10" s="180"/>
      <c r="E10" s="184"/>
      <c r="F10" s="184"/>
      <c r="G10" s="184"/>
      <c r="H10" s="184"/>
      <c r="I10" s="184"/>
      <c r="J10" s="184">
        <v>24.4256649017334</v>
      </c>
      <c r="K10" s="184"/>
      <c r="L10" s="184">
        <v>12</v>
      </c>
      <c r="M10" s="184"/>
      <c r="N10" s="184"/>
      <c r="O10" s="184"/>
      <c r="P10" s="184"/>
      <c r="Q10" s="184"/>
      <c r="R10" s="184"/>
      <c r="S10" s="184"/>
      <c r="T10" s="184"/>
      <c r="U10" s="184">
        <v>9.61728382110596</v>
      </c>
      <c r="V10" s="184"/>
      <c r="W10" s="184"/>
      <c r="X10" s="184"/>
      <c r="Y10" s="184"/>
      <c r="Z10" s="184">
        <v>35.6764717102051</v>
      </c>
      <c r="AA10" s="184"/>
      <c r="AB10" s="184">
        <v>32.8548393249512</v>
      </c>
      <c r="AC10" s="184"/>
      <c r="AD10" s="184">
        <v>9.93560218811035</v>
      </c>
      <c r="AE10" s="184">
        <v>27.8008289337158</v>
      </c>
      <c r="AF10" s="184"/>
      <c r="AG10" s="184"/>
      <c r="AH10" s="184"/>
      <c r="AI10" s="184"/>
      <c r="AJ10" s="184">
        <v>17</v>
      </c>
      <c r="AK10" s="190"/>
      <c r="AL10" s="190"/>
      <c r="AM10" s="190"/>
      <c r="AN10" s="190"/>
      <c r="AO10" s="190"/>
      <c r="AP10" s="195"/>
    </row>
    <row r="11" ht="15" spans="2:42">
      <c r="B11" s="183"/>
      <c r="C11" s="179" t="s">
        <v>337</v>
      </c>
      <c r="D11" s="180"/>
      <c r="E11" s="184"/>
      <c r="F11" s="184"/>
      <c r="G11" s="184"/>
      <c r="H11" s="184"/>
      <c r="I11" s="184"/>
      <c r="J11" s="184"/>
      <c r="K11" s="184"/>
      <c r="L11" s="184"/>
      <c r="M11" s="184"/>
      <c r="N11" s="184"/>
      <c r="O11" s="184"/>
      <c r="P11" s="184"/>
      <c r="Q11" s="184"/>
      <c r="R11" s="184"/>
      <c r="S11" s="184"/>
      <c r="T11" s="184"/>
      <c r="U11" s="184"/>
      <c r="V11" s="184"/>
      <c r="W11" s="184"/>
      <c r="X11" s="184"/>
      <c r="Y11" s="184">
        <v>12</v>
      </c>
      <c r="Z11" s="184">
        <v>35.6764717102051</v>
      </c>
      <c r="AA11" s="184"/>
      <c r="AB11" s="184">
        <v>32.8548393249512</v>
      </c>
      <c r="AC11" s="184"/>
      <c r="AD11" s="184">
        <v>9.93560218811035</v>
      </c>
      <c r="AE11" s="184">
        <v>27.8008289337158</v>
      </c>
      <c r="AF11" s="184"/>
      <c r="AG11" s="184"/>
      <c r="AH11" s="184"/>
      <c r="AI11" s="184"/>
      <c r="AJ11" s="184">
        <v>17</v>
      </c>
      <c r="AK11" s="190"/>
      <c r="AL11" s="190"/>
      <c r="AM11" s="190"/>
      <c r="AN11" s="190"/>
      <c r="AO11" s="190"/>
      <c r="AP11" s="195"/>
    </row>
    <row r="12" ht="15" spans="2:42">
      <c r="B12" s="181" t="s">
        <v>338</v>
      </c>
      <c r="C12" s="179" t="s">
        <v>213</v>
      </c>
      <c r="D12" s="180"/>
      <c r="E12" s="184">
        <v>1.10055422782898</v>
      </c>
      <c r="F12" s="184">
        <v>1.05599999427795</v>
      </c>
      <c r="G12" s="184">
        <v>1.10000002384186</v>
      </c>
      <c r="H12" s="184">
        <v>1.07429051399231</v>
      </c>
      <c r="I12" s="184">
        <v>1.10000002384186</v>
      </c>
      <c r="J12" s="184">
        <v>1.10000002384186</v>
      </c>
      <c r="K12" s="184">
        <v>1.10000002384186</v>
      </c>
      <c r="L12" s="184">
        <v>1.10000002384186</v>
      </c>
      <c r="M12" s="184"/>
      <c r="N12" s="184">
        <v>1.33683204650879</v>
      </c>
      <c r="O12" s="184">
        <v>1</v>
      </c>
      <c r="P12" s="184">
        <v>1.10000002384186</v>
      </c>
      <c r="Q12" s="184">
        <v>1.10000002384186</v>
      </c>
      <c r="R12" s="184">
        <v>1.10000002384186</v>
      </c>
      <c r="S12" s="184">
        <v>1.10000002384186</v>
      </c>
      <c r="T12" s="184">
        <v>1.10000002384186</v>
      </c>
      <c r="U12" s="184"/>
      <c r="V12" s="184">
        <v>1.10000002384186</v>
      </c>
      <c r="W12" s="184">
        <v>1.19993352890015</v>
      </c>
      <c r="X12" s="184">
        <v>1.10000002384186</v>
      </c>
      <c r="Y12" s="184">
        <v>1.10000002384186</v>
      </c>
      <c r="Z12" s="184"/>
      <c r="AA12" s="184">
        <v>1.10000002384186</v>
      </c>
      <c r="AB12" s="184">
        <v>1.10000002384186</v>
      </c>
      <c r="AC12" s="184">
        <v>1.08253967761993</v>
      </c>
      <c r="AD12" s="184">
        <v>1.10000002384186</v>
      </c>
      <c r="AE12" s="184">
        <v>1.10000002384186</v>
      </c>
      <c r="AF12" s="184">
        <v>1.10000002384186</v>
      </c>
      <c r="AG12" s="184">
        <v>1.10059881210327</v>
      </c>
      <c r="AH12" s="184">
        <v>1.10000002384186</v>
      </c>
      <c r="AI12" s="184">
        <v>1.10000002384186</v>
      </c>
      <c r="AJ12" s="184">
        <v>1.10456550121307</v>
      </c>
      <c r="AK12" s="190">
        <v>1.10000002384186</v>
      </c>
      <c r="AL12" s="190">
        <v>1.10000002384186</v>
      </c>
      <c r="AM12" s="190">
        <v>1.10000002384186</v>
      </c>
      <c r="AN12" s="190">
        <v>1.10000002384186</v>
      </c>
      <c r="AO12" s="190">
        <v>1.10000002384186</v>
      </c>
      <c r="AP12" s="195"/>
    </row>
    <row r="13" ht="30" spans="2:42">
      <c r="B13" s="181" t="s">
        <v>111</v>
      </c>
      <c r="C13" s="179" t="s">
        <v>213</v>
      </c>
      <c r="D13" s="180"/>
      <c r="E13" s="184">
        <v>1.10055422782898</v>
      </c>
      <c r="F13" s="184">
        <v>1.05599999427795</v>
      </c>
      <c r="G13" s="184">
        <v>1.10000002384186</v>
      </c>
      <c r="H13" s="184">
        <v>1.07429051399231</v>
      </c>
      <c r="I13" s="184">
        <v>1.10000002384186</v>
      </c>
      <c r="J13" s="184">
        <v>1.10000002384186</v>
      </c>
      <c r="K13" s="184">
        <v>1.10000002384186</v>
      </c>
      <c r="L13" s="184">
        <v>1.10000002384186</v>
      </c>
      <c r="M13" s="184">
        <v>1.10000002384186</v>
      </c>
      <c r="N13" s="184">
        <v>1.33683204650879</v>
      </c>
      <c r="O13" s="184">
        <v>1</v>
      </c>
      <c r="P13" s="184">
        <v>1.10000002384186</v>
      </c>
      <c r="Q13" s="184">
        <v>1.10000002384186</v>
      </c>
      <c r="R13" s="184">
        <v>1.10000002384186</v>
      </c>
      <c r="S13" s="184">
        <v>1.10000002384186</v>
      </c>
      <c r="T13" s="184">
        <v>1.10000002384186</v>
      </c>
      <c r="U13" s="184">
        <v>1.10000002384186</v>
      </c>
      <c r="V13" s="184">
        <v>1.10000002384186</v>
      </c>
      <c r="W13" s="184">
        <v>1.19993352890015</v>
      </c>
      <c r="X13" s="184">
        <v>1.10000002384186</v>
      </c>
      <c r="Y13" s="184">
        <v>1.10000002384186</v>
      </c>
      <c r="Z13" s="184">
        <v>1.10000002384186</v>
      </c>
      <c r="AA13" s="184">
        <v>1.10000002384186</v>
      </c>
      <c r="AB13" s="184">
        <v>1.10000002384186</v>
      </c>
      <c r="AC13" s="184">
        <v>1.08253967761993</v>
      </c>
      <c r="AD13" s="184">
        <v>1.10000002384186</v>
      </c>
      <c r="AE13" s="184">
        <v>1.10000002384186</v>
      </c>
      <c r="AF13" s="184">
        <v>1.10000002384186</v>
      </c>
      <c r="AG13" s="184">
        <v>1.10059881210327</v>
      </c>
      <c r="AH13" s="184">
        <v>1.10000002384186</v>
      </c>
      <c r="AI13" s="184">
        <v>1.10000002384186</v>
      </c>
      <c r="AJ13" s="184">
        <v>1.10456550121307</v>
      </c>
      <c r="AK13" s="190">
        <v>1.10000002384186</v>
      </c>
      <c r="AL13" s="190">
        <v>1.10000002384186</v>
      </c>
      <c r="AM13" s="190">
        <v>1.10000002384186</v>
      </c>
      <c r="AN13" s="190">
        <v>1.10000002384186</v>
      </c>
      <c r="AO13" s="190">
        <v>1.10000002384186</v>
      </c>
      <c r="AP13" s="196">
        <v>1.10419770189234</v>
      </c>
    </row>
    <row r="14" ht="15" spans="2:42">
      <c r="B14" s="182" t="s">
        <v>113</v>
      </c>
      <c r="C14" s="179" t="s">
        <v>114</v>
      </c>
      <c r="D14" s="180"/>
      <c r="E14" s="184"/>
      <c r="F14" s="184"/>
      <c r="G14" s="184"/>
      <c r="H14" s="184">
        <v>1.60651648044586</v>
      </c>
      <c r="I14" s="184"/>
      <c r="J14" s="184"/>
      <c r="K14" s="184">
        <v>1.49046874046326</v>
      </c>
      <c r="L14" s="184"/>
      <c r="M14" s="184"/>
      <c r="N14" s="184"/>
      <c r="O14" s="184"/>
      <c r="P14" s="184"/>
      <c r="Q14" s="184"/>
      <c r="R14" s="184"/>
      <c r="S14" s="184"/>
      <c r="T14" s="184"/>
      <c r="U14" s="184"/>
      <c r="V14" s="184">
        <v>1.71000003814697</v>
      </c>
      <c r="W14" s="184"/>
      <c r="X14" s="184"/>
      <c r="Y14" s="184"/>
      <c r="Z14" s="184"/>
      <c r="AA14" s="184"/>
      <c r="AB14" s="184">
        <v>1.33000004291535</v>
      </c>
      <c r="AC14" s="184"/>
      <c r="AD14" s="184"/>
      <c r="AE14" s="184"/>
      <c r="AF14" s="184"/>
      <c r="AG14" s="184">
        <v>1.45347416400909</v>
      </c>
      <c r="AH14" s="184"/>
      <c r="AI14" s="184"/>
      <c r="AJ14" s="184">
        <v>1.55999994277954</v>
      </c>
      <c r="AK14" s="190"/>
      <c r="AL14" s="190"/>
      <c r="AM14" s="190"/>
      <c r="AN14" s="190"/>
      <c r="AO14" s="190"/>
      <c r="AP14" s="196">
        <v>1.57622549386151</v>
      </c>
    </row>
    <row r="15" ht="15" spans="2:42">
      <c r="B15" s="185"/>
      <c r="C15" s="179" t="s">
        <v>336</v>
      </c>
      <c r="D15" s="180"/>
      <c r="E15" s="184">
        <v>1.17999994754791</v>
      </c>
      <c r="F15" s="184">
        <v>1.51028192043304</v>
      </c>
      <c r="G15" s="184">
        <v>1.55999994277954</v>
      </c>
      <c r="H15" s="184">
        <v>1.60651648044586</v>
      </c>
      <c r="I15" s="184">
        <v>1.46444582939148</v>
      </c>
      <c r="J15" s="184">
        <v>1.37999999523163</v>
      </c>
      <c r="K15" s="184">
        <v>1.49046874046326</v>
      </c>
      <c r="L15" s="184">
        <v>1.55999994277954</v>
      </c>
      <c r="M15" s="184">
        <v>1.45000004768372</v>
      </c>
      <c r="N15" s="184">
        <v>1.74000000953674</v>
      </c>
      <c r="O15" s="184">
        <v>1.40004324913025</v>
      </c>
      <c r="P15" s="184">
        <v>1.82858443260193</v>
      </c>
      <c r="Q15" s="184">
        <v>1.49751079082489</v>
      </c>
      <c r="R15" s="184">
        <v>1.38246369361877</v>
      </c>
      <c r="S15" s="184">
        <v>1.8400000333786</v>
      </c>
      <c r="T15" s="184">
        <v>1.49751079082489</v>
      </c>
      <c r="U15" s="184">
        <v>2.06279063224793</v>
      </c>
      <c r="V15" s="184">
        <v>1.71000003814697</v>
      </c>
      <c r="W15" s="184">
        <v>1.99998664855957</v>
      </c>
      <c r="X15" s="184">
        <v>1.51028192043304</v>
      </c>
      <c r="Y15" s="184">
        <v>1.43300044536591</v>
      </c>
      <c r="Z15" s="184">
        <v>1.55999994277954</v>
      </c>
      <c r="AA15" s="184">
        <v>1.51028192043304</v>
      </c>
      <c r="AB15" s="184">
        <v>1.33000004291534</v>
      </c>
      <c r="AC15" s="184">
        <v>1.70000004768371</v>
      </c>
      <c r="AD15" s="184">
        <v>1.9665447473526</v>
      </c>
      <c r="AE15" s="184">
        <v>1.49751079082489</v>
      </c>
      <c r="AF15" s="184">
        <v>1.98282432556152</v>
      </c>
      <c r="AG15" s="184">
        <v>1.4534741640091</v>
      </c>
      <c r="AH15" s="184">
        <v>1.63986444473267</v>
      </c>
      <c r="AI15" s="184">
        <v>1.95000004768371</v>
      </c>
      <c r="AJ15" s="184">
        <v>1.55999994277954</v>
      </c>
      <c r="AK15" s="190">
        <v>1.49751079082489</v>
      </c>
      <c r="AL15" s="190">
        <v>1.38246369361877</v>
      </c>
      <c r="AM15" s="190">
        <v>1.49751079082489</v>
      </c>
      <c r="AN15" s="190">
        <v>1.38246369361877</v>
      </c>
      <c r="AO15" s="190">
        <v>1.38246369361877</v>
      </c>
      <c r="AP15" s="195"/>
    </row>
    <row r="16" ht="15" spans="2:42">
      <c r="B16" s="185"/>
      <c r="C16" s="179" t="s">
        <v>339</v>
      </c>
      <c r="D16" s="180"/>
      <c r="E16" s="184"/>
      <c r="F16" s="184"/>
      <c r="G16" s="184"/>
      <c r="H16" s="184">
        <v>1.60651648044586</v>
      </c>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v>1.45347416400909</v>
      </c>
      <c r="AH16" s="184"/>
      <c r="AI16" s="184"/>
      <c r="AJ16" s="184"/>
      <c r="AK16" s="190"/>
      <c r="AL16" s="190"/>
      <c r="AM16" s="190"/>
      <c r="AN16" s="190"/>
      <c r="AO16" s="190"/>
      <c r="AP16" s="195"/>
    </row>
    <row r="17" ht="15" spans="2:42">
      <c r="B17" s="185"/>
      <c r="C17" s="179" t="s">
        <v>213</v>
      </c>
      <c r="D17" s="180"/>
      <c r="E17" s="184">
        <v>1.17999994754791</v>
      </c>
      <c r="F17" s="184">
        <v>1.51028192043304</v>
      </c>
      <c r="G17" s="184">
        <v>1.55999994277954</v>
      </c>
      <c r="H17" s="184">
        <v>1.60651648044586</v>
      </c>
      <c r="I17" s="184">
        <v>1.46444582939148</v>
      </c>
      <c r="J17" s="184">
        <v>1.37999999523163</v>
      </c>
      <c r="K17" s="184">
        <v>1.49046874046326</v>
      </c>
      <c r="L17" s="184">
        <v>1.55999994277954</v>
      </c>
      <c r="M17" s="184">
        <v>1.45000004768372</v>
      </c>
      <c r="N17" s="184">
        <v>1.74000000953674</v>
      </c>
      <c r="O17" s="184">
        <v>1.40004324913025</v>
      </c>
      <c r="P17" s="184">
        <v>1.82858443260193</v>
      </c>
      <c r="Q17" s="184">
        <v>1.49751079082489</v>
      </c>
      <c r="R17" s="184">
        <v>1.38246369361877</v>
      </c>
      <c r="S17" s="184">
        <v>1.8400000333786</v>
      </c>
      <c r="T17" s="184">
        <v>1.49751079082489</v>
      </c>
      <c r="U17" s="184">
        <v>2.06279063224793</v>
      </c>
      <c r="V17" s="184">
        <v>1.71000003814697</v>
      </c>
      <c r="W17" s="184">
        <v>1.99998664855957</v>
      </c>
      <c r="X17" s="184">
        <v>1.51028192043305</v>
      </c>
      <c r="Y17" s="184">
        <v>1.4330004453659</v>
      </c>
      <c r="Z17" s="184">
        <v>1.55999994277954</v>
      </c>
      <c r="AA17" s="184">
        <v>1.51028192043304</v>
      </c>
      <c r="AB17" s="184">
        <v>1.33000004291534</v>
      </c>
      <c r="AC17" s="184">
        <v>1.70000004768372</v>
      </c>
      <c r="AD17" s="184">
        <v>1.9665447473526</v>
      </c>
      <c r="AE17" s="184">
        <v>1.49751079082489</v>
      </c>
      <c r="AF17" s="184">
        <v>1.98282432556152</v>
      </c>
      <c r="AG17" s="184">
        <v>1.45347416400909</v>
      </c>
      <c r="AH17" s="184">
        <v>1.63986444473267</v>
      </c>
      <c r="AI17" s="184">
        <v>1.95000004768372</v>
      </c>
      <c r="AJ17" s="184">
        <v>1.55999994277954</v>
      </c>
      <c r="AK17" s="190">
        <v>1.49751079082489</v>
      </c>
      <c r="AL17" s="190">
        <v>1.38246369361877</v>
      </c>
      <c r="AM17" s="190">
        <v>1.49751079082489</v>
      </c>
      <c r="AN17" s="190">
        <v>1.38246369361877</v>
      </c>
      <c r="AO17" s="190">
        <v>1.38246369361877</v>
      </c>
      <c r="AP17" s="195"/>
    </row>
    <row r="18" ht="15" spans="2:42">
      <c r="B18" s="185"/>
      <c r="C18" s="179" t="s">
        <v>337</v>
      </c>
      <c r="D18" s="180"/>
      <c r="E18" s="184"/>
      <c r="F18" s="184">
        <v>1.51028192043305</v>
      </c>
      <c r="G18" s="184">
        <v>1.55999994277954</v>
      </c>
      <c r="H18" s="184"/>
      <c r="I18" s="184"/>
      <c r="J18" s="184"/>
      <c r="K18" s="184">
        <v>1.49046874046326</v>
      </c>
      <c r="L18" s="184">
        <v>1.55999994277954</v>
      </c>
      <c r="M18" s="184"/>
      <c r="N18" s="184"/>
      <c r="O18" s="184"/>
      <c r="P18" s="184">
        <v>1.82858443260193</v>
      </c>
      <c r="Q18" s="184">
        <v>1.49751079082489</v>
      </c>
      <c r="R18" s="184">
        <v>1.38246369361877</v>
      </c>
      <c r="S18" s="184">
        <v>1.8400000333786</v>
      </c>
      <c r="T18" s="184">
        <v>1.49751079082489</v>
      </c>
      <c r="U18" s="184"/>
      <c r="V18" s="184">
        <v>1.71000003814697</v>
      </c>
      <c r="W18" s="184"/>
      <c r="X18" s="184"/>
      <c r="Y18" s="184">
        <v>1.43300044536591</v>
      </c>
      <c r="Z18" s="184">
        <v>1.55999994277954</v>
      </c>
      <c r="AA18" s="184"/>
      <c r="AB18" s="184">
        <v>1.33000004291534</v>
      </c>
      <c r="AC18" s="184"/>
      <c r="AD18" s="184">
        <v>1.9665447473526</v>
      </c>
      <c r="AE18" s="184">
        <v>1.49751079082489</v>
      </c>
      <c r="AF18" s="184">
        <v>1.98282432556152</v>
      </c>
      <c r="AG18" s="184"/>
      <c r="AH18" s="184"/>
      <c r="AI18" s="184">
        <v>1.95000004768372</v>
      </c>
      <c r="AJ18" s="184">
        <v>1.55999994277954</v>
      </c>
      <c r="AK18" s="190">
        <v>1.49751079082489</v>
      </c>
      <c r="AL18" s="190">
        <v>1.38246369361877</v>
      </c>
      <c r="AM18" s="190">
        <v>1.49751079082489</v>
      </c>
      <c r="AN18" s="190">
        <v>1.38246369361877</v>
      </c>
      <c r="AO18" s="190">
        <v>1.38246369361877</v>
      </c>
      <c r="AP18" s="195"/>
    </row>
    <row r="19" ht="15" spans="2:42">
      <c r="B19" s="185"/>
      <c r="C19" s="179" t="s">
        <v>340</v>
      </c>
      <c r="D19" s="180"/>
      <c r="E19" s="186"/>
      <c r="F19" s="186"/>
      <c r="G19" s="186"/>
      <c r="H19" s="186"/>
      <c r="I19" s="186"/>
      <c r="J19" s="186">
        <v>1.37999999523163</v>
      </c>
      <c r="K19" s="186"/>
      <c r="L19" s="186">
        <v>1.55999994277954</v>
      </c>
      <c r="M19" s="186"/>
      <c r="N19" s="186"/>
      <c r="O19" s="186"/>
      <c r="P19" s="186"/>
      <c r="Q19" s="186"/>
      <c r="R19" s="186"/>
      <c r="S19" s="186"/>
      <c r="T19" s="186"/>
      <c r="U19" s="186">
        <v>2.06279063224793</v>
      </c>
      <c r="V19" s="186"/>
      <c r="W19" s="186"/>
      <c r="X19" s="186"/>
      <c r="Y19" s="186"/>
      <c r="Z19" s="186"/>
      <c r="AA19" s="186"/>
      <c r="AB19" s="186">
        <v>1.33000004291534</v>
      </c>
      <c r="AC19" s="186"/>
      <c r="AD19" s="186">
        <v>1.9665447473526</v>
      </c>
      <c r="AE19" s="186">
        <v>1.49751079082489</v>
      </c>
      <c r="AF19" s="186"/>
      <c r="AG19" s="186">
        <v>1.45347416400909</v>
      </c>
      <c r="AH19" s="186"/>
      <c r="AI19" s="186"/>
      <c r="AJ19" s="186">
        <v>1.55999994277954</v>
      </c>
      <c r="AK19" s="191"/>
      <c r="AL19" s="191"/>
      <c r="AM19" s="191"/>
      <c r="AN19" s="191"/>
      <c r="AO19" s="191"/>
      <c r="AP19" s="195"/>
    </row>
    <row r="20" ht="15" spans="2:42">
      <c r="B20" s="187" t="s">
        <v>341</v>
      </c>
      <c r="C20" s="188" t="s">
        <v>336</v>
      </c>
      <c r="D20" s="188"/>
      <c r="E20" s="189">
        <v>12.6966866442624</v>
      </c>
      <c r="F20" s="189">
        <v>3.61771635870251</v>
      </c>
      <c r="G20" s="189">
        <v>14.9022221025332</v>
      </c>
      <c r="H20" s="189">
        <v>5.02346837313182</v>
      </c>
      <c r="I20" s="189">
        <v>4.02497135146792</v>
      </c>
      <c r="J20" s="189">
        <v>9.7457023667069</v>
      </c>
      <c r="K20" s="189">
        <v>6.29397841624998</v>
      </c>
      <c r="L20" s="189">
        <v>5.7247237084121</v>
      </c>
      <c r="M20" s="189">
        <v>10.89725621128</v>
      </c>
      <c r="N20" s="189">
        <v>6.24762432277203</v>
      </c>
      <c r="O20" s="189">
        <v>10.9571652914526</v>
      </c>
      <c r="P20" s="189">
        <v>8.25504654752507</v>
      </c>
      <c r="Q20" s="189">
        <v>6.47320298362691</v>
      </c>
      <c r="R20" s="189">
        <v>10.1545306337892</v>
      </c>
      <c r="S20" s="189">
        <v>9.94893860395695</v>
      </c>
      <c r="T20" s="189">
        <v>11.9939457939344</v>
      </c>
      <c r="U20" s="189">
        <v>7.07856477727854</v>
      </c>
      <c r="V20" s="189">
        <v>7.50224336546308</v>
      </c>
      <c r="W20" s="189">
        <v>13.305331947125</v>
      </c>
      <c r="X20" s="189">
        <v>5.24299190033278</v>
      </c>
      <c r="Y20" s="189">
        <v>10.4740889501004</v>
      </c>
      <c r="Z20" s="189">
        <v>12.0025614776756</v>
      </c>
      <c r="AA20" s="189">
        <v>1.2047109936611</v>
      </c>
      <c r="AB20" s="189">
        <v>11.1014949066107</v>
      </c>
      <c r="AC20" s="189">
        <v>12.5918065825233</v>
      </c>
      <c r="AD20" s="189">
        <v>11.6665969090522</v>
      </c>
      <c r="AE20" s="189">
        <v>13.5666403308729</v>
      </c>
      <c r="AF20" s="189">
        <v>5.68297807152776</v>
      </c>
      <c r="AG20" s="189">
        <v>12.8799721784803</v>
      </c>
      <c r="AH20" s="189">
        <v>11.184902755916</v>
      </c>
      <c r="AI20" s="189">
        <v>8.03617988814009</v>
      </c>
      <c r="AJ20" s="189">
        <v>6.29082448830606</v>
      </c>
      <c r="AK20" s="190">
        <v>6.47320298362691</v>
      </c>
      <c r="AL20" s="192">
        <v>10.1545306337892</v>
      </c>
      <c r="AM20" s="190">
        <v>6.47320298362691</v>
      </c>
      <c r="AN20" s="192">
        <v>10.1545306337892</v>
      </c>
      <c r="AO20" s="192">
        <v>10.1545306337892</v>
      </c>
      <c r="AP20" s="196">
        <v>5.78365624093317</v>
      </c>
    </row>
    <row r="21" ht="15" spans="2:42">
      <c r="B21" s="187"/>
      <c r="C21" s="188" t="s">
        <v>213</v>
      </c>
      <c r="D21" s="188"/>
      <c r="E21" s="189"/>
      <c r="F21" s="189"/>
      <c r="G21" s="189">
        <v>2.41818939208984</v>
      </c>
      <c r="H21" s="189"/>
      <c r="I21" s="189">
        <v>0.978580942153931</v>
      </c>
      <c r="J21" s="189">
        <v>1.68059427261353</v>
      </c>
      <c r="K21" s="189"/>
      <c r="L21" s="189">
        <v>0.714037237167358</v>
      </c>
      <c r="M21" s="189">
        <v>2.00552333831787</v>
      </c>
      <c r="N21" s="189">
        <v>0.895789728164673</v>
      </c>
      <c r="O21" s="189">
        <v>1.68177093505859</v>
      </c>
      <c r="P21" s="189">
        <v>1.08011197090149</v>
      </c>
      <c r="Q21" s="189">
        <v>1.52727527618408</v>
      </c>
      <c r="R21" s="189">
        <v>2.7867569732666</v>
      </c>
      <c r="S21" s="189">
        <v>1.71564126968384</v>
      </c>
      <c r="T21" s="189">
        <v>4.53934982299805</v>
      </c>
      <c r="U21" s="189">
        <v>1.34883460998535</v>
      </c>
      <c r="V21" s="189">
        <v>1.35745162963867</v>
      </c>
      <c r="W21" s="189">
        <v>3.31235004425049</v>
      </c>
      <c r="X21" s="189">
        <v>0.858355627059937</v>
      </c>
      <c r="Y21" s="189">
        <v>1.99585849761963</v>
      </c>
      <c r="Z21" s="189">
        <v>1.94766033172607</v>
      </c>
      <c r="AA21" s="189"/>
      <c r="AB21" s="189">
        <v>1.82401330947876</v>
      </c>
      <c r="AC21" s="189">
        <v>2.87528343200684</v>
      </c>
      <c r="AD21" s="189">
        <v>2.28312622070312</v>
      </c>
      <c r="AE21" s="189"/>
      <c r="AF21" s="189">
        <v>1.27366680145264</v>
      </c>
      <c r="AG21" s="189">
        <v>1.97689477920532</v>
      </c>
      <c r="AH21" s="189">
        <v>1.92983709335327</v>
      </c>
      <c r="AI21" s="189"/>
      <c r="AJ21" s="189">
        <v>0.904126033782959</v>
      </c>
      <c r="AK21" s="190">
        <v>1.52727527618408</v>
      </c>
      <c r="AL21" s="193">
        <v>2.7867569732666</v>
      </c>
      <c r="AM21" s="190">
        <v>1.52727527618408</v>
      </c>
      <c r="AN21" s="193">
        <v>2.7867569732666</v>
      </c>
      <c r="AO21" s="193">
        <v>2.7867569732666</v>
      </c>
      <c r="AP21" s="195"/>
    </row>
  </sheetData>
  <mergeCells count="55">
    <mergeCell ref="B6:C6"/>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B8:B11"/>
    <mergeCell ref="B14:B19"/>
    <mergeCell ref="B20:B21"/>
    <mergeCell ref="E6:E7"/>
    <mergeCell ref="F6:F7"/>
    <mergeCell ref="G6:G7"/>
    <mergeCell ref="H6:H7"/>
    <mergeCell ref="I6:I7"/>
    <mergeCell ref="J6:J7"/>
    <mergeCell ref="K6:K7"/>
    <mergeCell ref="L6:L7"/>
    <mergeCell ref="M6:M7"/>
    <mergeCell ref="N6:N7"/>
    <mergeCell ref="O6:O7"/>
    <mergeCell ref="P6:P7"/>
    <mergeCell ref="Q6:Q7"/>
    <mergeCell ref="R6:R7"/>
    <mergeCell ref="S6:S7"/>
    <mergeCell ref="T6:T7"/>
    <mergeCell ref="U6:U7"/>
    <mergeCell ref="V6:V7"/>
    <mergeCell ref="W6:W7"/>
    <mergeCell ref="X6:X7"/>
    <mergeCell ref="Y6:Y7"/>
    <mergeCell ref="Z6:Z7"/>
    <mergeCell ref="AA6:AA7"/>
    <mergeCell ref="AB6:AB7"/>
    <mergeCell ref="AC6:AC7"/>
    <mergeCell ref="AD6:AD7"/>
    <mergeCell ref="AE6:AE7"/>
    <mergeCell ref="AF6:AF7"/>
    <mergeCell ref="AG6:AG7"/>
    <mergeCell ref="AH6:AH7"/>
    <mergeCell ref="AI6:AI7"/>
    <mergeCell ref="AJ6:AJ7"/>
    <mergeCell ref="AK6:AK7"/>
    <mergeCell ref="AL6:AL7"/>
    <mergeCell ref="AM6:AM7"/>
    <mergeCell ref="AN6:AN7"/>
    <mergeCell ref="AO6:AO7"/>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27</vt:i4>
      </vt:variant>
    </vt:vector>
  </HeadingPairs>
  <TitlesOfParts>
    <vt:vector size="27" baseType="lpstr">
      <vt:lpstr>Electric_vehecle</vt:lpstr>
      <vt:lpstr>mvkmPerTJ_EFF</vt:lpstr>
      <vt:lpstr>000Veh_STOCK</vt:lpstr>
      <vt:lpstr>attached_truck_stock</vt:lpstr>
      <vt:lpstr>AFA_000kmPerVeh_AFA</vt:lpstr>
      <vt:lpstr>Occupancy_ACTFLO_CAP2ACT</vt:lpstr>
      <vt:lpstr>attached_School_bus</vt:lpstr>
      <vt:lpstr>LIFE_FIXOM</vt:lpstr>
      <vt:lpstr>attached_referred data source</vt:lpstr>
      <vt:lpstr>Aviation_EFF_DEM</vt:lpstr>
      <vt:lpstr>attached_avi_freight_energy</vt:lpstr>
      <vt:lpstr>attached_rail</vt:lpstr>
      <vt:lpstr>attached_avi_passenger_eneuse</vt:lpstr>
      <vt:lpstr>Navigation_EFF_DEM</vt:lpstr>
      <vt:lpstr>Rail_EFF_DEM</vt:lpstr>
      <vt:lpstr>FuelTech</vt:lpstr>
      <vt:lpstr>Emi</vt:lpstr>
      <vt:lpstr>attached_Car</vt:lpstr>
      <vt:lpstr>attached_Urban_bus</vt:lpstr>
      <vt:lpstr>attached_Inter-city_bus</vt:lpstr>
      <vt:lpstr>attached_motorcycle</vt:lpstr>
      <vt:lpstr>attached_Pas_light_truck</vt:lpstr>
      <vt:lpstr>attached_Fre_light_truck</vt:lpstr>
      <vt:lpstr>attached_Med_Hev_truck</vt:lpstr>
      <vt:lpstr>attached_motorcycle_stock</vt:lpstr>
      <vt:lpstr>attached_bus_stock</vt:lpstr>
      <vt:lpstr>attached_car_stock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2000-12-13T15:53:00Z</dcterms:created>
  <cp:lastPrinted>2004-11-16T14:57:00Z</cp:lastPrinted>
  <dcterms:modified xsi:type="dcterms:W3CDTF">2024-05-29T17:56:17Z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595638479749120</vt:r8>
  </property>
  <property fmtid="{D5CDD505-2E9C-101B-9397-08002B2CF9AE}" pid="3" name="ICV">
    <vt:lpwstr>3FF527B431064BA283312E08BE1B0B30_12</vt:lpwstr>
  </property>
  <property fmtid="{D5CDD505-2E9C-101B-9397-08002B2CF9AE}" pid="4" name="KSOProductBuildVer">
    <vt:lpwstr>1033-12.2.0.16909</vt:lpwstr>
  </property>
</Properties>
</file>