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20" documentId="11_2008E4C7BBB76B919DE8F692913581835E456296" xr6:coauthVersionLast="47" xr6:coauthVersionMax="47" xr10:uidLastSave="{76BBD446-8791-4F11-8BA0-D044AC48E691}"/>
  <bookViews>
    <workbookView xWindow="-110" yWindow="-110" windowWidth="19420" windowHeight="12220" xr2:uid="{00000000-000D-0000-FFFF-FFFF00000000}"/>
  </bookViews>
  <sheets>
    <sheet name="TimeSlices" sheetId="21" r:id="rId1"/>
    <sheet name="Data Rules" sheetId="22" r:id="rId2"/>
    <sheet name="Win-AF and STOCK" sheetId="24" r:id="rId3"/>
    <sheet name="Win-AF and STOCK_1hResolution" sheetId="31" r:id="rId4"/>
    <sheet name="SolarAF" sheetId="30" r:id="rId5"/>
    <sheet name="HYDRO_CAP_ACTBND" sheetId="25" r:id="rId6"/>
    <sheet name="NOUSETrans-EFFandCost" sheetId="23" r:id="rId7"/>
    <sheet name="attached_Hydro-QC" sheetId="26" r:id="rId8"/>
    <sheet name="attached_Hydro-ON" sheetId="28" r:id="rId9"/>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0" i="31" l="1"/>
  <c r="AL50" i="31" s="1"/>
  <c r="AK49" i="31"/>
  <c r="AL49" i="31" s="1"/>
  <c r="AK48" i="31"/>
  <c r="AL48" i="31" s="1"/>
  <c r="AK47" i="31"/>
  <c r="AL47" i="31" s="1"/>
  <c r="AL46" i="31"/>
  <c r="AK46" i="31"/>
  <c r="AK45" i="31"/>
  <c r="AL45" i="31" s="1"/>
  <c r="AK44" i="31"/>
  <c r="AL44" i="31" s="1"/>
  <c r="AK43" i="31"/>
  <c r="AL43" i="31" s="1"/>
  <c r="AK42" i="31"/>
  <c r="AL42" i="31" s="1"/>
  <c r="AL41" i="31"/>
  <c r="AK41" i="31"/>
  <c r="AK40" i="31"/>
  <c r="AL40" i="31" s="1"/>
  <c r="AK39" i="31"/>
  <c r="AL39" i="31" s="1"/>
  <c r="AK38" i="31"/>
  <c r="AL38" i="31" s="1"/>
  <c r="AK37" i="31"/>
  <c r="AL37" i="31" s="1"/>
  <c r="AL36" i="31"/>
  <c r="AK36" i="31"/>
  <c r="AK35" i="31"/>
  <c r="AL35" i="31" s="1"/>
  <c r="I24" i="31"/>
  <c r="G24" i="31"/>
  <c r="D24" i="31"/>
  <c r="I23" i="31"/>
  <c r="G23" i="31"/>
  <c r="D23" i="31"/>
  <c r="I22" i="31"/>
  <c r="G22" i="31"/>
  <c r="D22" i="31"/>
  <c r="I21" i="31"/>
  <c r="G21" i="31"/>
  <c r="D21" i="31"/>
  <c r="AF7" i="31"/>
  <c r="AE7" i="31"/>
  <c r="AA7" i="31"/>
  <c r="Z7" i="31"/>
  <c r="AA42" i="21"/>
  <c r="AA43" i="21"/>
  <c r="AA44" i="21"/>
  <c r="AA45" i="21" s="1"/>
  <c r="AA46" i="21" s="1"/>
  <c r="AA47" i="21" s="1"/>
  <c r="AA48" i="21" s="1"/>
  <c r="AA49" i="21" s="1"/>
  <c r="AA50" i="21" s="1"/>
  <c r="AA51" i="21" s="1"/>
  <c r="AA41" i="21"/>
  <c r="AA40" i="21"/>
  <c r="AA30" i="21"/>
  <c r="AA31" i="21" s="1"/>
  <c r="AA32" i="21" s="1"/>
  <c r="AA33" i="21" s="1"/>
  <c r="AA34" i="21" s="1"/>
  <c r="AA35" i="21" s="1"/>
  <c r="AA36" i="21" s="1"/>
  <c r="AA37" i="21" s="1"/>
  <c r="AA38" i="21" s="1"/>
  <c r="AA39" i="21" s="1"/>
  <c r="AA29" i="21"/>
  <c r="AA28" i="21"/>
  <c r="AA18" i="21"/>
  <c r="AA19" i="21"/>
  <c r="AA20" i="21" s="1"/>
  <c r="AA21" i="21" s="1"/>
  <c r="AA22" i="21" s="1"/>
  <c r="AA23" i="21" s="1"/>
  <c r="AA24" i="21" s="1"/>
  <c r="AA25" i="21" s="1"/>
  <c r="AA26" i="21" s="1"/>
  <c r="AA27" i="21" s="1"/>
  <c r="AA17" i="21"/>
  <c r="AA16" i="21"/>
  <c r="AA6" i="21"/>
  <c r="AA7" i="21" s="1"/>
  <c r="AA8" i="21" s="1"/>
  <c r="AA9" i="21" s="1"/>
  <c r="AA10" i="21" s="1"/>
  <c r="AA11" i="21" s="1"/>
  <c r="AA12" i="21" s="1"/>
  <c r="AA13" i="21" s="1"/>
  <c r="AA14" i="21" s="1"/>
  <c r="AA15" i="21" s="1"/>
  <c r="AA5" i="21"/>
  <c r="AA4" i="21"/>
  <c r="J4" i="26"/>
  <c r="J2" i="26"/>
  <c r="M55" i="25"/>
  <c r="L55" i="25"/>
  <c r="K55" i="25"/>
  <c r="J55" i="25"/>
  <c r="I55" i="25"/>
  <c r="G55" i="25"/>
  <c r="M54" i="25"/>
  <c r="L54" i="25"/>
  <c r="K54" i="25"/>
  <c r="J54" i="25"/>
  <c r="I54" i="25"/>
  <c r="G54" i="25"/>
  <c r="M53" i="25"/>
  <c r="L53" i="25"/>
  <c r="K53" i="25"/>
  <c r="J53" i="25"/>
  <c r="I53" i="25"/>
  <c r="G53" i="25"/>
  <c r="M52" i="25"/>
  <c r="L52" i="25"/>
  <c r="K52" i="25"/>
  <c r="J52" i="25"/>
  <c r="I52" i="25"/>
  <c r="G52" i="25"/>
  <c r="Z25" i="25"/>
  <c r="Y25" i="25"/>
  <c r="X25" i="25"/>
  <c r="W25" i="25"/>
  <c r="V25" i="25"/>
  <c r="T25" i="25"/>
  <c r="Z24" i="25"/>
  <c r="Y24" i="25"/>
  <c r="X24" i="25"/>
  <c r="W24" i="25"/>
  <c r="V24" i="25"/>
  <c r="T24" i="25"/>
  <c r="Z23" i="25"/>
  <c r="Y23" i="25"/>
  <c r="X23" i="25"/>
  <c r="W23" i="25"/>
  <c r="V23" i="25"/>
  <c r="T23" i="25"/>
  <c r="Z22" i="25"/>
  <c r="Y22" i="25"/>
  <c r="X22" i="25"/>
  <c r="W22" i="25"/>
  <c r="V22" i="25"/>
  <c r="T22" i="25"/>
  <c r="Z21" i="25"/>
  <c r="Y21" i="25"/>
  <c r="X21" i="25"/>
  <c r="W21" i="25"/>
  <c r="V21" i="25"/>
  <c r="T21" i="25"/>
  <c r="Z20" i="25"/>
  <c r="Y20" i="25"/>
  <c r="X20" i="25"/>
  <c r="W20" i="25"/>
  <c r="V20" i="25"/>
  <c r="T20" i="25"/>
  <c r="Z19" i="25"/>
  <c r="X19" i="25"/>
  <c r="W19" i="25"/>
  <c r="V19" i="25"/>
  <c r="T19" i="25"/>
  <c r="Z18" i="25"/>
  <c r="Y18" i="25"/>
  <c r="X18" i="25"/>
  <c r="W18" i="25"/>
  <c r="V18" i="25"/>
  <c r="T18" i="25"/>
  <c r="Z17" i="25"/>
  <c r="Y17" i="25"/>
  <c r="X17" i="25"/>
  <c r="W17" i="25"/>
  <c r="V17" i="25"/>
  <c r="T17" i="25"/>
  <c r="Z16" i="25"/>
  <c r="Y16" i="25"/>
  <c r="X16" i="25"/>
  <c r="W16" i="25"/>
  <c r="V16" i="25"/>
  <c r="T16" i="25"/>
  <c r="P16" i="25"/>
  <c r="Z15" i="25"/>
  <c r="Y15" i="25"/>
  <c r="X15" i="25"/>
  <c r="W15" i="25"/>
  <c r="V15" i="25"/>
  <c r="T15" i="25"/>
  <c r="R15" i="25"/>
  <c r="Q15" i="25"/>
  <c r="Z14" i="25"/>
  <c r="Y14" i="25"/>
  <c r="X14" i="25"/>
  <c r="W14" i="25"/>
  <c r="V14" i="25"/>
  <c r="T14" i="25"/>
  <c r="R14" i="25"/>
  <c r="Q14" i="25"/>
  <c r="Z13" i="25"/>
  <c r="Y13" i="25"/>
  <c r="X13" i="25"/>
  <c r="W13" i="25"/>
  <c r="V13" i="25"/>
  <c r="T13" i="25"/>
  <c r="R13" i="25"/>
  <c r="Q13" i="25"/>
  <c r="Z12" i="25"/>
  <c r="X12" i="25"/>
  <c r="W12" i="25"/>
  <c r="V12" i="25"/>
  <c r="T12" i="25"/>
  <c r="R12" i="25"/>
  <c r="Q12" i="25"/>
  <c r="N5" i="25"/>
  <c r="M5" i="25"/>
  <c r="L5" i="25"/>
  <c r="K5" i="25"/>
  <c r="J5" i="25"/>
  <c r="I5" i="25"/>
  <c r="H5" i="25"/>
  <c r="N4" i="25"/>
  <c r="M4" i="25"/>
  <c r="L4" i="25"/>
  <c r="K4" i="25"/>
  <c r="J4" i="25"/>
  <c r="I4" i="25"/>
  <c r="H4" i="25"/>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AF7" i="24"/>
  <c r="AE7" i="24"/>
  <c r="AA7" i="24"/>
  <c r="Z7" i="24"/>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P7" i="21"/>
  <c r="F7" i="21"/>
  <c r="P6" i="21"/>
  <c r="F6" i="21"/>
  <c r="P5" i="21"/>
  <c r="F5" i="21"/>
  <c r="R4" i="21"/>
  <c r="P4" i="21"/>
  <c r="H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charset val="134"/>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2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7D48340C-AA40-45AB-B4A4-B1800720707C}">
      <text>
        <r>
          <rPr>
            <b/>
            <sz val="8"/>
            <rFont val="Tahoma"/>
            <charset val="134"/>
          </rPr>
          <t>Amit Kanudia:</t>
        </r>
        <r>
          <rPr>
            <sz val="8"/>
            <rFont val="Tahoma"/>
            <charset val="134"/>
          </rPr>
          <t xml:space="preserve">
10/12/2015
default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300-000001000000}">
      <text>
        <r>
          <rPr>
            <b/>
            <sz val="8"/>
            <rFont val="Tahoma"/>
            <charset val="134"/>
          </rPr>
          <t>Amit Kanudia:</t>
        </r>
        <r>
          <rPr>
            <sz val="8"/>
            <rFont val="Tahoma"/>
            <charset val="134"/>
          </rPr>
          <t xml:space="preserve">
10/12/2015
default value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B2" authorId="0" shapeId="0" xr:uid="{00000000-0006-0000-0400-000001000000}">
      <text>
        <r>
          <rPr>
            <b/>
            <sz val="8"/>
            <rFont val="Tahoma"/>
            <charset val="134"/>
          </rPr>
          <t>Insert Table</t>
        </r>
      </text>
    </comment>
    <comment ref="D2" authorId="0" shapeId="0" xr:uid="{00000000-0006-0000-0400-000002000000}">
      <text>
        <r>
          <rPr>
            <b/>
            <sz val="8"/>
            <rFont val="Tahoma"/>
            <charset val="134"/>
          </rPr>
          <t>Insert Table</t>
        </r>
      </text>
    </comment>
    <comment ref="G3" authorId="1" shapeId="0" xr:uid="{00000000-0006-0000-0400-000003000000}">
      <text>
        <r>
          <rPr>
            <b/>
            <sz val="8"/>
            <rFont val="Tahoma"/>
            <charset val="134"/>
          </rPr>
          <t>Amit Kanudia:</t>
        </r>
        <r>
          <rPr>
            <sz val="8"/>
            <rFont val="Tahoma"/>
            <charset val="134"/>
          </rPr>
          <t xml:space="preserve">
10/12/2015
default value
</t>
        </r>
      </text>
    </comment>
    <comment ref="AI3" authorId="1" shapeId="0" xr:uid="{00000000-0006-0000-0400-000004000000}">
      <text>
        <r>
          <rPr>
            <b/>
            <sz val="8"/>
            <rFont val="Tahoma"/>
            <charset val="134"/>
          </rPr>
          <t>Amit Kanudia:</t>
        </r>
        <r>
          <rPr>
            <sz val="8"/>
            <rFont val="Tahoma"/>
            <charset val="134"/>
          </rPr>
          <t xml:space="preserve">
10/12/2015
default value
</t>
        </r>
      </text>
    </comment>
    <comment ref="A36" authorId="0" shapeId="0" xr:uid="{00000000-0006-0000-0400-000005000000}">
      <text>
        <r>
          <rPr>
            <b/>
            <sz val="8"/>
            <rFont val="Tahoma"/>
            <charset val="134"/>
          </rPr>
          <t>Insert Table</t>
        </r>
      </text>
    </comment>
  </commentList>
</comments>
</file>

<file path=xl/sharedStrings.xml><?xml version="1.0" encoding="utf-8"?>
<sst xmlns="http://schemas.openxmlformats.org/spreadsheetml/2006/main" count="3120" uniqueCount="583">
  <si>
    <t>~TFM_INS</t>
  </si>
  <si>
    <t>TimeSlice</t>
  </si>
  <si>
    <t>LimType</t>
  </si>
  <si>
    <t>Attribute</t>
  </si>
  <si>
    <t>Year</t>
  </si>
  <si>
    <t>AllRegions</t>
  </si>
  <si>
    <t>Number of day</t>
  </si>
  <si>
    <t>RH0</t>
  </si>
  <si>
    <t>G_YRFR</t>
  </si>
  <si>
    <t>R</t>
  </si>
  <si>
    <t>March to May</t>
  </si>
  <si>
    <t>RH1</t>
  </si>
  <si>
    <t>S</t>
  </si>
  <si>
    <t>RH2</t>
  </si>
  <si>
    <t>F</t>
  </si>
  <si>
    <t>RH3</t>
  </si>
  <si>
    <t>W</t>
  </si>
  <si>
    <t>RH4</t>
  </si>
  <si>
    <t>RH5</t>
  </si>
  <si>
    <t>RH6</t>
  </si>
  <si>
    <t>RH7</t>
  </si>
  <si>
    <t>RH8</t>
  </si>
  <si>
    <t>RH9</t>
  </si>
  <si>
    <t>RH10</t>
  </si>
  <si>
    <t>RH11</t>
  </si>
  <si>
    <t>RH12</t>
  </si>
  <si>
    <t>RH13</t>
  </si>
  <si>
    <t>RH14</t>
  </si>
  <si>
    <t>RH15</t>
  </si>
  <si>
    <t>RH16</t>
  </si>
  <si>
    <t>RH17</t>
  </si>
  <si>
    <t>RH18</t>
  </si>
  <si>
    <t>RH19</t>
  </si>
  <si>
    <t>RH20</t>
  </si>
  <si>
    <t>RH21</t>
  </si>
  <si>
    <t>RH22</t>
  </si>
  <si>
    <t>RH23</t>
  </si>
  <si>
    <t>SH0</t>
  </si>
  <si>
    <t>SH1</t>
  </si>
  <si>
    <t>SH2</t>
  </si>
  <si>
    <t>SH3</t>
  </si>
  <si>
    <t>SH4</t>
  </si>
  <si>
    <t>SH5</t>
  </si>
  <si>
    <t>SH6</t>
  </si>
  <si>
    <t>SH7</t>
  </si>
  <si>
    <t>SH8</t>
  </si>
  <si>
    <t>SH9</t>
  </si>
  <si>
    <t>SH10</t>
  </si>
  <si>
    <t>SH11</t>
  </si>
  <si>
    <t>SH12</t>
  </si>
  <si>
    <t>SH13</t>
  </si>
  <si>
    <t>SH14</t>
  </si>
  <si>
    <t>SH15</t>
  </si>
  <si>
    <t>SH16</t>
  </si>
  <si>
    <t>SH17</t>
  </si>
  <si>
    <t>SH18</t>
  </si>
  <si>
    <t>SH19</t>
  </si>
  <si>
    <t>SH20</t>
  </si>
  <si>
    <t>SH21</t>
  </si>
  <si>
    <t>SH22</t>
  </si>
  <si>
    <t>SH23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</si>
  <si>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</si>
  <si>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</si>
  <si>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</si>
  <si>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</si>
  <si>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</si>
  <si>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</si>
  <si>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</si>
  <si>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</si>
  <si>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</si>
  <si>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</si>
  <si>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</si>
  <si>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</si>
  <si>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</si>
  <si>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</si>
  <si>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</si>
  <si>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</si>
  <si>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</si>
  <si>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</si>
  <si>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</si>
  <si>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</si>
  <si>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</si>
  <si>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</si>
  <si>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</si>
  <si>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</si>
  <si>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</si>
  <si>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</si>
  <si>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</si>
  <si>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</si>
  <si>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</si>
  <si>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</si>
  <si>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</si>
  <si>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</si>
  <si>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</si>
  <si>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</si>
  <si>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</si>
  <si>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</si>
  <si>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</si>
  <si>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</si>
  <si>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</si>
  <si>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</si>
  <si>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</si>
  <si>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</si>
  <si>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</si>
  <si>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</si>
  <si>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</si>
  <si>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</si>
  <si>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</si>
  <si>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</si>
  <si>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</si>
  <si>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</si>
  <si>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</si>
  <si>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</si>
  <si>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</si>
  <si>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</si>
  <si>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</si>
  <si>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</si>
  <si>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</si>
  <si>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</si>
  <si>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</si>
  <si>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</si>
  <si>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</si>
  <si>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</si>
  <si>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</si>
  <si>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</si>
  <si>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</si>
  <si>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</si>
  <si>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</si>
  <si>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</si>
  <si>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</si>
  <si>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</si>
  <si>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</si>
  <si>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</si>
  <si>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</si>
  <si>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</si>
  <si>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</si>
  <si>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</si>
  <si>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</si>
  <si>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</si>
  <si>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</si>
  <si>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</si>
  <si>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</si>
  <si>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</si>
  <si>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</si>
  <si>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</si>
  <si>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</si>
  <si>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</si>
  <si>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*PV stock is from https://www.statista.com/statistics/472761/capacity-solar-pv-energy-in-canada-by-province/</t>
  </si>
  <si>
    <t>AT</t>
  </si>
  <si>
    <t>QU</t>
  </si>
  <si>
    <t>ON</t>
  </si>
  <si>
    <t>MA</t>
  </si>
  <si>
    <t>SA</t>
  </si>
  <si>
    <t>AL</t>
  </si>
  <si>
    <t>BC</t>
  </si>
  <si>
    <t>*onshore provincial wind capacity is from 2021 dat, mapped in https://www.sciencedirect.com/science/article/pii/S1364032122005792#fig1</t>
  </si>
  <si>
    <t>STOCK</t>
  </si>
  <si>
    <t>EEPP_PV</t>
  </si>
  <si>
    <t>EEPP_WindON</t>
  </si>
  <si>
    <t>EEPP_WindOFF</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</si>
  <si>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</si>
  <si>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</si>
  <si>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</si>
  <si>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</si>
  <si>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</si>
  <si>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</si>
  <si>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</si>
  <si>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</si>
  <si>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</si>
  <si>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</si>
  <si>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</si>
  <si>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</si>
  <si>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</si>
  <si>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</si>
  <si>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</si>
  <si>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</si>
  <si>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</si>
  <si>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</si>
  <si>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</si>
  <si>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</si>
  <si>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</si>
  <si>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</si>
  <si>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</si>
  <si>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</si>
  <si>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</si>
  <si>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</si>
  <si>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</si>
  <si>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</si>
  <si>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</si>
  <si>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</si>
  <si>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Pset_CI</t>
  </si>
  <si>
    <t>FH12,FH13,FH14,FH15,FH16,FH17,FH18,FH19</t>
  </si>
  <si>
    <t>NCAP_AF</t>
  </si>
  <si>
    <t>2020,2100</t>
  </si>
  <si>
    <t>ELCWIN</t>
  </si>
  <si>
    <t>FH13,FH14,FH15,FH16,FH17,FH18,FH19,FH20</t>
  </si>
  <si>
    <t>FH15,FH16,FH17,FH18,FH19,FH20,FH21,FH22</t>
  </si>
  <si>
    <t>FH16,FH17,FH18,FH19,FH20,FH21,FH22,FH23</t>
  </si>
  <si>
    <t>FH23,FH0,FH1,FH2,FH3,FH4,FH5,FH6,FH7,FH8</t>
  </si>
  <si>
    <t>FH0,FH1,FH2,FH3,FH4,FH5,FH6,FH7,FH8,FH9</t>
  </si>
  <si>
    <t>FH2,FH3,FH4,FH5,FH6,FH7,FH8,FH9,FH10,FH11</t>
  </si>
  <si>
    <t>FH3,FH4,FH5,FH6,FH7,FH8,FH9,FH10,FH11,FH12</t>
  </si>
  <si>
    <t>FH9,FH10,FH11</t>
  </si>
  <si>
    <t>FH10,FH11,FH12</t>
  </si>
  <si>
    <t>FH12,FH13,FH14</t>
  </si>
  <si>
    <t>FH13,FH14,FH15</t>
  </si>
  <si>
    <t>FH20,FH21,FH22</t>
  </si>
  <si>
    <t>FH21,FH22,FH23</t>
  </si>
  <si>
    <t>FH23,FH0,FH1</t>
  </si>
  <si>
    <t>FH0,FH1,FH2</t>
  </si>
  <si>
    <t>RH12,RH13,RH14,RH15,RH16,RH17,RH18,RH19</t>
  </si>
  <si>
    <t>RH13,RH14,RH15,RH16,RH17,RH18,RH19,RH20</t>
  </si>
  <si>
    <t>RH15,RH16,RH17,RH18,RH19,RH20,RH21,RH22</t>
  </si>
  <si>
    <t>RH16,RH17,RH18,RH19,RH20,RH21,RH22,RH23</t>
  </si>
  <si>
    <t>RH23,RH0,RH1,RH2,RH3,RH4,RH5,RH6,RH7,RH8</t>
  </si>
  <si>
    <t>RH0,RH1,RH2,RH3,RH4,RH5,RH6,RH7,RH8,RH9</t>
  </si>
  <si>
    <t>RH2,RH3,RH4,RH5,RH6,RH7,RH8,RH9,RH10,RH11</t>
  </si>
  <si>
    <t>RH3,RH4,RH5,RH6,RH7,RH8,RH9,RH10,RH11,RH12</t>
  </si>
  <si>
    <t>RH9,RH10,RH11</t>
  </si>
  <si>
    <t>RH10,RH11,RH12</t>
  </si>
  <si>
    <t>RH12,RH13,RH14</t>
  </si>
  <si>
    <t>RH13,RH14,RH15</t>
  </si>
  <si>
    <t>RH20,RH21,RH22</t>
  </si>
  <si>
    <t>RH21,RH22,RH23</t>
  </si>
  <si>
    <t>RH23,RH0,RH1</t>
  </si>
  <si>
    <t>RH0,RH1,RH2</t>
  </si>
  <si>
    <t>SH12,SH13,SH14,SH15,SH16,SH17,SH18,SH19</t>
  </si>
  <si>
    <t>SH13,SH14,SH15,SH16,SH17,SH18,SH19,SH20</t>
  </si>
  <si>
    <t>SH15,SH16,SH17,SH18,SH19,SH20,SH21,SH22</t>
  </si>
  <si>
    <t>SH16,SH17,SH18,SH19,SH20,SH21,SH22,SH23</t>
  </si>
  <si>
    <t>SH23,SH0,SH1,SH2,SH3,SH4,SH5,SH6,SH7,SH8</t>
  </si>
  <si>
    <t>SH0,SH1,SH2,SH3,SH4,SH5,SH6,SH7,SH8,SH9</t>
  </si>
  <si>
    <t>SH2,SH3,SH4,SH5,SH6,SH7,SH8,SH9,SH10,SH11</t>
  </si>
  <si>
    <t>SH3,SH4,SH5,SH6,SH7,SH8,SH9,SH10,SH11,SH12</t>
  </si>
  <si>
    <t>SH9,SH10,SH11</t>
  </si>
  <si>
    <t>SH10,SH11,SH12</t>
  </si>
  <si>
    <t>SH12,SH13,SH14</t>
  </si>
  <si>
    <t>SH13,SH14,SH15</t>
  </si>
  <si>
    <t>SH20,SH21,SH22</t>
  </si>
  <si>
    <t>SH21,SH22,SH23</t>
  </si>
  <si>
    <t>SH23,SH0,SH1</t>
  </si>
  <si>
    <t>SH0,SH1,SH2</t>
  </si>
  <si>
    <t>WH12,WH13,WH14,WH15,WH16,WH17,WH18,WH19</t>
  </si>
  <si>
    <t>WH13,WH14,WH15,WH16,WH17,WH18,WH19,WH20</t>
  </si>
  <si>
    <t>WH15,WH16,WH17,WH18,WH19,WH20,WH21,WH22</t>
  </si>
  <si>
    <t>WH16,WH17,WH18,WH19,WH20,WH21,WH22,WH23</t>
  </si>
  <si>
    <t>WH23,WH0,WH1,WH2,WH3,WH4,WH5,WH6,WH7,WH8</t>
  </si>
  <si>
    <t>WH0,WH1,WH2,WH3,WH4,WH5,WH6,WH7,WH8,WH9</t>
  </si>
  <si>
    <t>WH2,WH3,WH4,WH5,WH6,WH7,WH8,WH9,WH10,WH11</t>
  </si>
  <si>
    <t>WH3,WH4,WH5,WH6,WH7,WH8,WH9,WH10,WH11,WH12</t>
  </si>
  <si>
    <t>WH9,WH10,WH11</t>
  </si>
  <si>
    <t>WH10,WH11,WH12</t>
  </si>
  <si>
    <t>WH12,WH13,WH14</t>
  </si>
  <si>
    <t>WH13,WH14,WH15</t>
  </si>
  <si>
    <t>WH20,WH21,WH22</t>
  </si>
  <si>
    <t>WH21,WH22,WH23</t>
  </si>
  <si>
    <t>WH23,WH0,WH1</t>
  </si>
  <si>
    <t>WH0,WH1,WH2</t>
  </si>
  <si>
    <t>ELCSOL</t>
  </si>
  <si>
    <t>Trans-Insert</t>
  </si>
  <si>
    <t>*Unit:GW</t>
  </si>
  <si>
    <t>*Accessquebechydrofromhttps://www.hydroquebec.com/generation/generating-stations.htmlandhttps://github.com/mfastudillo/NATEM_Applied_Energy2017</t>
  </si>
  <si>
    <t>*ONprovincedataisfromhttps://data.ontario.ca/dataset/ontario-energy-report-supporting-data/resource/ca5f6da8-68da-47c0-954c-e6d27c77a575,andassumingtheproportionforconventionalandrun-of-rivercapacitysamewithQU</t>
  </si>
  <si>
    <t>EUHYDDAM00</t>
  </si>
  <si>
    <t>EUHYDRUN00</t>
  </si>
  <si>
    <t>*MAprovince-6100MWintotalisfromhttps://www.cer-rec.gc.ca/en/data-analysis/energy-markets/provincial-territorial-energy-profiles/provincial-territorial-energy-profiles-manitoba.html#:~:text=Manitoba%20has%20an%20estimated%20generating%20capacity%20of%206,of%20which%20are%20located%20along%20the%20Nelson%20River.</t>
  </si>
  <si>
    <t>*SA:890MW,fromhttps://www.cer-rec.gc.ca/en/data-analysis/energy-markets/provincial-territorial-energy-profiles/provincial-territorial-energy-profiles-saskatchewan.html</t>
  </si>
  <si>
    <t>*ABsdatasourcedfromhttps://doi.org/10.1016/j.renene.2022.07.033</t>
  </si>
  <si>
    <t>*BC:16017MWsourcedfromhttps://www.cer-rec.gc.ca/en/data-analysis/energy-commodities/electricity/report/canadas-renewable-power/provinces/renewable-power-canada-british-columbia.html</t>
  </si>
  <si>
    <t>*Assumingtheexistinghydropowerstockdoesntshrink/decommissionedduring2020-2050,followingtheruleofEU-TIMES</t>
  </si>
  <si>
    <t>DAM</t>
  </si>
  <si>
    <t>RUN-OF-RIVER</t>
  </si>
  <si>
    <t>*NovaScotia:400MW,fromhttps://www.cer-rec.gc.ca/en/data-analysis/energy-markets/provincial-territorial-energy-profiles/provincial-territorial-energy-profiles-nova-scotia.html#:~:text=Nova%20Scotia%20Power%2C%20a%20subsidiary%20of%20Emera%2C%20generates,Nova%20Scotia%2C%20totaling%20400%20MW%20of%20generation%20capacity.</t>
  </si>
  <si>
    <t>*NB:Hydropowercapacitytotalsuptp3130*22/(30+22)=1324MW;30%fromfossil-fuel,while22%generationswerefromhydropower;NBPoweroperatesatotalof13hydro,coal,oil,anddiesel-poweredstationswithacombinedcapacityof3130MW.Fromhttps://www.cer-rec.gc.ca/en/data-analysis/energy-markets/provincial-territorial-energy-profiles/provincial-territorial-energy-profiles-new-brunswick.html</t>
  </si>
  <si>
    <t>*PEL:Roughly99%ofpowergenerationonPEIisfromwindfarms.Sothehydropowerwasneglectedthere.Fromhttps://www.cer-rec.gc.ca/en/data-analysis/energy-markets/provincial-territorial-energy-profiles/provincial-territorial-energy-profiles-prince-edward-island.html</t>
  </si>
  <si>
    <t>*NFL:7267.4MW,fromthemainhydrogeneratorhttps://nlhydro.com/operations/hydro-generation/</t>
  </si>
  <si>
    <t>*followingtherulesofEU-TIMES,itshowsthatoriginalhydropowercapacitycouldlivelongto2100</t>
  </si>
  <si>
    <t>*THEAFAALLFROMtheQuebeccasestudyfromNATEM,openedinhttps://www.sciencedirect.com/science/article/pii/S0306261917310036?via%3Dihub#s0215</t>
  </si>
  <si>
    <t>PSET_PN</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</si>
  <si>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</si>
  <si>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</si>
  <si>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</si>
  <si>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</si>
  <si>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</si>
  <si>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</si>
  <si>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</si>
  <si>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</si>
  <si>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</si>
  <si>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</si>
  <si>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</si>
  <si>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</si>
  <si>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</si>
  <si>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</si>
  <si>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</si>
  <si>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</si>
  <si>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</si>
  <si>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</si>
  <si>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</si>
  <si>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</si>
  <si>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</si>
  <si>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</si>
  <si>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</si>
  <si>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</si>
  <si>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</si>
  <si>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</si>
  <si>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</si>
  <si>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</si>
  <si>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</si>
  <si>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</si>
  <si>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</si>
  <si>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</si>
  <si>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</si>
  <si>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</si>
  <si>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</si>
  <si>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</si>
  <si>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</si>
  <si>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</si>
  <si>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</si>
  <si>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</si>
  <si>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</si>
  <si>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</si>
  <si>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</si>
  <si>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</si>
  <si>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</si>
  <si>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</si>
  <si>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</si>
  <si>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</si>
  <si>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</si>
  <si>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</si>
  <si>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</si>
  <si>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</si>
  <si>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</si>
  <si>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</si>
  <si>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</si>
  <si>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</si>
  <si>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</si>
  <si>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</si>
  <si>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</si>
  <si>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</si>
  <si>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</si>
  <si>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</si>
  <si>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</si>
  <si>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</si>
  <si>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</si>
  <si>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</si>
  <si>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</si>
  <si>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</si>
  <si>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</si>
  <si>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</si>
  <si>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</si>
  <si>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</si>
  <si>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</si>
  <si>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</si>
  <si>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</si>
  <si>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</si>
  <si>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</si>
  <si>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</si>
  <si>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</si>
  <si>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</si>
  <si>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</si>
  <si>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</si>
  <si>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</si>
  <si>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</si>
  <si>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</si>
  <si>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</si>
  <si>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</si>
  <si>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</si>
  <si>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</si>
  <si>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</si>
  <si>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</si>
  <si>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</si>
  <si>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</si>
  <si>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</si>
  <si>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</si>
  <si>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</si>
  <si>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</si>
  <si>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</si>
  <si>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</si>
  <si>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</si>
  <si>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</si>
  <si>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</si>
  <si>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</si>
  <si>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</si>
  <si>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</si>
  <si>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</si>
  <si>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</si>
  <si>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</si>
  <si>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</si>
  <si>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</si>
  <si>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</si>
  <si>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</si>
  <si>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</si>
  <si>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</si>
  <si>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</si>
  <si>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</si>
  <si>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</si>
  <si>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</si>
  <si>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</si>
  <si>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</si>
  <si>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</si>
  <si>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</si>
  <si>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</si>
  <si>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</si>
  <si>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</si>
  <si>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</si>
  <si>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</si>
  <si>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</si>
  <si>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</si>
  <si>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</si>
  <si>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</si>
  <si>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</si>
  <si>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</si>
  <si>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</si>
  <si>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</si>
  <si>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</si>
  <si>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</si>
  <si>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</si>
  <si>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</si>
  <si>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</si>
  <si>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</si>
  <si>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</si>
  <si>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</si>
  <si>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</si>
  <si>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</si>
  <si>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</si>
  <si>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</si>
  <si>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</si>
  <si>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</si>
  <si>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</si>
  <si>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</si>
  <si>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</si>
  <si>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</si>
  <si>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</si>
  <si>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</si>
  <si>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</si>
  <si>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</si>
  <si>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</si>
  <si>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</si>
  <si>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</si>
  <si>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</si>
  <si>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</si>
  <si>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</si>
  <si>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</si>
  <si>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</si>
  <si>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</si>
  <si>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</si>
  <si>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</si>
  <si>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</si>
  <si>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</si>
  <si>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</si>
  <si>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</si>
  <si>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</si>
  <si>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</si>
  <si>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</si>
  <si>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</si>
  <si>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</si>
  <si>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</si>
  <si>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</si>
  <si>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</si>
  <si>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</si>
  <si>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</si>
  <si>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</si>
  <si>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</si>
  <si>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</si>
  <si>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</si>
  <si>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</si>
  <si>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</si>
  <si>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</si>
  <si>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</si>
  <si>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</si>
  <si>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</si>
  <si>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</si>
  <si>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</si>
  <si>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</si>
  <si>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</si>
  <si>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</si>
  <si>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</si>
  <si>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</si>
  <si>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</si>
  <si>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</si>
  <si>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</si>
  <si>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</si>
  <si>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</si>
  <si>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</si>
  <si>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</si>
  <si>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</si>
  <si>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</si>
  <si>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</si>
  <si>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</si>
  <si>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</si>
  <si>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</si>
  <si>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FH12_13, FH14_15, FH16_17, FH18_19</t>
  </si>
  <si>
    <t>FH20_21, FH22_23</t>
  </si>
  <si>
    <t>RH12_13, RH14_15, RH16_17, RH18_19</t>
  </si>
  <si>
    <t>RH20_21, RH22_23</t>
  </si>
  <si>
    <t>SH12_13, SH14_15, SH16_17, SH18_19</t>
  </si>
  <si>
    <t>SH20_21, SH22_23</t>
  </si>
  <si>
    <t>WH12_13, WH14_15, WH16_17, WH18_19</t>
  </si>
  <si>
    <t>WH20_21, WH22_23</t>
  </si>
  <si>
    <t>FH0_1, FH2_3, FH4_5, FH6_7,FH8_9</t>
  </si>
  <si>
    <t>RH0_1, RH2_3, RH4_5, RH6_7,RH8_9</t>
  </si>
  <si>
    <t>SH0_1, SH2_3, SH4_5, SH6_7,SH8_9</t>
  </si>
  <si>
    <t>WH0_1, WH2_3, WH4_5, WH6_7,WH8_9</t>
  </si>
  <si>
    <t>FH12_13,FH14_15,FH16_17,FH18_19</t>
  </si>
  <si>
    <t>FH0_1,FH2_3,FH4_5,FH6_7,FH8_9</t>
  </si>
  <si>
    <t>FH20_21,FH22_23</t>
  </si>
  <si>
    <t>RH12_13,RH14_15,RH16_17,RH18_19</t>
  </si>
  <si>
    <t>RH0_1,RH2_3,RH4_5,RH6_7,RH8_9</t>
  </si>
  <si>
    <t>RH20_21,RH22_23</t>
  </si>
  <si>
    <t>SH12_13,SH14_15,SH16_17,SH18_19</t>
  </si>
  <si>
    <t>SH0_1,SH2_3,SH4_5,SH6_7,SH8_9</t>
  </si>
  <si>
    <t>SH20_21,SH22_23</t>
  </si>
  <si>
    <t>WH12_13,WH14_15,WH16_17,WH18_19</t>
  </si>
  <si>
    <t>WH0_1,WH2_3,WH4_5,WH6_7,WH8_9</t>
  </si>
  <si>
    <t>WH20_21,WH22_23</t>
  </si>
  <si>
    <t>FH0_1, FH2_3, FH4_5, FH6_7, FH8_9</t>
  </si>
  <si>
    <t>FH10_11, FH12_13</t>
  </si>
  <si>
    <t>RH0_1, RH2_3, RH4_5, RH6_7, RH8_9</t>
  </si>
  <si>
    <t>RH10_11, RH12_13</t>
  </si>
  <si>
    <t>SH0_1, SH2_3, SH4_5, SH6_7, SH8_9</t>
  </si>
  <si>
    <t>SH10_11, SH12_13</t>
  </si>
  <si>
    <t>WH0_1, WH2_3, WH4_5, WH6_7, WH8_9</t>
  </si>
  <si>
    <t>WH10_11, WH12_13</t>
  </si>
  <si>
    <t>FH14_15, FH16_17, FH18_19, FH20_21</t>
  </si>
  <si>
    <t>RH14_15, RH16_17, RH18_19,RH20_21</t>
  </si>
  <si>
    <t>SH14_15, SH16_17, SH18_19,SH20_21</t>
  </si>
  <si>
    <t>WH14_15, WH16_17, WH18_19,WH20_21</t>
  </si>
  <si>
    <t>FH14_15,FH16_17,FH18_19,FH20_21</t>
  </si>
  <si>
    <t>FH10_11,FH12_13</t>
  </si>
  <si>
    <t>RH14_15,RH16_17,RH18_19,RH20_21</t>
  </si>
  <si>
    <t>RH10_11,RH12_13</t>
  </si>
  <si>
    <t>SH14_15,SH16_17,SH18_19,SH20_21</t>
  </si>
  <si>
    <t>SH10_11,SH12_13</t>
  </si>
  <si>
    <t>WH14_15,WH16_17,WH18_19,WH20_21</t>
  </si>
  <si>
    <t>WH10_11,WH12_13</t>
  </si>
  <si>
    <t>FH2_3, FH4_5, FH6_7, FH8_9, FH10_11</t>
  </si>
  <si>
    <t>FH12_13, FH14_15</t>
  </si>
  <si>
    <t>RH2_3, RH4_5, RH6_7, RH8_9, RH10_11</t>
  </si>
  <si>
    <t>RH12_13, RH14_15</t>
  </si>
  <si>
    <t>SH2_3, SH4_5, SH6_7, SH8_9, SH10_11</t>
  </si>
  <si>
    <t>SH12_13, SH14_15</t>
  </si>
  <si>
    <t>WH2_3, WH4_5, WH6_7, WH8_9, WH10_11</t>
  </si>
  <si>
    <t>WH12_13, WH14_15</t>
  </si>
  <si>
    <t>FH16_17, FH18_19, FH20_21,FH22_23</t>
  </si>
  <si>
    <t>RH16_17, RH18_19, RH20_21,RH22_23</t>
  </si>
  <si>
    <t>SH16_17, SH18_19, SH20_21,SH22_23</t>
  </si>
  <si>
    <t>WH16_17, WH18_19, WH20_21,WH22_23</t>
  </si>
  <si>
    <t>FH16_17,FH18_19,FH20_21,FH22_23</t>
  </si>
  <si>
    <t>FH2_3,FH4_5,FH6_7,FH8_9,FH10_11</t>
  </si>
  <si>
    <t>FH12_13,FH14_15</t>
  </si>
  <si>
    <t>RH16_17,RH18_19,RH20_21,RH22_23</t>
  </si>
  <si>
    <t>RH2_3,RH4_5,RH6_7,RH8_9,RH10_11</t>
  </si>
  <si>
    <t>RH12_13,RH14_15</t>
  </si>
  <si>
    <t>SH16_17,SH18_19,SH20_21,SH22_23</t>
  </si>
  <si>
    <t>SH2_3,SH4_5,SH6_7,SH8_9,SH10_11</t>
  </si>
  <si>
    <t>SH12_13,SH14_15</t>
  </si>
  <si>
    <t>WH16_17,WH18_19,WH20_21,WH22_23</t>
  </si>
  <si>
    <t>WH2_3,WH4_5,WH6_7,WH8_9,WH10_11</t>
  </si>
  <si>
    <t>WH12_13,WH14_15</t>
  </si>
  <si>
    <t>FH16_17, FH18_19, FH20_21, FH22_23</t>
  </si>
  <si>
    <t>FH0_1, FH2_3</t>
  </si>
  <si>
    <t>RH16_17, RH18_19, RH20_21, RH22_23</t>
  </si>
  <si>
    <t>RH0_1, RH2_3</t>
  </si>
  <si>
    <t>SH16_17, SH18_19, SH20_21, SH22_23</t>
  </si>
  <si>
    <t>SH0_1, SH2_3</t>
  </si>
  <si>
    <t>WH16_17, WH18_19, WH20_21, WH22_23</t>
  </si>
  <si>
    <t>WH0_1, WH2_3</t>
  </si>
  <si>
    <t>FH4_5, FH6_7, FH8_9, FH10_11,FH12_13</t>
  </si>
  <si>
    <t>RH4_5, RH6_7, RH8_9, RH10_11,RH12_13</t>
  </si>
  <si>
    <t>SH4_5, SH6_7, SH8_9, SH10_11,SH12_13</t>
  </si>
  <si>
    <t>WH4_5, WH6_7, WH8_9, WH10_11,WH12_13</t>
  </si>
  <si>
    <t>FH4_5,FH6_7,FH8_9,FH10_11,FH12_13</t>
  </si>
  <si>
    <t>FH0_1,FH2_3</t>
  </si>
  <si>
    <t>RH4_5,RH6_7,RH8_9,RH10_11,RH12_13</t>
  </si>
  <si>
    <t>RH0_1,RH2_3</t>
  </si>
  <si>
    <t>SH4_5,SH6_7,SH8_9,SH10_11,SH12_13</t>
  </si>
  <si>
    <t>SH0_1,SH2_3</t>
  </si>
  <si>
    <t>WH4_5,WH6_7,WH8_9,WH10_11,WH12_13</t>
  </si>
  <si>
    <t>WH0_1,WH2_3</t>
  </si>
  <si>
    <t>WH0_1,WH2_3,WH4_5,WH6_7,WH8_9,WH10_11,WH12_13,WH14_15,WH16_17,WH18_19,WH20_21,WH22_23</t>
  </si>
  <si>
    <t>RH0_1,RH2_3,RH4_5,RH6_7,RH8_9,RH10_11,RH12_13,RH14_15,RH16_17,RH18_19,RH20_21,RH22_23</t>
  </si>
  <si>
    <t>SH0_1,SH2_3,SH4_5,SH6_7,SH8_9,SH10_11,SH12_13,SH14_15,SH16_17,SH18_19,SH20_21,SH22_23</t>
  </si>
  <si>
    <t>FH0_1,FH2_3,FH4_5,FH6_7,FH8_9,FH10_11,FH12_13,FH14_15,FH16_17,FH18_19,FH20_21,FH22_23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</si>
</sst>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_ "/>
  </numFmts>
  <fonts count="23">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u/>
      <sz val="10"/>
      <name val="Arial"/>
      <charset val="134"/>
    </font>
    <font>
      <b/>
      <sz val="1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sz val="11"/>
      <color indexed="8"/>
      <name val="Calibri"/>
      <charset val="134"/>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sz val="10"/>
      <name val="Arial"/>
      <charset val="134"/>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8764000366222"/>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22" fillId="0" borderId="0"/>
    <xf numFmtId="0" fontId="1" fillId="0" borderId="0"/>
    <xf numFmtId="0" fontId="1" fillId="0" borderId="0"/>
    <xf numFmtId="0" fontId="22" fillId="0" borderId="0"/>
    <xf numFmtId="0" fontId="1" fillId="0" borderId="0"/>
    <xf numFmtId="0" fontId="22" fillId="0" borderId="0"/>
    <xf numFmtId="0" fontId="22" fillId="0" borderId="0"/>
    <xf numFmtId="0" fontId="1" fillId="0" borderId="0"/>
    <xf numFmtId="0" fontId="1" fillId="0" borderId="0"/>
    <xf numFmtId="0" fontId="22" fillId="0" borderId="0"/>
    <xf numFmtId="0" fontId="17" fillId="0" borderId="0"/>
    <xf numFmtId="0" fontId="1" fillId="7" borderId="5"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22" fillId="0" borderId="0"/>
  </cellStyleXfs>
  <cellXfs count="68">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0" fillId="0" borderId="0" xfId="0" applyFill="1"/>
    <xf numFmtId="0" fontId="0" fillId="4" borderId="0" xfId="0" applyFill="1"/>
    <xf numFmtId="0" fontId="0" fillId="5" borderId="0" xfId="0" applyFill="1"/>
    <xf numFmtId="0" fontId="8" fillId="0" borderId="0" xfId="0" applyFont="1"/>
    <xf numFmtId="0" fontId="0" fillId="0" borderId="2" xfId="0" applyFont="1" applyBorder="1"/>
    <xf numFmtId="0" fontId="9" fillId="0" borderId="2" xfId="0" applyFont="1" applyBorder="1"/>
    <xf numFmtId="0" fontId="0" fillId="0" borderId="3" xfId="0" applyBorder="1"/>
    <xf numFmtId="0" fontId="0" fillId="0" borderId="0" xfId="0" applyFont="1"/>
    <xf numFmtId="49" fontId="0" fillId="0" borderId="3" xfId="0" applyNumberFormat="1" applyFont="1" applyBorder="1"/>
    <xf numFmtId="0" fontId="6" fillId="4"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5" borderId="0" xfId="0" applyFont="1" applyFill="1" applyBorder="1"/>
    <xf numFmtId="0" fontId="9" fillId="5" borderId="0" xfId="0" applyFont="1" applyFill="1" applyBorder="1"/>
    <xf numFmtId="0" fontId="9" fillId="5" borderId="0" xfId="0" applyFont="1" applyFill="1"/>
    <xf numFmtId="49" fontId="0" fillId="0" borderId="2" xfId="0" applyNumberFormat="1" applyFont="1" applyBorder="1"/>
    <xf numFmtId="0" fontId="6" fillId="0" borderId="3" xfId="0" applyFont="1" applyBorder="1"/>
    <xf numFmtId="0" fontId="10" fillId="0" borderId="0" xfId="0" applyFont="1"/>
    <xf numFmtId="0" fontId="11" fillId="0" borderId="0" xfId="0" applyFont="1"/>
    <xf numFmtId="0" fontId="12" fillId="0" borderId="2" xfId="0" applyFont="1" applyBorder="1"/>
    <xf numFmtId="0" fontId="13" fillId="0" borderId="2" xfId="0" applyFont="1" applyBorder="1"/>
    <xf numFmtId="0" fontId="14" fillId="5" borderId="0" xfId="0" applyFont="1" applyFill="1" applyBorder="1"/>
    <xf numFmtId="0" fontId="0" fillId="0" borderId="0" xfId="0" applyBorder="1"/>
    <xf numFmtId="0" fontId="9" fillId="0" borderId="0" xfId="0" applyFont="1"/>
    <xf numFmtId="0" fontId="15" fillId="0" borderId="0" xfId="0" applyFont="1" applyFill="1" applyAlignment="1">
      <alignment vertical="center"/>
    </xf>
    <xf numFmtId="0" fontId="1" fillId="0" borderId="0" xfId="0" applyFont="1" applyFill="1" applyAlignment="1">
      <alignment vertical="center"/>
    </xf>
    <xf numFmtId="0" fontId="15" fillId="6" borderId="0" xfId="0" applyFont="1" applyFill="1" applyAlignment="1">
      <alignment vertical="center"/>
    </xf>
    <xf numFmtId="0" fontId="16" fillId="0" borderId="0" xfId="0" applyFont="1" applyFill="1" applyBorder="1" applyAlignment="1"/>
    <xf numFmtId="164" fontId="0" fillId="0" borderId="2" xfId="0" applyNumberFormat="1" applyBorder="1"/>
    <xf numFmtId="0" fontId="6" fillId="0" borderId="0" xfId="0" applyFont="1" applyBorder="1"/>
    <xf numFmtId="0" fontId="9" fillId="0" borderId="0" xfId="0" applyFont="1" applyBorder="1"/>
    <xf numFmtId="0" fontId="14" fillId="0" borderId="0" xfId="0" applyFont="1" applyBorder="1"/>
    <xf numFmtId="0" fontId="7" fillId="0" borderId="0" xfId="0" applyFont="1" applyBorder="1"/>
    <xf numFmtId="0" fontId="9" fillId="0" borderId="3" xfId="0" applyFont="1" applyBorder="1"/>
    <xf numFmtId="0" fontId="14" fillId="0" borderId="2" xfId="0" applyFont="1" applyBorder="1"/>
    <xf numFmtId="0" fontId="14" fillId="0" borderId="4" xfId="0" applyFont="1" applyBorder="1"/>
    <xf numFmtId="0" fontId="7" fillId="0" borderId="0" xfId="0" applyFont="1"/>
    <xf numFmtId="0" fontId="15" fillId="0" borderId="2" xfId="4" applyFont="1" applyBorder="1"/>
    <xf numFmtId="0" fontId="14" fillId="0" borderId="0" xfId="0" applyFont="1"/>
    <xf numFmtId="0" fontId="0" fillId="0" borderId="0" xfId="0" applyFont="1" applyFill="1" applyBorder="1" applyAlignment="1"/>
    <xf numFmtId="0" fontId="0" fillId="0" borderId="0" xfId="0" applyNumberFormat="1"/>
    <xf numFmtId="0" fontId="0" fillId="0" borderId="0" xfId="0" applyFont="1" applyFill="1" applyBorder="1"/>
    <xf numFmtId="0" fontId="22" fillId="0" borderId="0" xfId="3" applyFill="1" applyBorder="1"/>
    <xf numFmtId="2" fontId="0" fillId="0" borderId="0" xfId="0" applyNumberFormat="1" applyFill="1" applyBorder="1"/>
    <xf numFmtId="0" fontId="0" fillId="0" borderId="0" xfId="0" applyFill="1" applyBorder="1"/>
    <xf numFmtId="0" fontId="0" fillId="0" borderId="0" xfId="0" applyAlignment="1">
      <alignment vertical="center" wrapText="1"/>
    </xf>
    <xf numFmtId="0" fontId="0" fillId="0" borderId="0" xfId="0" applyAlignment="1">
      <alignment horizontal="center"/>
    </xf>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647930</xdr:colOff>
      <xdr:row>14</xdr:row>
      <xdr:rowOff>26602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30</xdr:col>
      <xdr:colOff>561340</xdr:colOff>
      <xdr:row>2</xdr:row>
      <xdr:rowOff>5080</xdr:rowOff>
    </xdr:from>
    <xdr:to>
      <xdr:col>35</xdr:col>
      <xdr:colOff>545320</xdr:colOff>
      <xdr:row>31</xdr:row>
      <xdr:rowOff>153958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8412440" y="322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200-000006000000}"/>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200-000007000000}"/>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200-000008000000}"/>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200-00000A000000}"/>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FAD5EB52-2065-4F74-B862-2218C455D2A0}"/>
            </a:ext>
          </a:extLst>
        </xdr:cNvPr>
        <xdr:cNvPicPr>
          <a:picLocks noChangeAspect="1"/>
        </xdr:cNvPicPr>
      </xdr:nvPicPr>
      <xdr:blipFill>
        <a:blip xmlns:r="http://schemas.openxmlformats.org/officeDocument/2006/relationships" r:embed="rId1"/>
        <a:stretch>
          <a:fillRect/>
        </a:stretch>
      </xdr:blipFill>
      <xdr:spPr>
        <a:xfrm>
          <a:off x="186556" y="444885"/>
          <a:ext cx="5228356" cy="1861367"/>
        </a:xfrm>
        <a:prstGeom prst="rect">
          <a:avLst/>
        </a:prstGeom>
      </xdr:spPr>
    </xdr:pic>
    <xdr:clientData/>
  </xdr:twoCellAnchor>
  <xdr:twoCellAnchor editAs="oneCell">
    <xdr:from>
      <xdr:col>30</xdr:col>
      <xdr:colOff>561340</xdr:colOff>
      <xdr:row>2</xdr:row>
      <xdr:rowOff>5080</xdr:rowOff>
    </xdr:from>
    <xdr:to>
      <xdr:col>40</xdr:col>
      <xdr:colOff>308750</xdr:colOff>
      <xdr:row>31</xdr:row>
      <xdr:rowOff>153958</xdr:rowOff>
    </xdr:to>
    <xdr:pic>
      <xdr:nvPicPr>
        <xdr:cNvPr id="3" name="Picture 2">
          <a:extLst>
            <a:ext uri="{FF2B5EF4-FFF2-40B4-BE49-F238E27FC236}">
              <a16:creationId xmlns:a16="http://schemas.microsoft.com/office/drawing/2014/main" id="{483CD7ED-0B5D-4513-9CDF-0EA03E6FD816}"/>
            </a:ext>
          </a:extLst>
        </xdr:cNvPr>
        <xdr:cNvPicPr>
          <a:picLocks noChangeAspect="1"/>
        </xdr:cNvPicPr>
      </xdr:nvPicPr>
      <xdr:blipFill>
        <a:blip xmlns:r="http://schemas.openxmlformats.org/officeDocument/2006/relationships" r:embed="rId2"/>
        <a:stretch>
          <a:fillRect/>
        </a:stretch>
      </xdr:blipFill>
      <xdr:spPr>
        <a:xfrm>
          <a:off x="28412440" y="322580"/>
          <a:ext cx="6732410" cy="4905028"/>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DC87047E-DE31-419A-9F3F-486C5754922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5">
          <a:extLst>
            <a:ext uri="{FF2B5EF4-FFF2-40B4-BE49-F238E27FC236}">
              <a16:creationId xmlns:a16="http://schemas.microsoft.com/office/drawing/2014/main" id="{734E61BC-A5E1-4933-9494-90407E74A752}"/>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6">
          <a:extLst>
            <a:ext uri="{FF2B5EF4-FFF2-40B4-BE49-F238E27FC236}">
              <a16:creationId xmlns:a16="http://schemas.microsoft.com/office/drawing/2014/main" id="{6D4B9423-ABC8-4B0D-87BD-CF5C5C85A967}"/>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7">
          <a:extLst>
            <a:ext uri="{FF2B5EF4-FFF2-40B4-BE49-F238E27FC236}">
              <a16:creationId xmlns:a16="http://schemas.microsoft.com/office/drawing/2014/main" id="{8FD500BD-9A12-4629-ABF6-43CF3FE7F188}"/>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320401FA-4F32-4C67-8649-CEB97070B7D4}"/>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9">
          <a:extLst>
            <a:ext uri="{FF2B5EF4-FFF2-40B4-BE49-F238E27FC236}">
              <a16:creationId xmlns:a16="http://schemas.microsoft.com/office/drawing/2014/main" id="{35741543-2672-4442-B6C5-5856F8FE73BB}"/>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300-000005000000}"/>
            </a:ext>
          </a:extLst>
        </xdr:cNvPr>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300-000006000000}"/>
            </a:ext>
          </a:extLst>
        </xdr:cNvPr>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300-000009000000}"/>
            </a:ext>
          </a:extLst>
        </xdr:cNvPr>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262225" y="6336030"/>
          <a:ext cx="5245735" cy="18586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99"/>
  <sheetViews>
    <sheetView tabSelected="1" topLeftCell="H1" zoomScale="70" zoomScaleNormal="70" workbookViewId="0">
      <selection activeCell="O25" sqref="O25"/>
    </sheetView>
  </sheetViews>
  <sheetFormatPr defaultColWidth="9" defaultRowHeight="12.5"/>
  <cols>
    <col min="2" max="2" width="11.1796875" style="59" customWidth="1"/>
    <col min="3" max="5" width="9" style="59"/>
    <col min="6" max="6" width="12" style="59" customWidth="1"/>
    <col min="7" max="8" width="12.81640625"/>
    <col min="16" max="16" width="12.81640625"/>
    <col min="18" max="18" width="16.36328125" customWidth="1"/>
  </cols>
  <sheetData>
    <row r="2" spans="1:27">
      <c r="A2" s="16"/>
      <c r="W2" s="60" t="s">
        <v>0</v>
      </c>
    </row>
    <row r="3" spans="1:27">
      <c r="A3" s="16"/>
      <c r="B3" s="59" t="s">
        <v>1</v>
      </c>
      <c r="C3" s="59" t="s">
        <v>2</v>
      </c>
      <c r="D3" s="59" t="s">
        <v>3</v>
      </c>
      <c r="E3" s="59" t="s">
        <v>4</v>
      </c>
      <c r="F3" s="59" t="s">
        <v>5</v>
      </c>
      <c r="K3" t="s">
        <v>6</v>
      </c>
      <c r="W3" s="59" t="s">
        <v>1</v>
      </c>
      <c r="X3" s="59" t="s">
        <v>2</v>
      </c>
      <c r="Y3" s="59" t="s">
        <v>3</v>
      </c>
      <c r="Z3" s="59" t="s">
        <v>4</v>
      </c>
      <c r="AA3" s="59" t="s">
        <v>5</v>
      </c>
    </row>
    <row r="4" spans="1:27">
      <c r="A4" s="16"/>
      <c r="B4" s="59" t="s">
        <v>7</v>
      </c>
      <c r="D4" s="59" t="s">
        <v>8</v>
      </c>
      <c r="F4" s="59">
        <f>P4/24</f>
        <v>1.04735883424408E-2</v>
      </c>
      <c r="H4" s="61">
        <f>SUM(F:F)</f>
        <v>1</v>
      </c>
      <c r="K4" t="s">
        <v>9</v>
      </c>
      <c r="L4">
        <v>92</v>
      </c>
      <c r="N4" t="s">
        <v>10</v>
      </c>
      <c r="P4">
        <f>L4/366</f>
        <v>0.25136612021857901</v>
      </c>
      <c r="R4" s="61">
        <f>SUM(P4:P7)</f>
        <v>1</v>
      </c>
      <c r="W4" t="s">
        <v>443</v>
      </c>
      <c r="Y4" s="59" t="s">
        <v>8</v>
      </c>
      <c r="AA4">
        <f>P4/12</f>
        <v>2.0947176684881583E-2</v>
      </c>
    </row>
    <row r="5" spans="1:27">
      <c r="A5" s="16"/>
      <c r="B5" s="59" t="s">
        <v>11</v>
      </c>
      <c r="D5" s="59" t="s">
        <v>8</v>
      </c>
      <c r="F5" s="59">
        <f>F4</f>
        <v>1.04735883424408E-2</v>
      </c>
      <c r="K5" t="s">
        <v>12</v>
      </c>
      <c r="L5">
        <v>92</v>
      </c>
      <c r="P5">
        <f>L5/366</f>
        <v>0.25136612021857901</v>
      </c>
      <c r="W5" t="s">
        <v>444</v>
      </c>
      <c r="Y5" s="59" t="s">
        <v>8</v>
      </c>
      <c r="AA5">
        <f>AA4</f>
        <v>2.0947176684881583E-2</v>
      </c>
    </row>
    <row r="6" spans="1:27">
      <c r="A6" s="16"/>
      <c r="B6" s="59" t="s">
        <v>13</v>
      </c>
      <c r="D6" s="59" t="s">
        <v>8</v>
      </c>
      <c r="F6" s="59">
        <f t="shared" ref="F6:F27" si="0">F5</f>
        <v>1.04735883424408E-2</v>
      </c>
      <c r="K6" t="s">
        <v>14</v>
      </c>
      <c r="L6">
        <v>91</v>
      </c>
      <c r="P6">
        <f>L6/366</f>
        <v>0.24863387978142101</v>
      </c>
      <c r="W6" t="s">
        <v>445</v>
      </c>
      <c r="Y6" s="59" t="s">
        <v>8</v>
      </c>
      <c r="AA6">
        <f t="shared" ref="AA6:AA15" si="1">AA5</f>
        <v>2.0947176684881583E-2</v>
      </c>
    </row>
    <row r="7" spans="1:27">
      <c r="A7" s="16"/>
      <c r="B7" s="59" t="s">
        <v>15</v>
      </c>
      <c r="D7" s="59" t="s">
        <v>8</v>
      </c>
      <c r="F7" s="59">
        <f t="shared" si="0"/>
        <v>1.04735883424408E-2</v>
      </c>
      <c r="K7" t="s">
        <v>16</v>
      </c>
      <c r="L7">
        <v>91</v>
      </c>
      <c r="P7">
        <f>L7/366</f>
        <v>0.24863387978142101</v>
      </c>
      <c r="W7" t="s">
        <v>446</v>
      </c>
      <c r="Y7" s="59" t="s">
        <v>8</v>
      </c>
      <c r="AA7">
        <f t="shared" si="1"/>
        <v>2.0947176684881583E-2</v>
      </c>
    </row>
    <row r="8" spans="1:27">
      <c r="A8" s="16"/>
      <c r="B8" s="59" t="s">
        <v>17</v>
      </c>
      <c r="D8" s="59" t="s">
        <v>8</v>
      </c>
      <c r="F8" s="59">
        <f t="shared" si="0"/>
        <v>1.04735883424408E-2</v>
      </c>
      <c r="W8" t="s">
        <v>447</v>
      </c>
      <c r="Y8" s="59" t="s">
        <v>8</v>
      </c>
      <c r="AA8">
        <f t="shared" si="1"/>
        <v>2.0947176684881583E-2</v>
      </c>
    </row>
    <row r="9" spans="1:27">
      <c r="A9" s="16"/>
      <c r="B9" s="59" t="s">
        <v>18</v>
      </c>
      <c r="D9" s="59" t="s">
        <v>8</v>
      </c>
      <c r="F9" s="59">
        <f t="shared" si="0"/>
        <v>1.04735883424408E-2</v>
      </c>
      <c r="W9" t="s">
        <v>448</v>
      </c>
      <c r="Y9" s="59" t="s">
        <v>8</v>
      </c>
      <c r="AA9">
        <f t="shared" si="1"/>
        <v>2.0947176684881583E-2</v>
      </c>
    </row>
    <row r="10" spans="1:27">
      <c r="A10" s="16"/>
      <c r="B10" s="59" t="s">
        <v>19</v>
      </c>
      <c r="D10" s="59" t="s">
        <v>8</v>
      </c>
      <c r="F10" s="59">
        <f t="shared" si="0"/>
        <v>1.04735883424408E-2</v>
      </c>
      <c r="W10" t="s">
        <v>449</v>
      </c>
      <c r="Y10" s="59" t="s">
        <v>8</v>
      </c>
      <c r="AA10">
        <f t="shared" si="1"/>
        <v>2.0947176684881583E-2</v>
      </c>
    </row>
    <row r="11" spans="1:27">
      <c r="A11" s="16"/>
      <c r="B11" s="59" t="s">
        <v>20</v>
      </c>
      <c r="D11" s="59" t="s">
        <v>8</v>
      </c>
      <c r="F11" s="59">
        <f t="shared" si="0"/>
        <v>1.04735883424408E-2</v>
      </c>
      <c r="W11" t="s">
        <v>450</v>
      </c>
      <c r="Y11" s="59" t="s">
        <v>8</v>
      </c>
      <c r="AA11">
        <f t="shared" si="1"/>
        <v>2.0947176684881583E-2</v>
      </c>
    </row>
    <row r="12" spans="1:27">
      <c r="A12" s="16"/>
      <c r="B12" s="59" t="s">
        <v>21</v>
      </c>
      <c r="D12" s="59" t="s">
        <v>8</v>
      </c>
      <c r="F12" s="59">
        <f t="shared" si="0"/>
        <v>1.04735883424408E-2</v>
      </c>
      <c r="W12" t="s">
        <v>451</v>
      </c>
      <c r="Y12" s="59" t="s">
        <v>8</v>
      </c>
      <c r="AA12">
        <f t="shared" si="1"/>
        <v>2.0947176684881583E-2</v>
      </c>
    </row>
    <row r="13" spans="1:27">
      <c r="A13" s="16"/>
      <c r="B13" s="59" t="s">
        <v>22</v>
      </c>
      <c r="D13" s="59" t="s">
        <v>8</v>
      </c>
      <c r="F13" s="59">
        <f t="shared" si="0"/>
        <v>1.04735883424408E-2</v>
      </c>
      <c r="W13" t="s">
        <v>452</v>
      </c>
      <c r="Y13" s="59" t="s">
        <v>8</v>
      </c>
      <c r="AA13">
        <f t="shared" si="1"/>
        <v>2.0947176684881583E-2</v>
      </c>
    </row>
    <row r="14" spans="1:27">
      <c r="A14" s="16"/>
      <c r="B14" s="59" t="s">
        <v>23</v>
      </c>
      <c r="D14" s="59" t="s">
        <v>8</v>
      </c>
      <c r="F14" s="59">
        <f t="shared" si="0"/>
        <v>1.04735883424408E-2</v>
      </c>
      <c r="W14" t="s">
        <v>453</v>
      </c>
      <c r="Y14" s="59" t="s">
        <v>8</v>
      </c>
      <c r="AA14">
        <f t="shared" si="1"/>
        <v>2.0947176684881583E-2</v>
      </c>
    </row>
    <row r="15" spans="1:27">
      <c r="A15" s="16"/>
      <c r="B15" s="59" t="s">
        <v>24</v>
      </c>
      <c r="D15" s="59" t="s">
        <v>8</v>
      </c>
      <c r="F15" s="59">
        <f t="shared" si="0"/>
        <v>1.04735883424408E-2</v>
      </c>
      <c r="W15" t="s">
        <v>454</v>
      </c>
      <c r="Y15" s="59" t="s">
        <v>8</v>
      </c>
      <c r="AA15">
        <f t="shared" si="1"/>
        <v>2.0947176684881583E-2</v>
      </c>
    </row>
    <row r="16" spans="1:27">
      <c r="B16" s="59" t="s">
        <v>25</v>
      </c>
      <c r="D16" s="59" t="s">
        <v>8</v>
      </c>
      <c r="F16" s="59">
        <f t="shared" si="0"/>
        <v>1.04735883424408E-2</v>
      </c>
      <c r="W16" t="s">
        <v>455</v>
      </c>
      <c r="Y16" s="59" t="s">
        <v>8</v>
      </c>
      <c r="AA16">
        <f>P5/12</f>
        <v>2.0947176684881583E-2</v>
      </c>
    </row>
    <row r="17" spans="2:27">
      <c r="B17" s="59" t="s">
        <v>26</v>
      </c>
      <c r="D17" s="59" t="s">
        <v>8</v>
      </c>
      <c r="F17" s="59">
        <f t="shared" si="0"/>
        <v>1.04735883424408E-2</v>
      </c>
      <c r="Q17" s="62"/>
      <c r="R17" s="62"/>
      <c r="S17" s="63"/>
      <c r="T17" s="64"/>
      <c r="W17" t="s">
        <v>456</v>
      </c>
      <c r="Y17" s="59" t="s">
        <v>8</v>
      </c>
      <c r="AA17">
        <f>AA16</f>
        <v>2.0947176684881583E-2</v>
      </c>
    </row>
    <row r="18" spans="2:27">
      <c r="B18" s="59" t="s">
        <v>27</v>
      </c>
      <c r="D18" s="59" t="s">
        <v>8</v>
      </c>
      <c r="F18" s="59">
        <f t="shared" si="0"/>
        <v>1.04735883424408E-2</v>
      </c>
      <c r="Q18" s="62"/>
      <c r="R18" s="62"/>
      <c r="S18" s="63"/>
      <c r="T18" s="64"/>
      <c r="W18" t="s">
        <v>457</v>
      </c>
      <c r="Y18" s="59" t="s">
        <v>8</v>
      </c>
      <c r="AA18">
        <f t="shared" ref="AA18:AA27" si="2">AA17</f>
        <v>2.0947176684881583E-2</v>
      </c>
    </row>
    <row r="19" spans="2:27">
      <c r="B19" s="59" t="s">
        <v>28</v>
      </c>
      <c r="D19" s="59" t="s">
        <v>8</v>
      </c>
      <c r="F19" s="59">
        <f t="shared" si="0"/>
        <v>1.04735883424408E-2</v>
      </c>
      <c r="Q19" s="62"/>
      <c r="R19" s="62"/>
      <c r="S19" s="63"/>
      <c r="T19" s="64"/>
      <c r="W19" t="s">
        <v>458</v>
      </c>
      <c r="Y19" s="59" t="s">
        <v>8</v>
      </c>
      <c r="AA19">
        <f t="shared" si="2"/>
        <v>2.0947176684881583E-2</v>
      </c>
    </row>
    <row r="20" spans="2:27">
      <c r="B20" s="59" t="s">
        <v>29</v>
      </c>
      <c r="D20" s="59" t="s">
        <v>8</v>
      </c>
      <c r="F20" s="59">
        <f t="shared" si="0"/>
        <v>1.04735883424408E-2</v>
      </c>
      <c r="Q20" s="62"/>
      <c r="R20" s="62"/>
      <c r="S20" s="63"/>
      <c r="T20" s="64"/>
      <c r="W20" t="s">
        <v>459</v>
      </c>
      <c r="Y20" s="59" t="s">
        <v>8</v>
      </c>
      <c r="AA20">
        <f t="shared" si="2"/>
        <v>2.0947176684881583E-2</v>
      </c>
    </row>
    <row r="21" spans="2:27">
      <c r="B21" s="59" t="s">
        <v>30</v>
      </c>
      <c r="D21" s="59" t="s">
        <v>8</v>
      </c>
      <c r="F21" s="59">
        <f t="shared" si="0"/>
        <v>1.04735883424408E-2</v>
      </c>
      <c r="Q21" s="62"/>
      <c r="R21" s="62"/>
      <c r="S21" s="63"/>
      <c r="T21" s="64"/>
      <c r="W21" t="s">
        <v>460</v>
      </c>
      <c r="Y21" s="59" t="s">
        <v>8</v>
      </c>
      <c r="AA21">
        <f t="shared" si="2"/>
        <v>2.0947176684881583E-2</v>
      </c>
    </row>
    <row r="22" spans="2:27">
      <c r="B22" s="59" t="s">
        <v>31</v>
      </c>
      <c r="D22" s="59" t="s">
        <v>8</v>
      </c>
      <c r="F22" s="59">
        <f t="shared" si="0"/>
        <v>1.04735883424408E-2</v>
      </c>
      <c r="Q22" s="62"/>
      <c r="R22" s="62"/>
      <c r="S22" s="63"/>
      <c r="T22" s="64"/>
      <c r="W22" t="s">
        <v>461</v>
      </c>
      <c r="Y22" s="59" t="s">
        <v>8</v>
      </c>
      <c r="AA22">
        <f t="shared" si="2"/>
        <v>2.0947176684881583E-2</v>
      </c>
    </row>
    <row r="23" spans="2:27">
      <c r="B23" s="59" t="s">
        <v>32</v>
      </c>
      <c r="D23" s="59" t="s">
        <v>8</v>
      </c>
      <c r="F23" s="59">
        <f t="shared" si="0"/>
        <v>1.04735883424408E-2</v>
      </c>
      <c r="Q23" s="62"/>
      <c r="R23" s="62"/>
      <c r="S23" s="63"/>
      <c r="T23" s="64"/>
      <c r="W23" t="s">
        <v>462</v>
      </c>
      <c r="Y23" s="59" t="s">
        <v>8</v>
      </c>
      <c r="AA23">
        <f t="shared" si="2"/>
        <v>2.0947176684881583E-2</v>
      </c>
    </row>
    <row r="24" spans="2:27">
      <c r="B24" s="59" t="s">
        <v>33</v>
      </c>
      <c r="D24" s="59" t="s">
        <v>8</v>
      </c>
      <c r="F24" s="59">
        <f t="shared" si="0"/>
        <v>1.04735883424408E-2</v>
      </c>
      <c r="Q24" s="62"/>
      <c r="R24" s="62"/>
      <c r="S24" s="63"/>
      <c r="T24" s="64"/>
      <c r="W24" t="s">
        <v>463</v>
      </c>
      <c r="Y24" s="59" t="s">
        <v>8</v>
      </c>
      <c r="AA24">
        <f t="shared" si="2"/>
        <v>2.0947176684881583E-2</v>
      </c>
    </row>
    <row r="25" spans="2:27">
      <c r="B25" s="59" t="s">
        <v>34</v>
      </c>
      <c r="D25" s="59" t="s">
        <v>8</v>
      </c>
      <c r="F25" s="59">
        <f t="shared" si="0"/>
        <v>1.04735883424408E-2</v>
      </c>
      <c r="Q25" s="62"/>
      <c r="R25" s="62"/>
      <c r="S25" s="63"/>
      <c r="T25" s="64"/>
      <c r="W25" t="s">
        <v>464</v>
      </c>
      <c r="Y25" s="59" t="s">
        <v>8</v>
      </c>
      <c r="AA25">
        <f t="shared" si="2"/>
        <v>2.0947176684881583E-2</v>
      </c>
    </row>
    <row r="26" spans="2:27">
      <c r="B26" s="59" t="s">
        <v>35</v>
      </c>
      <c r="D26" s="59" t="s">
        <v>8</v>
      </c>
      <c r="F26" s="59">
        <f t="shared" si="0"/>
        <v>1.04735883424408E-2</v>
      </c>
      <c r="Q26" s="62"/>
      <c r="R26" s="62"/>
      <c r="S26" s="63"/>
      <c r="T26" s="64"/>
      <c r="W26" t="s">
        <v>465</v>
      </c>
      <c r="Y26" s="59" t="s">
        <v>8</v>
      </c>
      <c r="AA26">
        <f t="shared" si="2"/>
        <v>2.0947176684881583E-2</v>
      </c>
    </row>
    <row r="27" spans="2:27">
      <c r="B27" s="59" t="s">
        <v>36</v>
      </c>
      <c r="D27" s="59" t="s">
        <v>8</v>
      </c>
      <c r="F27" s="59">
        <f t="shared" si="0"/>
        <v>1.04735883424408E-2</v>
      </c>
      <c r="Q27" s="62"/>
      <c r="R27" s="62"/>
      <c r="S27" s="63"/>
      <c r="T27" s="64"/>
      <c r="W27" t="s">
        <v>466</v>
      </c>
      <c r="Y27" s="59" t="s">
        <v>8</v>
      </c>
      <c r="AA27">
        <f t="shared" si="2"/>
        <v>2.0947176684881583E-2</v>
      </c>
    </row>
    <row r="28" spans="2:27">
      <c r="B28" s="59" t="s">
        <v>37</v>
      </c>
      <c r="D28" s="59" t="s">
        <v>8</v>
      </c>
      <c r="F28" s="59">
        <f>P5/24</f>
        <v>1.04735883424408E-2</v>
      </c>
      <c r="Q28" s="62"/>
      <c r="R28" s="62"/>
      <c r="S28" s="63"/>
      <c r="T28" s="64"/>
      <c r="W28" t="s">
        <v>467</v>
      </c>
      <c r="Y28" s="59" t="s">
        <v>8</v>
      </c>
      <c r="AA28">
        <f>P6/12</f>
        <v>2.0719489981785084E-2</v>
      </c>
    </row>
    <row r="29" spans="2:27">
      <c r="B29" s="59" t="s">
        <v>38</v>
      </c>
      <c r="D29" s="59" t="s">
        <v>8</v>
      </c>
      <c r="F29" s="59">
        <f>F28</f>
        <v>1.04735883424408E-2</v>
      </c>
      <c r="Q29" s="65"/>
      <c r="R29" s="65"/>
      <c r="S29" s="65"/>
      <c r="T29" s="65"/>
      <c r="W29" t="s">
        <v>468</v>
      </c>
      <c r="Y29" s="59" t="s">
        <v>8</v>
      </c>
      <c r="AA29">
        <f>AA28</f>
        <v>2.0719489981785084E-2</v>
      </c>
    </row>
    <row r="30" spans="2:27">
      <c r="B30" s="59" t="s">
        <v>39</v>
      </c>
      <c r="D30" s="59" t="s">
        <v>8</v>
      </c>
      <c r="F30" s="59">
        <f t="shared" ref="F30:F51" si="3">F29</f>
        <v>1.04735883424408E-2</v>
      </c>
      <c r="Q30" s="65"/>
      <c r="R30" s="65"/>
      <c r="S30" s="65"/>
      <c r="T30" s="65"/>
      <c r="W30" t="s">
        <v>469</v>
      </c>
      <c r="Y30" s="59" t="s">
        <v>8</v>
      </c>
      <c r="AA30">
        <f t="shared" ref="AA30:AA39" si="4">AA29</f>
        <v>2.0719489981785084E-2</v>
      </c>
    </row>
    <row r="31" spans="2:27">
      <c r="B31" s="59" t="s">
        <v>40</v>
      </c>
      <c r="D31" s="59" t="s">
        <v>8</v>
      </c>
      <c r="F31" s="59">
        <f t="shared" si="3"/>
        <v>1.04735883424408E-2</v>
      </c>
      <c r="Q31" s="65"/>
      <c r="R31" s="65"/>
      <c r="S31" s="65"/>
      <c r="T31" s="65"/>
      <c r="W31" t="s">
        <v>470</v>
      </c>
      <c r="Y31" s="59" t="s">
        <v>8</v>
      </c>
      <c r="AA31">
        <f t="shared" si="4"/>
        <v>2.0719489981785084E-2</v>
      </c>
    </row>
    <row r="32" spans="2:27">
      <c r="B32" s="59" t="s">
        <v>41</v>
      </c>
      <c r="D32" s="59" t="s">
        <v>8</v>
      </c>
      <c r="F32" s="59">
        <f t="shared" si="3"/>
        <v>1.04735883424408E-2</v>
      </c>
      <c r="Q32" s="65"/>
      <c r="R32" s="65"/>
      <c r="S32" s="65"/>
      <c r="T32" s="65"/>
      <c r="W32" t="s">
        <v>471</v>
      </c>
      <c r="Y32" s="59" t="s">
        <v>8</v>
      </c>
      <c r="AA32">
        <f t="shared" si="4"/>
        <v>2.0719489981785084E-2</v>
      </c>
    </row>
    <row r="33" spans="2:27">
      <c r="B33" s="59" t="s">
        <v>42</v>
      </c>
      <c r="D33" s="59" t="s">
        <v>8</v>
      </c>
      <c r="F33" s="59">
        <f t="shared" si="3"/>
        <v>1.04735883424408E-2</v>
      </c>
      <c r="Q33" s="65"/>
      <c r="R33" s="65"/>
      <c r="S33" s="65"/>
      <c r="T33" s="65"/>
      <c r="W33" t="s">
        <v>472</v>
      </c>
      <c r="Y33" s="59" t="s">
        <v>8</v>
      </c>
      <c r="AA33">
        <f t="shared" si="4"/>
        <v>2.0719489981785084E-2</v>
      </c>
    </row>
    <row r="34" spans="2:27">
      <c r="B34" s="59" t="s">
        <v>43</v>
      </c>
      <c r="D34" s="59" t="s">
        <v>8</v>
      </c>
      <c r="F34" s="59">
        <f t="shared" si="3"/>
        <v>1.04735883424408E-2</v>
      </c>
      <c r="Q34" s="65"/>
      <c r="R34" s="65"/>
      <c r="S34" s="65"/>
      <c r="T34" s="65"/>
      <c r="W34" t="s">
        <v>473</v>
      </c>
      <c r="Y34" s="59" t="s">
        <v>8</v>
      </c>
      <c r="AA34">
        <f t="shared" si="4"/>
        <v>2.0719489981785084E-2</v>
      </c>
    </row>
    <row r="35" spans="2:27">
      <c r="B35" s="59" t="s">
        <v>44</v>
      </c>
      <c r="D35" s="59" t="s">
        <v>8</v>
      </c>
      <c r="F35" s="59">
        <f t="shared" si="3"/>
        <v>1.04735883424408E-2</v>
      </c>
      <c r="W35" t="s">
        <v>474</v>
      </c>
      <c r="Y35" s="59" t="s">
        <v>8</v>
      </c>
      <c r="AA35">
        <f t="shared" si="4"/>
        <v>2.0719489981785084E-2</v>
      </c>
    </row>
    <row r="36" spans="2:27">
      <c r="B36" s="59" t="s">
        <v>45</v>
      </c>
      <c r="D36" s="59" t="s">
        <v>8</v>
      </c>
      <c r="F36" s="59">
        <f t="shared" si="3"/>
        <v>1.04735883424408E-2</v>
      </c>
      <c r="W36" t="s">
        <v>475</v>
      </c>
      <c r="Y36" s="59" t="s">
        <v>8</v>
      </c>
      <c r="AA36">
        <f t="shared" si="4"/>
        <v>2.0719489981785084E-2</v>
      </c>
    </row>
    <row r="37" spans="2:27">
      <c r="B37" s="59" t="s">
        <v>46</v>
      </c>
      <c r="D37" s="59" t="s">
        <v>8</v>
      </c>
      <c r="F37" s="59">
        <f t="shared" si="3"/>
        <v>1.04735883424408E-2</v>
      </c>
      <c r="W37" t="s">
        <v>476</v>
      </c>
      <c r="Y37" s="59" t="s">
        <v>8</v>
      </c>
      <c r="AA37">
        <f t="shared" si="4"/>
        <v>2.0719489981785084E-2</v>
      </c>
    </row>
    <row r="38" spans="2:27">
      <c r="B38" s="59" t="s">
        <v>47</v>
      </c>
      <c r="D38" s="59" t="s">
        <v>8</v>
      </c>
      <c r="F38" s="59">
        <f t="shared" si="3"/>
        <v>1.04735883424408E-2</v>
      </c>
      <c r="W38" t="s">
        <v>477</v>
      </c>
      <c r="Y38" s="59" t="s">
        <v>8</v>
      </c>
      <c r="AA38">
        <f t="shared" si="4"/>
        <v>2.0719489981785084E-2</v>
      </c>
    </row>
    <row r="39" spans="2:27">
      <c r="B39" s="59" t="s">
        <v>48</v>
      </c>
      <c r="D39" s="59" t="s">
        <v>8</v>
      </c>
      <c r="F39" s="59">
        <f t="shared" si="3"/>
        <v>1.04735883424408E-2</v>
      </c>
      <c r="W39" t="s">
        <v>478</v>
      </c>
      <c r="Y39" s="59" t="s">
        <v>8</v>
      </c>
      <c r="AA39">
        <f t="shared" si="4"/>
        <v>2.0719489981785084E-2</v>
      </c>
    </row>
    <row r="40" spans="2:27">
      <c r="B40" s="59" t="s">
        <v>49</v>
      </c>
      <c r="D40" s="59" t="s">
        <v>8</v>
      </c>
      <c r="F40" s="59">
        <f t="shared" si="3"/>
        <v>1.04735883424408E-2</v>
      </c>
      <c r="W40" t="s">
        <v>479</v>
      </c>
      <c r="Y40" s="59" t="s">
        <v>8</v>
      </c>
      <c r="AA40">
        <f>P7/12</f>
        <v>2.0719489981785084E-2</v>
      </c>
    </row>
    <row r="41" spans="2:27">
      <c r="B41" s="59" t="s">
        <v>50</v>
      </c>
      <c r="D41" s="59" t="s">
        <v>8</v>
      </c>
      <c r="F41" s="59">
        <f t="shared" si="3"/>
        <v>1.04735883424408E-2</v>
      </c>
      <c r="W41" t="s">
        <v>480</v>
      </c>
      <c r="Y41" s="59" t="s">
        <v>8</v>
      </c>
      <c r="AA41">
        <f>AA40</f>
        <v>2.0719489981785084E-2</v>
      </c>
    </row>
    <row r="42" spans="2:27">
      <c r="B42" s="59" t="s">
        <v>51</v>
      </c>
      <c r="D42" s="59" t="s">
        <v>8</v>
      </c>
      <c r="F42" s="59">
        <f t="shared" si="3"/>
        <v>1.04735883424408E-2</v>
      </c>
      <c r="W42" t="s">
        <v>481</v>
      </c>
      <c r="Y42" s="59" t="s">
        <v>8</v>
      </c>
      <c r="AA42">
        <f t="shared" ref="AA42:AA51" si="5">AA41</f>
        <v>2.0719489981785084E-2</v>
      </c>
    </row>
    <row r="43" spans="2:27">
      <c r="B43" s="59" t="s">
        <v>52</v>
      </c>
      <c r="D43" s="59" t="s">
        <v>8</v>
      </c>
      <c r="F43" s="59">
        <f t="shared" si="3"/>
        <v>1.04735883424408E-2</v>
      </c>
      <c r="W43" t="s">
        <v>482</v>
      </c>
      <c r="Y43" s="59" t="s">
        <v>8</v>
      </c>
      <c r="AA43">
        <f t="shared" si="5"/>
        <v>2.0719489981785084E-2</v>
      </c>
    </row>
    <row r="44" spans="2:27">
      <c r="B44" s="59" t="s">
        <v>53</v>
      </c>
      <c r="D44" s="59" t="s">
        <v>8</v>
      </c>
      <c r="F44" s="59">
        <f t="shared" si="3"/>
        <v>1.04735883424408E-2</v>
      </c>
      <c r="W44" t="s">
        <v>483</v>
      </c>
      <c r="Y44" s="59" t="s">
        <v>8</v>
      </c>
      <c r="AA44">
        <f t="shared" si="5"/>
        <v>2.0719489981785084E-2</v>
      </c>
    </row>
    <row r="45" spans="2:27">
      <c r="B45" s="59" t="s">
        <v>54</v>
      </c>
      <c r="D45" s="59" t="s">
        <v>8</v>
      </c>
      <c r="F45" s="59">
        <f t="shared" si="3"/>
        <v>1.04735883424408E-2</v>
      </c>
      <c r="W45" t="s">
        <v>484</v>
      </c>
      <c r="Y45" s="59" t="s">
        <v>8</v>
      </c>
      <c r="AA45">
        <f t="shared" si="5"/>
        <v>2.0719489981785084E-2</v>
      </c>
    </row>
    <row r="46" spans="2:27">
      <c r="B46" s="59" t="s">
        <v>55</v>
      </c>
      <c r="D46" s="59" t="s">
        <v>8</v>
      </c>
      <c r="F46" s="59">
        <f t="shared" si="3"/>
        <v>1.04735883424408E-2</v>
      </c>
      <c r="W46" t="s">
        <v>485</v>
      </c>
      <c r="Y46" s="59" t="s">
        <v>8</v>
      </c>
      <c r="AA46">
        <f t="shared" si="5"/>
        <v>2.0719489981785084E-2</v>
      </c>
    </row>
    <row r="47" spans="2:27">
      <c r="B47" s="59" t="s">
        <v>56</v>
      </c>
      <c r="D47" s="59" t="s">
        <v>8</v>
      </c>
      <c r="F47" s="59">
        <f t="shared" si="3"/>
        <v>1.04735883424408E-2</v>
      </c>
      <c r="W47" t="s">
        <v>486</v>
      </c>
      <c r="Y47" s="59" t="s">
        <v>8</v>
      </c>
      <c r="AA47">
        <f t="shared" si="5"/>
        <v>2.0719489981785084E-2</v>
      </c>
    </row>
    <row r="48" spans="2:27">
      <c r="B48" s="59" t="s">
        <v>57</v>
      </c>
      <c r="D48" s="59" t="s">
        <v>8</v>
      </c>
      <c r="F48" s="59">
        <f t="shared" si="3"/>
        <v>1.04735883424408E-2</v>
      </c>
      <c r="W48" t="s">
        <v>487</v>
      </c>
      <c r="Y48" s="59" t="s">
        <v>8</v>
      </c>
      <c r="AA48">
        <f t="shared" si="5"/>
        <v>2.0719489981785084E-2</v>
      </c>
    </row>
    <row r="49" spans="2:27">
      <c r="B49" s="59" t="s">
        <v>58</v>
      </c>
      <c r="D49" s="59" t="s">
        <v>8</v>
      </c>
      <c r="F49" s="59">
        <f t="shared" si="3"/>
        <v>1.04735883424408E-2</v>
      </c>
      <c r="W49" t="s">
        <v>488</v>
      </c>
      <c r="Y49" s="59" t="s">
        <v>8</v>
      </c>
      <c r="AA49">
        <f t="shared" si="5"/>
        <v>2.0719489981785084E-2</v>
      </c>
    </row>
    <row r="50" spans="2:27">
      <c r="B50" s="59" t="s">
        <v>59</v>
      </c>
      <c r="D50" s="59" t="s">
        <v>8</v>
      </c>
      <c r="F50" s="59">
        <f t="shared" si="3"/>
        <v>1.04735883424408E-2</v>
      </c>
      <c r="W50" t="s">
        <v>489</v>
      </c>
      <c r="Y50" s="59" t="s">
        <v>8</v>
      </c>
      <c r="AA50">
        <f t="shared" si="5"/>
        <v>2.0719489981785084E-2</v>
      </c>
    </row>
    <row r="51" spans="2:27">
      <c r="B51" s="59" t="s">
        <v>60</v>
      </c>
      <c r="D51" s="59" t="s">
        <v>8</v>
      </c>
      <c r="F51" s="59">
        <f t="shared" si="3"/>
        <v>1.04735883424408E-2</v>
      </c>
      <c r="W51" t="s">
        <v>490</v>
      </c>
      <c r="Y51" s="59" t="s">
        <v>8</v>
      </c>
      <c r="AA51">
        <f t="shared" si="5"/>
        <v>2.0719489981785084E-2</v>
      </c>
    </row>
    <row r="52" spans="2:27">
      <c r="B52" s="59" t="s">
        <v>61</v>
      </c>
      <c r="D52" s="59" t="s">
        <v>8</v>
      </c>
      <c r="F52" s="59">
        <f>P6/24</f>
        <v>1.0359744990892501E-2</v>
      </c>
    </row>
    <row r="53" spans="2:27">
      <c r="B53" s="59" t="s">
        <v>62</v>
      </c>
      <c r="D53" s="59" t="s">
        <v>8</v>
      </c>
      <c r="F53" s="59">
        <f>F52</f>
        <v>1.0359744990892501E-2</v>
      </c>
    </row>
    <row r="54" spans="2:27">
      <c r="B54" s="59" t="s">
        <v>63</v>
      </c>
      <c r="D54" s="59" t="s">
        <v>8</v>
      </c>
      <c r="F54" s="59">
        <f t="shared" ref="F54:F75" si="6">F53</f>
        <v>1.0359744990892501E-2</v>
      </c>
    </row>
    <row r="55" spans="2:27">
      <c r="B55" s="59" t="s">
        <v>64</v>
      </c>
      <c r="D55" s="59" t="s">
        <v>8</v>
      </c>
      <c r="F55" s="59">
        <f t="shared" si="6"/>
        <v>1.0359744990892501E-2</v>
      </c>
    </row>
    <row r="56" spans="2:27">
      <c r="B56" s="59" t="s">
        <v>65</v>
      </c>
      <c r="D56" s="59" t="s">
        <v>8</v>
      </c>
      <c r="F56" s="59">
        <f t="shared" si="6"/>
        <v>1.0359744990892501E-2</v>
      </c>
    </row>
    <row r="57" spans="2:27">
      <c r="B57" s="59" t="s">
        <v>66</v>
      </c>
      <c r="D57" s="59" t="s">
        <v>8</v>
      </c>
      <c r="F57" s="59">
        <f t="shared" si="6"/>
        <v>1.0359744990892501E-2</v>
      </c>
    </row>
    <row r="58" spans="2:27">
      <c r="B58" s="59" t="s">
        <v>67</v>
      </c>
      <c r="D58" s="59" t="s">
        <v>8</v>
      </c>
      <c r="F58" s="59">
        <f t="shared" si="6"/>
        <v>1.0359744990892501E-2</v>
      </c>
    </row>
    <row r="59" spans="2:27">
      <c r="B59" s="59" t="s">
        <v>68</v>
      </c>
      <c r="D59" s="59" t="s">
        <v>8</v>
      </c>
      <c r="F59" s="59">
        <f t="shared" si="6"/>
        <v>1.0359744990892501E-2</v>
      </c>
    </row>
    <row r="60" spans="2:27">
      <c r="B60" s="59" t="s">
        <v>69</v>
      </c>
      <c r="D60" s="59" t="s">
        <v>8</v>
      </c>
      <c r="F60" s="59">
        <f t="shared" si="6"/>
        <v>1.0359744990892501E-2</v>
      </c>
    </row>
    <row r="61" spans="2:27">
      <c r="B61" s="59" t="s">
        <v>70</v>
      </c>
      <c r="D61" s="59" t="s">
        <v>8</v>
      </c>
      <c r="F61" s="59">
        <f t="shared" si="6"/>
        <v>1.0359744990892501E-2</v>
      </c>
    </row>
    <row r="62" spans="2:27">
      <c r="B62" s="59" t="s">
        <v>71</v>
      </c>
      <c r="D62" s="59" t="s">
        <v>8</v>
      </c>
      <c r="F62" s="59">
        <f t="shared" si="6"/>
        <v>1.0359744990892501E-2</v>
      </c>
    </row>
    <row r="63" spans="2:27">
      <c r="B63" s="59" t="s">
        <v>72</v>
      </c>
      <c r="D63" s="59" t="s">
        <v>8</v>
      </c>
      <c r="F63" s="59">
        <f t="shared" si="6"/>
        <v>1.0359744990892501E-2</v>
      </c>
    </row>
    <row r="64" spans="2:27">
      <c r="B64" s="59" t="s">
        <v>73</v>
      </c>
      <c r="D64" s="59" t="s">
        <v>8</v>
      </c>
      <c r="F64" s="59">
        <f t="shared" si="6"/>
        <v>1.0359744990892501E-2</v>
      </c>
    </row>
    <row r="65" spans="2:6">
      <c r="B65" s="59" t="s">
        <v>74</v>
      </c>
      <c r="D65" s="59" t="s">
        <v>8</v>
      </c>
      <c r="F65" s="59">
        <f t="shared" si="6"/>
        <v>1.0359744990892501E-2</v>
      </c>
    </row>
    <row r="66" spans="2:6">
      <c r="B66" s="59" t="s">
        <v>75</v>
      </c>
      <c r="D66" s="59" t="s">
        <v>8</v>
      </c>
      <c r="F66" s="59">
        <f t="shared" si="6"/>
        <v>1.0359744990892501E-2</v>
      </c>
    </row>
    <row r="67" spans="2:6">
      <c r="B67" s="59" t="s">
        <v>76</v>
      </c>
      <c r="D67" s="59" t="s">
        <v>8</v>
      </c>
      <c r="F67" s="59">
        <f t="shared" si="6"/>
        <v>1.0359744990892501E-2</v>
      </c>
    </row>
    <row r="68" spans="2:6">
      <c r="B68" s="59" t="s">
        <v>77</v>
      </c>
      <c r="D68" s="59" t="s">
        <v>8</v>
      </c>
      <c r="F68" s="59">
        <f t="shared" si="6"/>
        <v>1.0359744990892501E-2</v>
      </c>
    </row>
    <row r="69" spans="2:6">
      <c r="B69" s="59" t="s">
        <v>78</v>
      </c>
      <c r="D69" s="59" t="s">
        <v>8</v>
      </c>
      <c r="F69" s="59">
        <f t="shared" si="6"/>
        <v>1.0359744990892501E-2</v>
      </c>
    </row>
    <row r="70" spans="2:6">
      <c r="B70" s="59" t="s">
        <v>79</v>
      </c>
      <c r="D70" s="59" t="s">
        <v>8</v>
      </c>
      <c r="F70" s="59">
        <f t="shared" si="6"/>
        <v>1.0359744990892501E-2</v>
      </c>
    </row>
    <row r="71" spans="2:6">
      <c r="B71" s="59" t="s">
        <v>80</v>
      </c>
      <c r="D71" s="59" t="s">
        <v>8</v>
      </c>
      <c r="F71" s="59">
        <f t="shared" si="6"/>
        <v>1.0359744990892501E-2</v>
      </c>
    </row>
    <row r="72" spans="2:6">
      <c r="B72" s="59" t="s">
        <v>81</v>
      </c>
      <c r="D72" s="59" t="s">
        <v>8</v>
      </c>
      <c r="F72" s="59">
        <f t="shared" si="6"/>
        <v>1.0359744990892501E-2</v>
      </c>
    </row>
    <row r="73" spans="2:6">
      <c r="B73" s="59" t="s">
        <v>82</v>
      </c>
      <c r="D73" s="59" t="s">
        <v>8</v>
      </c>
      <c r="F73" s="59">
        <f t="shared" si="6"/>
        <v>1.0359744990892501E-2</v>
      </c>
    </row>
    <row r="74" spans="2:6">
      <c r="B74" s="59" t="s">
        <v>83</v>
      </c>
      <c r="D74" s="59" t="s">
        <v>8</v>
      </c>
      <c r="F74" s="59">
        <f t="shared" si="6"/>
        <v>1.0359744990892501E-2</v>
      </c>
    </row>
    <row r="75" spans="2:6">
      <c r="B75" s="59" t="s">
        <v>84</v>
      </c>
      <c r="D75" s="59" t="s">
        <v>8</v>
      </c>
      <c r="F75" s="59">
        <f t="shared" si="6"/>
        <v>1.0359744990892501E-2</v>
      </c>
    </row>
    <row r="76" spans="2:6">
      <c r="B76" s="59" t="s">
        <v>85</v>
      </c>
      <c r="D76" s="59" t="s">
        <v>8</v>
      </c>
      <c r="F76" s="59">
        <f>P7/24</f>
        <v>1.0359744990892501E-2</v>
      </c>
    </row>
    <row r="77" spans="2:6">
      <c r="B77" s="59" t="s">
        <v>86</v>
      </c>
      <c r="D77" s="59" t="s">
        <v>8</v>
      </c>
      <c r="F77" s="59">
        <f>F76</f>
        <v>1.0359744990892501E-2</v>
      </c>
    </row>
    <row r="78" spans="2:6">
      <c r="B78" s="59" t="s">
        <v>87</v>
      </c>
      <c r="D78" s="59" t="s">
        <v>8</v>
      </c>
      <c r="F78" s="59">
        <f t="shared" ref="F78:F99" si="7">F77</f>
        <v>1.0359744990892501E-2</v>
      </c>
    </row>
    <row r="79" spans="2:6">
      <c r="B79" s="59" t="s">
        <v>88</v>
      </c>
      <c r="D79" s="59" t="s">
        <v>8</v>
      </c>
      <c r="F79" s="59">
        <f t="shared" si="7"/>
        <v>1.0359744990892501E-2</v>
      </c>
    </row>
    <row r="80" spans="2:6">
      <c r="B80" s="59" t="s">
        <v>89</v>
      </c>
      <c r="D80" s="59" t="s">
        <v>8</v>
      </c>
      <c r="F80" s="59">
        <f t="shared" si="7"/>
        <v>1.0359744990892501E-2</v>
      </c>
    </row>
    <row r="81" spans="2:6">
      <c r="B81" s="59" t="s">
        <v>90</v>
      </c>
      <c r="D81" s="59" t="s">
        <v>8</v>
      </c>
      <c r="F81" s="59">
        <f t="shared" si="7"/>
        <v>1.0359744990892501E-2</v>
      </c>
    </row>
    <row r="82" spans="2:6">
      <c r="B82" s="59" t="s">
        <v>91</v>
      </c>
      <c r="D82" s="59" t="s">
        <v>8</v>
      </c>
      <c r="F82" s="59">
        <f t="shared" si="7"/>
        <v>1.0359744990892501E-2</v>
      </c>
    </row>
    <row r="83" spans="2:6">
      <c r="B83" s="59" t="s">
        <v>92</v>
      </c>
      <c r="D83" s="59" t="s">
        <v>8</v>
      </c>
      <c r="F83" s="59">
        <f t="shared" si="7"/>
        <v>1.0359744990892501E-2</v>
      </c>
    </row>
    <row r="84" spans="2:6">
      <c r="B84" s="59" t="s">
        <v>93</v>
      </c>
      <c r="D84" s="59" t="s">
        <v>8</v>
      </c>
      <c r="F84" s="59">
        <f t="shared" si="7"/>
        <v>1.0359744990892501E-2</v>
      </c>
    </row>
    <row r="85" spans="2:6">
      <c r="B85" s="59" t="s">
        <v>94</v>
      </c>
      <c r="D85" s="59" t="s">
        <v>8</v>
      </c>
      <c r="F85" s="59">
        <f t="shared" si="7"/>
        <v>1.0359744990892501E-2</v>
      </c>
    </row>
    <row r="86" spans="2:6">
      <c r="B86" s="59" t="s">
        <v>95</v>
      </c>
      <c r="D86" s="59" t="s">
        <v>8</v>
      </c>
      <c r="F86" s="59">
        <f t="shared" si="7"/>
        <v>1.0359744990892501E-2</v>
      </c>
    </row>
    <row r="87" spans="2:6">
      <c r="B87" s="59" t="s">
        <v>96</v>
      </c>
      <c r="D87" s="59" t="s">
        <v>8</v>
      </c>
      <c r="F87" s="59">
        <f t="shared" si="7"/>
        <v>1.0359744990892501E-2</v>
      </c>
    </row>
    <row r="88" spans="2:6">
      <c r="B88" s="59" t="s">
        <v>97</v>
      </c>
      <c r="D88" s="59" t="s">
        <v>8</v>
      </c>
      <c r="F88" s="59">
        <f t="shared" si="7"/>
        <v>1.0359744990892501E-2</v>
      </c>
    </row>
    <row r="89" spans="2:6">
      <c r="B89" s="59" t="s">
        <v>98</v>
      </c>
      <c r="D89" s="59" t="s">
        <v>8</v>
      </c>
      <c r="F89" s="59">
        <f t="shared" si="7"/>
        <v>1.0359744990892501E-2</v>
      </c>
    </row>
    <row r="90" spans="2:6">
      <c r="B90" s="59" t="s">
        <v>99</v>
      </c>
      <c r="D90" s="59" t="s">
        <v>8</v>
      </c>
      <c r="F90" s="59">
        <f t="shared" si="7"/>
        <v>1.0359744990892501E-2</v>
      </c>
    </row>
    <row r="91" spans="2:6">
      <c r="B91" s="59" t="s">
        <v>100</v>
      </c>
      <c r="D91" s="59" t="s">
        <v>8</v>
      </c>
      <c r="F91" s="59">
        <f t="shared" si="7"/>
        <v>1.0359744990892501E-2</v>
      </c>
    </row>
    <row r="92" spans="2:6">
      <c r="B92" s="59" t="s">
        <v>101</v>
      </c>
      <c r="D92" s="59" t="s">
        <v>8</v>
      </c>
      <c r="F92" s="59">
        <f t="shared" si="7"/>
        <v>1.0359744990892501E-2</v>
      </c>
    </row>
    <row r="93" spans="2:6">
      <c r="B93" s="59" t="s">
        <v>102</v>
      </c>
      <c r="D93" s="59" t="s">
        <v>8</v>
      </c>
      <c r="F93" s="59">
        <f t="shared" si="7"/>
        <v>1.0359744990892501E-2</v>
      </c>
    </row>
    <row r="94" spans="2:6">
      <c r="B94" s="59" t="s">
        <v>103</v>
      </c>
      <c r="D94" s="59" t="s">
        <v>8</v>
      </c>
      <c r="F94" s="59">
        <f t="shared" si="7"/>
        <v>1.0359744990892501E-2</v>
      </c>
    </row>
    <row r="95" spans="2:6">
      <c r="B95" s="59" t="s">
        <v>104</v>
      </c>
      <c r="D95" s="59" t="s">
        <v>8</v>
      </c>
      <c r="F95" s="59">
        <f t="shared" si="7"/>
        <v>1.0359744990892501E-2</v>
      </c>
    </row>
    <row r="96" spans="2:6">
      <c r="B96" s="59" t="s">
        <v>105</v>
      </c>
      <c r="D96" s="59" t="s">
        <v>8</v>
      </c>
      <c r="F96" s="59">
        <f t="shared" si="7"/>
        <v>1.0359744990892501E-2</v>
      </c>
    </row>
    <row r="97" spans="2:6">
      <c r="B97" s="59" t="s">
        <v>106</v>
      </c>
      <c r="D97" s="59" t="s">
        <v>8</v>
      </c>
      <c r="F97" s="59">
        <f t="shared" si="7"/>
        <v>1.0359744990892501E-2</v>
      </c>
    </row>
    <row r="98" spans="2:6">
      <c r="B98" s="59" t="s">
        <v>107</v>
      </c>
      <c r="D98" s="59" t="s">
        <v>8</v>
      </c>
      <c r="F98" s="59">
        <f t="shared" si="7"/>
        <v>1.0359744990892501E-2</v>
      </c>
    </row>
    <row r="99" spans="2:6">
      <c r="B99" s="59" t="s">
        <v>108</v>
      </c>
      <c r="D99" s="59" t="s">
        <v>8</v>
      </c>
      <c r="F99" s="59">
        <f t="shared" si="7"/>
        <v>1.0359744990892501E-2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I21" sqref="I21"/>
    </sheetView>
  </sheetViews>
  <sheetFormatPr defaultColWidth="9.1796875" defaultRowHeight="12.5"/>
  <cols>
    <col min="1" max="2" width="9.1796875" style="16"/>
    <col min="3" max="3" width="11.453125" style="16" customWidth="1"/>
    <col min="4" max="4" width="10.7265625" style="16" customWidth="1"/>
    <col min="5" max="5" width="9.1796875" style="16"/>
    <col min="6" max="6" width="9.81640625" style="16" customWidth="1"/>
    <col min="7" max="7" width="9.1796875" style="16"/>
    <col min="8" max="8" width="12.81640625" style="16" customWidth="1"/>
    <col min="9" max="9" width="11.453125" style="16" customWidth="1"/>
    <col min="10" max="10" width="9.1796875" style="16"/>
    <col min="11" max="11" width="15.1796875" style="16" customWidth="1"/>
    <col min="12" max="16384" width="9.1796875" style="16"/>
  </cols>
  <sheetData>
    <row r="3" spans="1:12">
      <c r="A3" s="16" t="s">
        <v>0</v>
      </c>
    </row>
    <row r="4" spans="1:12">
      <c r="A4" s="16" t="s">
        <v>1</v>
      </c>
      <c r="B4" s="16" t="s">
        <v>2</v>
      </c>
      <c r="C4" s="16" t="s">
        <v>3</v>
      </c>
      <c r="D4" s="16" t="s">
        <v>109</v>
      </c>
      <c r="E4" s="16" t="s">
        <v>4</v>
      </c>
      <c r="F4" s="16" t="s">
        <v>5</v>
      </c>
      <c r="G4" s="16" t="s">
        <v>110</v>
      </c>
      <c r="H4" s="16" t="s">
        <v>111</v>
      </c>
      <c r="I4" s="16" t="s">
        <v>112</v>
      </c>
      <c r="J4" s="16" t="s">
        <v>113</v>
      </c>
      <c r="K4" s="16" t="s">
        <v>114</v>
      </c>
      <c r="L4" s="16" t="s">
        <v>115</v>
      </c>
    </row>
    <row r="5" spans="1:12" ht="14.5">
      <c r="B5" s="16" t="s">
        <v>116</v>
      </c>
      <c r="C5" s="17" t="s">
        <v>117</v>
      </c>
      <c r="D5" s="17"/>
      <c r="E5" s="17"/>
      <c r="F5" s="17">
        <v>12</v>
      </c>
      <c r="G5" s="17" t="s">
        <v>118</v>
      </c>
      <c r="H5" s="17"/>
      <c r="I5" s="17"/>
      <c r="J5" s="17"/>
      <c r="K5" s="58" t="s">
        <v>119</v>
      </c>
    </row>
    <row r="6" spans="1:12">
      <c r="B6" s="16" t="s">
        <v>116</v>
      </c>
      <c r="C6" s="17" t="s">
        <v>117</v>
      </c>
      <c r="D6" s="17"/>
      <c r="E6" s="17"/>
      <c r="F6" s="17">
        <v>20</v>
      </c>
      <c r="G6" s="17" t="s">
        <v>118</v>
      </c>
      <c r="H6" s="17"/>
      <c r="I6" s="17"/>
      <c r="J6" s="17"/>
      <c r="K6" s="17" t="s">
        <v>120</v>
      </c>
    </row>
    <row r="7" spans="1:12" ht="14.5">
      <c r="C7" s="17" t="s">
        <v>117</v>
      </c>
      <c r="D7" s="17"/>
      <c r="E7" s="17"/>
      <c r="F7" s="17">
        <v>15</v>
      </c>
      <c r="G7" s="17" t="s">
        <v>118</v>
      </c>
      <c r="H7" s="17"/>
      <c r="I7" s="17"/>
      <c r="J7" s="17"/>
      <c r="K7" s="58" t="s">
        <v>121</v>
      </c>
    </row>
    <row r="8" spans="1:12">
      <c r="C8" s="17" t="s">
        <v>117</v>
      </c>
      <c r="D8" s="17"/>
      <c r="E8" s="17"/>
      <c r="F8" s="17">
        <v>12</v>
      </c>
      <c r="G8" s="17" t="s">
        <v>118</v>
      </c>
      <c r="H8" s="17"/>
      <c r="I8" s="17"/>
      <c r="J8" s="17"/>
      <c r="K8" s="17" t="s">
        <v>122</v>
      </c>
    </row>
    <row r="9" spans="1:12">
      <c r="C9" s="17" t="s">
        <v>117</v>
      </c>
      <c r="D9" s="17"/>
      <c r="E9" s="17"/>
      <c r="F9" s="17">
        <v>15</v>
      </c>
      <c r="G9" s="17"/>
      <c r="H9" s="17"/>
      <c r="I9" s="17"/>
      <c r="J9" s="17"/>
      <c r="K9" s="17" t="s">
        <v>123</v>
      </c>
    </row>
    <row r="10" spans="1:12">
      <c r="C10" s="17" t="s">
        <v>117</v>
      </c>
      <c r="D10" s="17"/>
      <c r="E10" s="17"/>
      <c r="F10" s="17">
        <v>15</v>
      </c>
      <c r="G10" s="17"/>
      <c r="H10" s="17"/>
      <c r="I10" s="17"/>
      <c r="J10" s="17"/>
      <c r="K10" s="17" t="s">
        <v>124</v>
      </c>
    </row>
    <row r="11" spans="1:12">
      <c r="C11" s="17" t="s">
        <v>117</v>
      </c>
      <c r="D11" s="17"/>
      <c r="E11" s="17"/>
      <c r="F11" s="17">
        <v>15</v>
      </c>
      <c r="G11" s="17"/>
      <c r="H11" s="17"/>
      <c r="I11" s="17"/>
      <c r="J11" s="17"/>
      <c r="K11" s="17" t="s">
        <v>125</v>
      </c>
    </row>
    <row r="12" spans="1:12">
      <c r="C12" s="17" t="s">
        <v>126</v>
      </c>
      <c r="D12" s="17"/>
      <c r="E12" s="17"/>
      <c r="F12" s="17">
        <v>0.5</v>
      </c>
      <c r="G12" s="17"/>
      <c r="H12" s="17" t="s">
        <v>127</v>
      </c>
      <c r="I12" s="17" t="s">
        <v>128</v>
      </c>
    </row>
    <row r="13" spans="1:12">
      <c r="C13" s="17" t="s">
        <v>126</v>
      </c>
      <c r="D13" s="17"/>
      <c r="E13" s="17"/>
      <c r="F13" s="17">
        <v>0.75</v>
      </c>
      <c r="G13" s="17"/>
      <c r="H13" s="17" t="s">
        <v>127</v>
      </c>
      <c r="I13" s="17" t="s">
        <v>129</v>
      </c>
    </row>
    <row r="14" spans="1:12">
      <c r="C14" s="17" t="s">
        <v>126</v>
      </c>
      <c r="D14" s="17"/>
      <c r="E14" s="17"/>
      <c r="F14" s="17">
        <v>0.5</v>
      </c>
      <c r="G14" s="17"/>
      <c r="H14" s="17" t="s">
        <v>127</v>
      </c>
      <c r="I14" s="17" t="s">
        <v>130</v>
      </c>
    </row>
    <row r="15" spans="1:12">
      <c r="C15" s="17" t="s">
        <v>126</v>
      </c>
      <c r="D15" s="17"/>
      <c r="E15" s="17"/>
      <c r="F15" s="17">
        <v>0.5</v>
      </c>
      <c r="G15" s="17"/>
      <c r="H15" s="17" t="s">
        <v>127</v>
      </c>
      <c r="I15" s="17" t="s">
        <v>131</v>
      </c>
    </row>
    <row r="16" spans="1:12">
      <c r="C16" s="17" t="s">
        <v>126</v>
      </c>
      <c r="D16" s="17"/>
      <c r="E16" s="17"/>
      <c r="F16" s="17">
        <v>0.75</v>
      </c>
      <c r="G16" s="17"/>
      <c r="H16" s="17" t="s">
        <v>127</v>
      </c>
      <c r="I16" s="17" t="s">
        <v>132</v>
      </c>
    </row>
    <row r="21" spans="3:8">
      <c r="C21" s="16" t="s">
        <v>0</v>
      </c>
    </row>
    <row r="22" spans="3:8">
      <c r="C22" s="16" t="s">
        <v>133</v>
      </c>
      <c r="D22" s="16" t="s">
        <v>134</v>
      </c>
      <c r="E22" s="16" t="s">
        <v>135</v>
      </c>
      <c r="F22" s="16" t="s">
        <v>136</v>
      </c>
      <c r="G22" s="16" t="s">
        <v>137</v>
      </c>
      <c r="H22" s="16" t="s">
        <v>138</v>
      </c>
    </row>
    <row r="23" spans="3:8">
      <c r="C23" s="16" t="s">
        <v>139</v>
      </c>
      <c r="D23" s="16" t="s">
        <v>140</v>
      </c>
      <c r="E23" s="16" t="s">
        <v>141</v>
      </c>
      <c r="F23" s="16">
        <v>0</v>
      </c>
      <c r="G23" s="16">
        <v>2</v>
      </c>
      <c r="H23" s="16" t="s">
        <v>142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74"/>
  <sheetViews>
    <sheetView topLeftCell="A48" zoomScale="51" zoomScaleNormal="85" workbookViewId="0">
      <selection activeCell="C51" sqref="C51"/>
    </sheetView>
  </sheetViews>
  <sheetFormatPr defaultColWidth="9" defaultRowHeight="12.5"/>
  <cols>
    <col min="1" max="1" width="47.26953125" bestFit="1"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20.08984375" customWidth="1"/>
    <col min="25" max="25" width="8.7265625" customWidth="1"/>
    <col min="26" max="26" width="11" customWidth="1"/>
    <col min="27" max="27" width="8.6328125" bestFit="1" customWidth="1"/>
    <col min="28" max="28" width="7.54296875" customWidth="1"/>
    <col min="31" max="31" width="16.54296875" customWidth="1"/>
    <col min="32" max="32" width="50" bestFit="1" customWidth="1"/>
    <col min="33" max="33" width="11.453125" customWidth="1"/>
  </cols>
  <sheetData>
    <row r="1" spans="1:38">
      <c r="C1" s="16"/>
      <c r="M1" s="16" t="s">
        <v>143</v>
      </c>
      <c r="P1" s="16" t="s">
        <v>144</v>
      </c>
    </row>
    <row r="2" spans="1:38">
      <c r="C2" s="16" t="s">
        <v>145</v>
      </c>
    </row>
    <row r="3" spans="1:38" ht="13">
      <c r="A3" s="44" t="s">
        <v>146</v>
      </c>
      <c r="AL3" s="57" t="s">
        <v>147</v>
      </c>
    </row>
    <row r="4" spans="1:38">
      <c r="U4" s="18"/>
      <c r="V4" s="18"/>
      <c r="W4" t="s">
        <v>0</v>
      </c>
      <c r="X4" s="18"/>
      <c r="Y4" s="18"/>
      <c r="Z4" s="18"/>
      <c r="AA4" s="18"/>
      <c r="AB4" s="18"/>
      <c r="AC4" s="18"/>
      <c r="AD4" s="18"/>
      <c r="AE4" s="18"/>
      <c r="AF4" s="18"/>
    </row>
    <row r="5" spans="1:38" ht="13">
      <c r="U5" s="18"/>
      <c r="V5" s="18" t="s">
        <v>3</v>
      </c>
      <c r="W5" s="18" t="s">
        <v>4</v>
      </c>
      <c r="X5" s="18" t="s">
        <v>111</v>
      </c>
      <c r="Y5" s="18" t="s">
        <v>5</v>
      </c>
      <c r="Z5" s="18" t="s">
        <v>148</v>
      </c>
      <c r="AA5" s="18" t="s">
        <v>149</v>
      </c>
      <c r="AB5" s="18" t="s">
        <v>150</v>
      </c>
      <c r="AC5" s="18" t="s">
        <v>151</v>
      </c>
      <c r="AD5" s="18" t="s">
        <v>152</v>
      </c>
      <c r="AE5" s="18" t="s">
        <v>153</v>
      </c>
      <c r="AF5" s="18" t="s">
        <v>154</v>
      </c>
      <c r="AL5" s="57" t="s">
        <v>155</v>
      </c>
    </row>
    <row r="6" spans="1:38" ht="13">
      <c r="U6" s="18"/>
      <c r="V6" s="25" t="s">
        <v>156</v>
      </c>
      <c r="W6" s="18">
        <v>2020</v>
      </c>
      <c r="X6" t="s">
        <v>157</v>
      </c>
      <c r="Y6" s="18"/>
      <c r="Z6" s="55">
        <v>5.0000000000000001E-3</v>
      </c>
      <c r="AA6" s="55">
        <v>6.2500000000000003E-3</v>
      </c>
      <c r="AB6" s="55">
        <v>3.21</v>
      </c>
      <c r="AC6" s="55">
        <v>3.5799999999999998E-2</v>
      </c>
      <c r="AD6" s="55">
        <v>4.8000000000000001E-2</v>
      </c>
      <c r="AE6" s="55">
        <v>0.27500000000000002</v>
      </c>
      <c r="AF6" s="55">
        <v>3.6179999999999997E-2</v>
      </c>
    </row>
    <row r="7" spans="1:38" ht="13">
      <c r="U7" s="18"/>
      <c r="V7" s="25" t="s">
        <v>156</v>
      </c>
      <c r="W7" s="18">
        <v>2020</v>
      </c>
      <c r="X7" t="s">
        <v>158</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6"/>
      <c r="V8" s="54" t="s">
        <v>156</v>
      </c>
      <c r="W8" s="26">
        <v>2020</v>
      </c>
      <c r="X8" t="s">
        <v>159</v>
      </c>
      <c r="Y8" s="26"/>
      <c r="Z8" s="37">
        <v>0</v>
      </c>
      <c r="AA8" s="37">
        <v>0</v>
      </c>
      <c r="AB8" s="37">
        <v>0</v>
      </c>
      <c r="AC8" s="37">
        <v>0</v>
      </c>
      <c r="AD8" s="37">
        <v>0</v>
      </c>
      <c r="AE8" s="37">
        <v>0</v>
      </c>
      <c r="AF8" s="37">
        <v>0</v>
      </c>
    </row>
    <row r="14" spans="1:38" ht="14.5">
      <c r="E14" s="45"/>
      <c r="F14" s="46"/>
      <c r="G14" s="46"/>
    </row>
    <row r="15" spans="1:38" ht="14.5">
      <c r="E15" s="45"/>
      <c r="F15" s="46"/>
    </row>
    <row r="16" spans="1:38" ht="14.5">
      <c r="A16" s="44" t="s">
        <v>160</v>
      </c>
      <c r="B16" t="s">
        <v>161</v>
      </c>
      <c r="G16" s="47" t="s">
        <v>162</v>
      </c>
    </row>
    <row r="19" spans="1:52">
      <c r="A19" t="s">
        <v>163</v>
      </c>
      <c r="B19" t="s">
        <v>164</v>
      </c>
      <c r="C19" s="67" t="s">
        <v>165</v>
      </c>
      <c r="D19" s="67"/>
      <c r="E19" s="67"/>
      <c r="F19" s="67"/>
      <c r="G19" s="67"/>
      <c r="H19" s="67"/>
      <c r="I19" s="67"/>
    </row>
    <row r="20" spans="1:52" ht="13">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spans="1:52" ht="13">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5.0000000000000001E-3</v>
      </c>
      <c r="AU21">
        <v>6.2500000000000003E-3</v>
      </c>
      <c r="AV21">
        <v>3.21</v>
      </c>
      <c r="AW21">
        <v>3.5799999999999998E-2</v>
      </c>
      <c r="AX21">
        <v>4.8000000000000001E-2</v>
      </c>
      <c r="AY21">
        <v>0.27500000000000002</v>
      </c>
      <c r="AZ21">
        <v>3.6179999999999997E-2</v>
      </c>
    </row>
    <row r="22" spans="1:52" ht="13">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spans="1:52" ht="13">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1.1919999999999999</v>
      </c>
      <c r="AU23">
        <v>3.9</v>
      </c>
      <c r="AV23">
        <v>5.17</v>
      </c>
      <c r="AW23">
        <v>0.26</v>
      </c>
      <c r="AX23">
        <v>0.42799999999999999</v>
      </c>
      <c r="AY23">
        <v>2.27</v>
      </c>
      <c r="AZ23">
        <v>0.74299999999999999</v>
      </c>
    </row>
    <row r="24" spans="1:52" ht="13">
      <c r="A24" t="s">
        <v>184</v>
      </c>
      <c r="B24" t="s">
        <v>185</v>
      </c>
      <c r="C24" t="s">
        <v>186</v>
      </c>
      <c r="D24" s="16" t="str">
        <f>E24</f>
        <v>21PM-23PM</v>
      </c>
      <c r="E24" s="44" t="s">
        <v>187</v>
      </c>
      <c r="F24" t="s">
        <v>188</v>
      </c>
      <c r="G24" t="str">
        <f>H24</f>
        <v>0AM-2AM</v>
      </c>
      <c r="H24" s="44" t="s">
        <v>189</v>
      </c>
      <c r="I24" s="44" t="str">
        <f>H24</f>
        <v>0AM-2AM</v>
      </c>
      <c r="L24" s="44"/>
      <c r="O24" s="44"/>
      <c r="P24" s="44"/>
    </row>
    <row r="25" spans="1:52" ht="13">
      <c r="O25" s="44"/>
      <c r="P25" s="44"/>
    </row>
    <row r="26" spans="1:52" ht="13">
      <c r="O26" s="44"/>
      <c r="P26" s="44"/>
    </row>
    <row r="33" spans="1:41">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1"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D34" s="18"/>
      <c r="AF34" s="18" t="s">
        <v>1</v>
      </c>
      <c r="AG34" s="18" t="s">
        <v>2</v>
      </c>
      <c r="AH34" s="18" t="s">
        <v>3</v>
      </c>
      <c r="AI34" s="18" t="s">
        <v>4</v>
      </c>
      <c r="AJ34" s="18" t="s">
        <v>152</v>
      </c>
      <c r="AK34" s="18" t="s">
        <v>153</v>
      </c>
      <c r="AL34" s="18" t="s">
        <v>154</v>
      </c>
      <c r="AM34" s="18" t="s">
        <v>110</v>
      </c>
      <c r="AN34" s="48" t="s">
        <v>190</v>
      </c>
      <c r="AO34" s="18"/>
    </row>
    <row r="35" spans="1:41" ht="25">
      <c r="A35" s="66" t="s">
        <v>503</v>
      </c>
      <c r="B35" s="18" t="s">
        <v>116</v>
      </c>
      <c r="C35" s="24" t="s">
        <v>192</v>
      </c>
      <c r="D35" s="36" t="s">
        <v>193</v>
      </c>
      <c r="E35" s="49">
        <v>0.42</v>
      </c>
      <c r="F35" s="18"/>
      <c r="G35" s="48" t="s">
        <v>194</v>
      </c>
      <c r="H35" s="18"/>
      <c r="J35" s="66" t="s">
        <v>527</v>
      </c>
      <c r="K35" s="18" t="s">
        <v>116</v>
      </c>
      <c r="L35" s="24" t="s">
        <v>192</v>
      </c>
      <c r="M35" s="36" t="s">
        <v>193</v>
      </c>
      <c r="N35" s="49">
        <v>0.42</v>
      </c>
      <c r="O35" s="49">
        <v>0.42</v>
      </c>
      <c r="P35" s="18"/>
      <c r="Q35" s="48" t="s">
        <v>194</v>
      </c>
      <c r="R35" s="18"/>
      <c r="S35" s="18"/>
      <c r="W35" s="66" t="s">
        <v>547</v>
      </c>
      <c r="X35" s="18" t="s">
        <v>116</v>
      </c>
      <c r="Y35" s="24" t="s">
        <v>192</v>
      </c>
      <c r="Z35" s="36" t="s">
        <v>193</v>
      </c>
      <c r="AA35" s="49">
        <v>0.42</v>
      </c>
      <c r="AB35" s="18"/>
      <c r="AC35" s="48" t="s">
        <v>194</v>
      </c>
      <c r="AD35" s="18"/>
      <c r="AF35" s="66" t="s">
        <v>547</v>
      </c>
      <c r="AG35" s="18" t="s">
        <v>116</v>
      </c>
      <c r="AH35" s="24" t="s">
        <v>192</v>
      </c>
      <c r="AI35" s="36" t="s">
        <v>193</v>
      </c>
      <c r="AJ35" s="49">
        <v>0.42</v>
      </c>
      <c r="AK35" s="49">
        <f>AJ35</f>
        <v>0.42</v>
      </c>
      <c r="AL35" s="49">
        <f>AK35</f>
        <v>0.42</v>
      </c>
      <c r="AM35" s="18"/>
      <c r="AN35" s="48" t="s">
        <v>194</v>
      </c>
      <c r="AO35" s="18"/>
    </row>
    <row r="36" spans="1:41" ht="25">
      <c r="A36" s="66" t="s">
        <v>504</v>
      </c>
      <c r="B36" s="18" t="s">
        <v>116</v>
      </c>
      <c r="C36" s="24" t="s">
        <v>192</v>
      </c>
      <c r="D36" s="36" t="s">
        <v>193</v>
      </c>
      <c r="E36" s="18">
        <v>0.44</v>
      </c>
      <c r="F36" s="18"/>
      <c r="G36" s="48" t="s">
        <v>194</v>
      </c>
      <c r="H36" s="18"/>
      <c r="J36" s="66" t="s">
        <v>504</v>
      </c>
      <c r="K36" s="18" t="s">
        <v>116</v>
      </c>
      <c r="L36" s="24" t="s">
        <v>192</v>
      </c>
      <c r="M36" s="36" t="s">
        <v>193</v>
      </c>
      <c r="N36" s="18">
        <v>0.44</v>
      </c>
      <c r="O36" s="18">
        <v>0.44</v>
      </c>
      <c r="P36" s="18"/>
      <c r="Q36" s="48" t="s">
        <v>194</v>
      </c>
      <c r="R36" s="18"/>
      <c r="S36" s="18"/>
      <c r="W36" s="66" t="s">
        <v>548</v>
      </c>
      <c r="X36" s="18" t="s">
        <v>116</v>
      </c>
      <c r="Y36" s="24" t="s">
        <v>192</v>
      </c>
      <c r="Z36" s="36" t="s">
        <v>193</v>
      </c>
      <c r="AA36" s="49">
        <v>0.44</v>
      </c>
      <c r="AB36" s="18"/>
      <c r="AC36" s="48" t="s">
        <v>194</v>
      </c>
      <c r="AD36" s="18"/>
      <c r="AF36" s="66" t="s">
        <v>571</v>
      </c>
      <c r="AG36" s="18" t="s">
        <v>116</v>
      </c>
      <c r="AH36" s="24" t="s">
        <v>192</v>
      </c>
      <c r="AI36" s="36" t="s">
        <v>193</v>
      </c>
      <c r="AJ36" s="49">
        <v>0.44</v>
      </c>
      <c r="AK36" s="49">
        <f t="shared" ref="AK36:AK50" si="4">AJ36</f>
        <v>0.44</v>
      </c>
      <c r="AL36" s="49">
        <f t="shared" ref="AL36:AL50" si="5">AK36</f>
        <v>0.44</v>
      </c>
      <c r="AM36" s="18"/>
      <c r="AN36" s="48" t="s">
        <v>194</v>
      </c>
      <c r="AO36" s="18"/>
    </row>
    <row r="37" spans="1:41" ht="14.5">
      <c r="A37" s="66" t="s">
        <v>472</v>
      </c>
      <c r="B37" s="18" t="s">
        <v>116</v>
      </c>
      <c r="C37" s="24" t="s">
        <v>192</v>
      </c>
      <c r="D37" s="36" t="s">
        <v>193</v>
      </c>
      <c r="E37" s="18">
        <v>0.45</v>
      </c>
      <c r="F37" s="18"/>
      <c r="G37" s="48" t="s">
        <v>194</v>
      </c>
      <c r="H37" s="18"/>
      <c r="J37" s="66" t="s">
        <v>528</v>
      </c>
      <c r="K37" s="18" t="s">
        <v>116</v>
      </c>
      <c r="L37" s="24" t="s">
        <v>192</v>
      </c>
      <c r="M37" s="36" t="s">
        <v>193</v>
      </c>
      <c r="N37" s="18">
        <v>0.45</v>
      </c>
      <c r="O37" s="18">
        <v>0.45</v>
      </c>
      <c r="P37" s="18"/>
      <c r="Q37" s="48" t="s">
        <v>194</v>
      </c>
      <c r="R37" s="18"/>
      <c r="S37" s="18"/>
      <c r="W37" s="66" t="s">
        <v>549</v>
      </c>
      <c r="X37" s="18" t="s">
        <v>116</v>
      </c>
      <c r="Y37" s="24" t="s">
        <v>192</v>
      </c>
      <c r="Z37" s="36" t="s">
        <v>193</v>
      </c>
      <c r="AA37" s="49">
        <v>0.45</v>
      </c>
      <c r="AB37" s="18"/>
      <c r="AC37" s="48" t="s">
        <v>194</v>
      </c>
      <c r="AD37" s="18"/>
      <c r="AF37" s="66" t="s">
        <v>474</v>
      </c>
      <c r="AG37" s="18" t="s">
        <v>116</v>
      </c>
      <c r="AH37" s="24" t="s">
        <v>192</v>
      </c>
      <c r="AI37" s="36" t="s">
        <v>193</v>
      </c>
      <c r="AJ37" s="49">
        <v>0.45</v>
      </c>
      <c r="AK37" s="49">
        <f t="shared" si="4"/>
        <v>0.45</v>
      </c>
      <c r="AL37" s="49">
        <f t="shared" si="5"/>
        <v>0.45</v>
      </c>
      <c r="AM37" s="18"/>
      <c r="AN37" s="48" t="s">
        <v>194</v>
      </c>
      <c r="AO37" s="18"/>
    </row>
    <row r="38" spans="1:41" ht="14.5">
      <c r="A38" s="66" t="s">
        <v>505</v>
      </c>
      <c r="B38" s="18" t="s">
        <v>116</v>
      </c>
      <c r="C38" s="24" t="s">
        <v>192</v>
      </c>
      <c r="D38" s="36" t="s">
        <v>193</v>
      </c>
      <c r="E38" s="18">
        <v>0.36</v>
      </c>
      <c r="F38" s="18"/>
      <c r="G38" s="48" t="s">
        <v>194</v>
      </c>
      <c r="H38" s="18"/>
      <c r="J38" s="66" t="s">
        <v>478</v>
      </c>
      <c r="K38" s="18" t="s">
        <v>116</v>
      </c>
      <c r="L38" s="24" t="s">
        <v>192</v>
      </c>
      <c r="M38" s="36" t="s">
        <v>193</v>
      </c>
      <c r="N38" s="18">
        <v>0.36</v>
      </c>
      <c r="O38" s="18">
        <v>0.36</v>
      </c>
      <c r="P38" s="18"/>
      <c r="Q38" s="48" t="s">
        <v>194</v>
      </c>
      <c r="R38" s="18"/>
      <c r="S38" s="18"/>
      <c r="W38" s="66" t="s">
        <v>467</v>
      </c>
      <c r="X38" s="18" t="s">
        <v>116</v>
      </c>
      <c r="Y38" s="24" t="s">
        <v>192</v>
      </c>
      <c r="Z38" s="36" t="s">
        <v>193</v>
      </c>
      <c r="AA38" s="49">
        <v>0.36</v>
      </c>
      <c r="AB38" s="18"/>
      <c r="AC38" s="48" t="s">
        <v>194</v>
      </c>
      <c r="AD38" s="18"/>
      <c r="AF38" s="66" t="s">
        <v>572</v>
      </c>
      <c r="AG38" s="18" t="s">
        <v>116</v>
      </c>
      <c r="AH38" s="24" t="s">
        <v>192</v>
      </c>
      <c r="AI38" s="36" t="s">
        <v>193</v>
      </c>
      <c r="AJ38" s="49">
        <v>0.36</v>
      </c>
      <c r="AK38" s="49">
        <f t="shared" si="4"/>
        <v>0.36</v>
      </c>
      <c r="AL38" s="49">
        <f t="shared" si="5"/>
        <v>0.36</v>
      </c>
      <c r="AM38" s="18"/>
      <c r="AN38" s="48" t="s">
        <v>194</v>
      </c>
      <c r="AO38" s="18"/>
    </row>
    <row r="39" spans="1:41" ht="25">
      <c r="A39" s="66" t="s">
        <v>506</v>
      </c>
      <c r="B39" s="18" t="s">
        <v>116</v>
      </c>
      <c r="C39" s="24" t="s">
        <v>192</v>
      </c>
      <c r="D39" s="36" t="s">
        <v>193</v>
      </c>
      <c r="E39" s="18">
        <v>0.33</v>
      </c>
      <c r="F39" s="18"/>
      <c r="G39" s="48" t="s">
        <v>194</v>
      </c>
      <c r="H39" s="18"/>
      <c r="J39" s="66" t="s">
        <v>529</v>
      </c>
      <c r="K39" s="18" t="s">
        <v>116</v>
      </c>
      <c r="L39" s="24" t="s">
        <v>192</v>
      </c>
      <c r="M39" s="36" t="s">
        <v>193</v>
      </c>
      <c r="N39" s="18">
        <v>0.33</v>
      </c>
      <c r="O39" s="18">
        <v>0.33</v>
      </c>
      <c r="P39" s="18"/>
      <c r="Q39" s="48" t="s">
        <v>194</v>
      </c>
      <c r="R39" s="18"/>
      <c r="S39" s="18"/>
      <c r="W39" s="66" t="s">
        <v>550</v>
      </c>
      <c r="X39" s="18" t="s">
        <v>116</v>
      </c>
      <c r="Y39" s="24" t="s">
        <v>192</v>
      </c>
      <c r="Z39" s="36" t="s">
        <v>193</v>
      </c>
      <c r="AA39" s="49">
        <v>0.33</v>
      </c>
      <c r="AB39" s="18"/>
      <c r="AC39" s="48" t="s">
        <v>194</v>
      </c>
      <c r="AD39" s="18"/>
      <c r="AF39" s="66" t="s">
        <v>550</v>
      </c>
      <c r="AG39" s="18" t="s">
        <v>116</v>
      </c>
      <c r="AH39" s="24" t="s">
        <v>192</v>
      </c>
      <c r="AI39" s="36" t="s">
        <v>193</v>
      </c>
      <c r="AJ39" s="49">
        <v>0.33</v>
      </c>
      <c r="AK39" s="49">
        <f t="shared" si="4"/>
        <v>0.33</v>
      </c>
      <c r="AL39" s="49">
        <f t="shared" si="5"/>
        <v>0.33</v>
      </c>
      <c r="AM39" s="18"/>
      <c r="AN39" s="48" t="s">
        <v>194</v>
      </c>
      <c r="AO39" s="18"/>
    </row>
    <row r="40" spans="1:41" ht="25">
      <c r="A40" s="66" t="s">
        <v>507</v>
      </c>
      <c r="B40" s="18" t="s">
        <v>116</v>
      </c>
      <c r="C40" s="24" t="s">
        <v>192</v>
      </c>
      <c r="D40" s="36" t="s">
        <v>193</v>
      </c>
      <c r="E40" s="18">
        <v>0.36</v>
      </c>
      <c r="F40" s="18"/>
      <c r="G40" s="48" t="s">
        <v>194</v>
      </c>
      <c r="H40" s="18"/>
      <c r="J40" s="66" t="s">
        <v>507</v>
      </c>
      <c r="K40" s="18" t="s">
        <v>116</v>
      </c>
      <c r="L40" s="24" t="s">
        <v>192</v>
      </c>
      <c r="M40" s="36" t="s">
        <v>193</v>
      </c>
      <c r="N40" s="18">
        <v>0.36</v>
      </c>
      <c r="O40" s="18">
        <v>0.36</v>
      </c>
      <c r="P40" s="18"/>
      <c r="Q40" s="48" t="s">
        <v>194</v>
      </c>
      <c r="R40" s="18"/>
      <c r="S40" s="18"/>
      <c r="W40" s="66" t="s">
        <v>551</v>
      </c>
      <c r="X40" s="18" t="s">
        <v>116</v>
      </c>
      <c r="Y40" s="24" t="s">
        <v>192</v>
      </c>
      <c r="Z40" s="36" t="s">
        <v>193</v>
      </c>
      <c r="AA40" s="49">
        <v>0.36</v>
      </c>
      <c r="AB40" s="18"/>
      <c r="AC40" s="48" t="s">
        <v>194</v>
      </c>
      <c r="AD40" s="18"/>
      <c r="AF40" s="66" t="s">
        <v>573</v>
      </c>
      <c r="AG40" s="18" t="s">
        <v>116</v>
      </c>
      <c r="AH40" s="24" t="s">
        <v>192</v>
      </c>
      <c r="AI40" s="36" t="s">
        <v>193</v>
      </c>
      <c r="AJ40" s="49">
        <v>0.36</v>
      </c>
      <c r="AK40" s="49">
        <f t="shared" si="4"/>
        <v>0.36</v>
      </c>
      <c r="AL40" s="49">
        <f t="shared" si="5"/>
        <v>0.36</v>
      </c>
      <c r="AM40" s="18"/>
      <c r="AN40" s="48" t="s">
        <v>194</v>
      </c>
      <c r="AO40" s="18"/>
    </row>
    <row r="41" spans="1:41" ht="14.5">
      <c r="A41" s="66" t="s">
        <v>448</v>
      </c>
      <c r="B41" s="18" t="s">
        <v>116</v>
      </c>
      <c r="C41" s="24" t="s">
        <v>192</v>
      </c>
      <c r="D41" s="36" t="s">
        <v>193</v>
      </c>
      <c r="E41" s="18">
        <v>0.42</v>
      </c>
      <c r="F41" s="18"/>
      <c r="G41" s="48" t="s">
        <v>194</v>
      </c>
      <c r="H41" s="18"/>
      <c r="J41" s="66" t="s">
        <v>530</v>
      </c>
      <c r="K41" s="18" t="s">
        <v>116</v>
      </c>
      <c r="L41" s="24" t="s">
        <v>192</v>
      </c>
      <c r="M41" s="36" t="s">
        <v>193</v>
      </c>
      <c r="N41" s="18">
        <v>0.42</v>
      </c>
      <c r="O41" s="18">
        <v>0.42</v>
      </c>
      <c r="P41" s="18"/>
      <c r="Q41" s="48" t="s">
        <v>194</v>
      </c>
      <c r="R41" s="18"/>
      <c r="S41" s="18"/>
      <c r="W41" s="66" t="s">
        <v>552</v>
      </c>
      <c r="X41" s="18" t="s">
        <v>116</v>
      </c>
      <c r="Y41" s="24" t="s">
        <v>192</v>
      </c>
      <c r="Z41" s="36" t="s">
        <v>193</v>
      </c>
      <c r="AA41" s="49">
        <v>0.42</v>
      </c>
      <c r="AB41" s="18"/>
      <c r="AC41" s="48" t="s">
        <v>194</v>
      </c>
      <c r="AD41" s="18"/>
      <c r="AF41" s="66" t="s">
        <v>450</v>
      </c>
      <c r="AG41" s="18" t="s">
        <v>116</v>
      </c>
      <c r="AH41" s="24" t="s">
        <v>192</v>
      </c>
      <c r="AI41" s="36" t="s">
        <v>193</v>
      </c>
      <c r="AJ41" s="49">
        <v>0.42</v>
      </c>
      <c r="AK41" s="49">
        <f t="shared" si="4"/>
        <v>0.42</v>
      </c>
      <c r="AL41" s="49">
        <f t="shared" si="5"/>
        <v>0.42</v>
      </c>
      <c r="AM41" s="18"/>
      <c r="AN41" s="48" t="s">
        <v>194</v>
      </c>
      <c r="AO41" s="18"/>
    </row>
    <row r="42" spans="1:41" ht="14.5">
      <c r="A42" s="66" t="s">
        <v>508</v>
      </c>
      <c r="B42" s="18" t="s">
        <v>116</v>
      </c>
      <c r="C42" s="24" t="s">
        <v>192</v>
      </c>
      <c r="D42" s="36" t="s">
        <v>193</v>
      </c>
      <c r="E42" s="18">
        <v>0.31</v>
      </c>
      <c r="F42" s="18"/>
      <c r="G42" s="48" t="s">
        <v>194</v>
      </c>
      <c r="H42" s="18"/>
      <c r="J42" s="66" t="s">
        <v>454</v>
      </c>
      <c r="K42" s="18" t="s">
        <v>116</v>
      </c>
      <c r="L42" s="24" t="s">
        <v>192</v>
      </c>
      <c r="M42" s="36" t="s">
        <v>193</v>
      </c>
      <c r="N42" s="18">
        <v>0.31</v>
      </c>
      <c r="O42" s="18">
        <v>0.31</v>
      </c>
      <c r="P42" s="18"/>
      <c r="Q42" s="48" t="s">
        <v>194</v>
      </c>
      <c r="R42" s="18"/>
      <c r="S42" s="18"/>
      <c r="W42" s="66" t="s">
        <v>443</v>
      </c>
      <c r="X42" s="18" t="s">
        <v>116</v>
      </c>
      <c r="Y42" s="24" t="s">
        <v>192</v>
      </c>
      <c r="Z42" s="36" t="s">
        <v>193</v>
      </c>
      <c r="AA42" s="49">
        <v>0.31</v>
      </c>
      <c r="AB42" s="18"/>
      <c r="AC42" s="48" t="s">
        <v>194</v>
      </c>
      <c r="AD42" s="18"/>
      <c r="AF42" s="66" t="s">
        <v>574</v>
      </c>
      <c r="AG42" s="18" t="s">
        <v>116</v>
      </c>
      <c r="AH42" s="24" t="s">
        <v>192</v>
      </c>
      <c r="AI42" s="36" t="s">
        <v>193</v>
      </c>
      <c r="AJ42" s="49">
        <v>0.31</v>
      </c>
      <c r="AK42" s="49">
        <f t="shared" si="4"/>
        <v>0.31</v>
      </c>
      <c r="AL42" s="49">
        <f t="shared" si="5"/>
        <v>0.31</v>
      </c>
      <c r="AM42" s="18"/>
      <c r="AN42" s="48" t="s">
        <v>194</v>
      </c>
      <c r="AO42" s="18"/>
    </row>
    <row r="43" spans="1:41" ht="25">
      <c r="A43" s="66" t="s">
        <v>509</v>
      </c>
      <c r="B43" s="18" t="s">
        <v>116</v>
      </c>
      <c r="C43" s="24" t="s">
        <v>192</v>
      </c>
      <c r="D43" s="36" t="s">
        <v>193</v>
      </c>
      <c r="E43" s="18">
        <v>0.31</v>
      </c>
      <c r="F43" s="18"/>
      <c r="G43" s="48" t="s">
        <v>194</v>
      </c>
      <c r="H43" s="18"/>
      <c r="J43" s="66" t="s">
        <v>531</v>
      </c>
      <c r="K43" s="18" t="s">
        <v>116</v>
      </c>
      <c r="L43" s="24" t="s">
        <v>192</v>
      </c>
      <c r="M43" s="36" t="s">
        <v>193</v>
      </c>
      <c r="N43" s="18">
        <v>0.31</v>
      </c>
      <c r="O43" s="18">
        <v>0.31</v>
      </c>
      <c r="P43" s="18"/>
      <c r="Q43" s="48" t="s">
        <v>194</v>
      </c>
      <c r="R43" s="18"/>
      <c r="S43" s="18"/>
      <c r="W43" s="66" t="s">
        <v>553</v>
      </c>
      <c r="X43" s="18" t="s">
        <v>116</v>
      </c>
      <c r="Y43" s="24" t="s">
        <v>192</v>
      </c>
      <c r="Z43" s="36" t="s">
        <v>193</v>
      </c>
      <c r="AA43" s="49">
        <v>0.31</v>
      </c>
      <c r="AB43" s="18"/>
      <c r="AC43" s="48" t="s">
        <v>194</v>
      </c>
      <c r="AD43" s="18"/>
      <c r="AF43" s="66" t="s">
        <v>553</v>
      </c>
      <c r="AG43" s="18" t="s">
        <v>116</v>
      </c>
      <c r="AH43" s="24" t="s">
        <v>192</v>
      </c>
      <c r="AI43" s="36" t="s">
        <v>193</v>
      </c>
      <c r="AJ43" s="49">
        <v>0.31</v>
      </c>
      <c r="AK43" s="49">
        <f t="shared" si="4"/>
        <v>0.31</v>
      </c>
      <c r="AL43" s="49">
        <f t="shared" si="5"/>
        <v>0.31</v>
      </c>
      <c r="AM43" s="18"/>
      <c r="AN43" s="48" t="s">
        <v>194</v>
      </c>
      <c r="AO43" s="18"/>
    </row>
    <row r="44" spans="1:41" ht="25">
      <c r="A44" s="66" t="s">
        <v>510</v>
      </c>
      <c r="B44" s="18" t="s">
        <v>116</v>
      </c>
      <c r="C44" s="24" t="s">
        <v>192</v>
      </c>
      <c r="D44" s="36" t="s">
        <v>193</v>
      </c>
      <c r="E44" s="18">
        <v>0.36</v>
      </c>
      <c r="F44" s="18"/>
      <c r="G44" s="48" t="s">
        <v>194</v>
      </c>
      <c r="H44" s="18"/>
      <c r="J44" s="66" t="s">
        <v>510</v>
      </c>
      <c r="K44" s="18" t="s">
        <v>116</v>
      </c>
      <c r="L44" s="24" t="s">
        <v>192</v>
      </c>
      <c r="M44" s="36" t="s">
        <v>193</v>
      </c>
      <c r="N44" s="18">
        <v>0.36</v>
      </c>
      <c r="O44" s="18">
        <v>0.36</v>
      </c>
      <c r="P44" s="18"/>
      <c r="Q44" s="48" t="s">
        <v>194</v>
      </c>
      <c r="R44" s="18"/>
      <c r="S44" s="18"/>
      <c r="W44" s="66" t="s">
        <v>554</v>
      </c>
      <c r="X44" s="18" t="s">
        <v>116</v>
      </c>
      <c r="Y44" s="24" t="s">
        <v>192</v>
      </c>
      <c r="Z44" s="36" t="s">
        <v>193</v>
      </c>
      <c r="AA44" s="49">
        <v>0.36</v>
      </c>
      <c r="AB44" s="18"/>
      <c r="AC44" s="48" t="s">
        <v>194</v>
      </c>
      <c r="AD44" s="18"/>
      <c r="AF44" s="66" t="s">
        <v>575</v>
      </c>
      <c r="AG44" s="18" t="s">
        <v>116</v>
      </c>
      <c r="AH44" s="24" t="s">
        <v>192</v>
      </c>
      <c r="AI44" s="36" t="s">
        <v>193</v>
      </c>
      <c r="AJ44" s="49">
        <v>0.36</v>
      </c>
      <c r="AK44" s="49">
        <f t="shared" si="4"/>
        <v>0.36</v>
      </c>
      <c r="AL44" s="49">
        <f t="shared" si="5"/>
        <v>0.36</v>
      </c>
      <c r="AM44" s="18"/>
      <c r="AN44" s="48" t="s">
        <v>194</v>
      </c>
      <c r="AO44" s="18"/>
    </row>
    <row r="45" spans="1:41" ht="14.5">
      <c r="A45" s="66" t="s">
        <v>460</v>
      </c>
      <c r="B45" s="18" t="s">
        <v>116</v>
      </c>
      <c r="C45" s="24" t="s">
        <v>192</v>
      </c>
      <c r="D45" s="36" t="s">
        <v>193</v>
      </c>
      <c r="E45" s="18">
        <v>0.41</v>
      </c>
      <c r="F45" s="18"/>
      <c r="G45" s="48" t="s">
        <v>194</v>
      </c>
      <c r="H45" s="18"/>
      <c r="J45" s="66" t="s">
        <v>532</v>
      </c>
      <c r="K45" s="18" t="s">
        <v>116</v>
      </c>
      <c r="L45" s="24" t="s">
        <v>192</v>
      </c>
      <c r="M45" s="36" t="s">
        <v>193</v>
      </c>
      <c r="N45" s="18">
        <v>0.41</v>
      </c>
      <c r="O45" s="18">
        <v>0.41</v>
      </c>
      <c r="P45" s="18"/>
      <c r="Q45" s="48" t="s">
        <v>194</v>
      </c>
      <c r="R45" s="18"/>
      <c r="S45" s="18"/>
      <c r="W45" s="66" t="s">
        <v>555</v>
      </c>
      <c r="X45" s="18" t="s">
        <v>116</v>
      </c>
      <c r="Y45" s="24" t="s">
        <v>192</v>
      </c>
      <c r="Z45" s="36" t="s">
        <v>193</v>
      </c>
      <c r="AA45" s="49">
        <v>0.41</v>
      </c>
      <c r="AB45" s="18"/>
      <c r="AC45" s="48" t="s">
        <v>194</v>
      </c>
      <c r="AD45" s="18"/>
      <c r="AF45" s="66" t="s">
        <v>462</v>
      </c>
      <c r="AG45" s="18" t="s">
        <v>116</v>
      </c>
      <c r="AH45" s="24" t="s">
        <v>192</v>
      </c>
      <c r="AI45" s="36" t="s">
        <v>193</v>
      </c>
      <c r="AJ45" s="49">
        <v>0.41</v>
      </c>
      <c r="AK45" s="49">
        <f t="shared" si="4"/>
        <v>0.41</v>
      </c>
      <c r="AL45" s="49">
        <f t="shared" si="5"/>
        <v>0.41</v>
      </c>
      <c r="AM45" s="18"/>
      <c r="AN45" s="48" t="s">
        <v>194</v>
      </c>
      <c r="AO45" s="18"/>
    </row>
    <row r="46" spans="1:41" ht="14.5">
      <c r="A46" s="66" t="s">
        <v>511</v>
      </c>
      <c r="B46" s="18" t="s">
        <v>116</v>
      </c>
      <c r="C46" s="24" t="s">
        <v>192</v>
      </c>
      <c r="D46" s="36" t="s">
        <v>193</v>
      </c>
      <c r="E46" s="18">
        <v>0.28999999999999998</v>
      </c>
      <c r="F46" s="18"/>
      <c r="G46" s="48" t="s">
        <v>194</v>
      </c>
      <c r="H46" s="18"/>
      <c r="J46" s="66" t="s">
        <v>466</v>
      </c>
      <c r="K46" s="18" t="s">
        <v>116</v>
      </c>
      <c r="L46" s="24" t="s">
        <v>192</v>
      </c>
      <c r="M46" s="36" t="s">
        <v>193</v>
      </c>
      <c r="N46" s="18">
        <v>0.28999999999999998</v>
      </c>
      <c r="O46" s="18">
        <v>0.28999999999999998</v>
      </c>
      <c r="P46" s="18"/>
      <c r="Q46" s="48" t="s">
        <v>194</v>
      </c>
      <c r="R46" s="18"/>
      <c r="S46" s="18"/>
      <c r="W46" s="66" t="s">
        <v>455</v>
      </c>
      <c r="X46" s="18" t="s">
        <v>116</v>
      </c>
      <c r="Y46" s="24" t="s">
        <v>192</v>
      </c>
      <c r="Z46" s="36" t="s">
        <v>193</v>
      </c>
      <c r="AA46" s="49">
        <v>0.28999999999999998</v>
      </c>
      <c r="AB46" s="18"/>
      <c r="AC46" s="48" t="s">
        <v>194</v>
      </c>
      <c r="AD46" s="18"/>
      <c r="AF46" s="66" t="s">
        <v>576</v>
      </c>
      <c r="AG46" s="18" t="s">
        <v>116</v>
      </c>
      <c r="AH46" s="24" t="s">
        <v>192</v>
      </c>
      <c r="AI46" s="36" t="s">
        <v>193</v>
      </c>
      <c r="AJ46" s="49">
        <v>0.28999999999999998</v>
      </c>
      <c r="AK46" s="49">
        <f t="shared" si="4"/>
        <v>0.28999999999999998</v>
      </c>
      <c r="AL46" s="49">
        <f t="shared" si="5"/>
        <v>0.28999999999999998</v>
      </c>
      <c r="AM46" s="18"/>
      <c r="AN46" s="48" t="s">
        <v>194</v>
      </c>
      <c r="AO46" s="18"/>
    </row>
    <row r="47" spans="1:41" ht="25">
      <c r="A47" s="66" t="s">
        <v>512</v>
      </c>
      <c r="B47" s="18" t="s">
        <v>116</v>
      </c>
      <c r="C47" s="24" t="s">
        <v>192</v>
      </c>
      <c r="D47" s="36" t="s">
        <v>193</v>
      </c>
      <c r="E47" s="18">
        <v>0.39</v>
      </c>
      <c r="F47" s="18"/>
      <c r="G47" s="48" t="s">
        <v>194</v>
      </c>
      <c r="H47" s="18"/>
      <c r="J47" s="66" t="s">
        <v>533</v>
      </c>
      <c r="K47" s="18" t="s">
        <v>116</v>
      </c>
      <c r="L47" s="24" t="s">
        <v>192</v>
      </c>
      <c r="M47" s="36" t="s">
        <v>193</v>
      </c>
      <c r="N47" s="18">
        <v>0.39</v>
      </c>
      <c r="O47" s="18">
        <v>0.39</v>
      </c>
      <c r="P47" s="18"/>
      <c r="Q47" s="48" t="s">
        <v>194</v>
      </c>
      <c r="R47" s="18"/>
      <c r="S47" s="18"/>
      <c r="W47" s="66" t="s">
        <v>556</v>
      </c>
      <c r="X47" s="18" t="s">
        <v>116</v>
      </c>
      <c r="Y47" s="24" t="s">
        <v>192</v>
      </c>
      <c r="Z47" s="36" t="s">
        <v>193</v>
      </c>
      <c r="AA47" s="49">
        <v>0.39</v>
      </c>
      <c r="AB47" s="18"/>
      <c r="AC47" s="48" t="s">
        <v>194</v>
      </c>
      <c r="AD47" s="18"/>
      <c r="AF47" s="66" t="s">
        <v>556</v>
      </c>
      <c r="AG47" s="18" t="s">
        <v>116</v>
      </c>
      <c r="AH47" s="24" t="s">
        <v>192</v>
      </c>
      <c r="AI47" s="36" t="s">
        <v>193</v>
      </c>
      <c r="AJ47" s="49">
        <v>0.39</v>
      </c>
      <c r="AK47" s="49">
        <f t="shared" si="4"/>
        <v>0.39</v>
      </c>
      <c r="AL47" s="49">
        <f t="shared" si="5"/>
        <v>0.39</v>
      </c>
      <c r="AM47" s="18"/>
      <c r="AN47" s="48" t="s">
        <v>194</v>
      </c>
      <c r="AO47" s="18"/>
    </row>
    <row r="48" spans="1:41" ht="25">
      <c r="A48" s="66" t="s">
        <v>513</v>
      </c>
      <c r="B48" s="18" t="s">
        <v>116</v>
      </c>
      <c r="C48" s="24" t="s">
        <v>192</v>
      </c>
      <c r="D48" s="36" t="s">
        <v>193</v>
      </c>
      <c r="E48" s="18">
        <v>0.41</v>
      </c>
      <c r="F48" s="18"/>
      <c r="G48" s="48" t="s">
        <v>194</v>
      </c>
      <c r="H48" s="18"/>
      <c r="J48" s="66" t="s">
        <v>513</v>
      </c>
      <c r="K48" s="18" t="s">
        <v>116</v>
      </c>
      <c r="L48" s="24" t="s">
        <v>192</v>
      </c>
      <c r="M48" s="36" t="s">
        <v>193</v>
      </c>
      <c r="N48" s="18">
        <v>0.41</v>
      </c>
      <c r="O48" s="18">
        <v>0.41</v>
      </c>
      <c r="P48" s="18"/>
      <c r="Q48" s="48" t="s">
        <v>194</v>
      </c>
      <c r="R48" s="18"/>
      <c r="S48" s="18"/>
      <c r="W48" s="66" t="s">
        <v>557</v>
      </c>
      <c r="X48" s="18" t="s">
        <v>116</v>
      </c>
      <c r="Y48" s="24" t="s">
        <v>192</v>
      </c>
      <c r="Z48" s="36" t="s">
        <v>193</v>
      </c>
      <c r="AA48" s="49">
        <v>0.41</v>
      </c>
      <c r="AB48" s="18"/>
      <c r="AC48" s="48" t="s">
        <v>194</v>
      </c>
      <c r="AD48" s="18"/>
      <c r="AF48" s="66" t="s">
        <v>577</v>
      </c>
      <c r="AG48" s="18" t="s">
        <v>116</v>
      </c>
      <c r="AH48" s="24" t="s">
        <v>192</v>
      </c>
      <c r="AI48" s="36" t="s">
        <v>193</v>
      </c>
      <c r="AJ48" s="49">
        <v>0.41</v>
      </c>
      <c r="AK48" s="49">
        <f t="shared" si="4"/>
        <v>0.41</v>
      </c>
      <c r="AL48" s="49">
        <f t="shared" si="5"/>
        <v>0.41</v>
      </c>
      <c r="AM48" s="18"/>
      <c r="AN48" s="48" t="s">
        <v>194</v>
      </c>
      <c r="AO48" s="18"/>
    </row>
    <row r="49" spans="1:41" ht="14.5">
      <c r="A49" s="66" t="s">
        <v>484</v>
      </c>
      <c r="B49" s="18" t="s">
        <v>116</v>
      </c>
      <c r="C49" s="24" t="s">
        <v>192</v>
      </c>
      <c r="D49" s="36" t="s">
        <v>193</v>
      </c>
      <c r="E49" s="18">
        <v>0.42</v>
      </c>
      <c r="F49" s="18"/>
      <c r="G49" s="48" t="s">
        <v>194</v>
      </c>
      <c r="H49" s="18"/>
      <c r="J49" s="66" t="s">
        <v>534</v>
      </c>
      <c r="K49" s="18" t="s">
        <v>116</v>
      </c>
      <c r="L49" s="24" t="s">
        <v>192</v>
      </c>
      <c r="M49" s="36" t="s">
        <v>193</v>
      </c>
      <c r="N49" s="18">
        <v>0.42</v>
      </c>
      <c r="O49" s="18">
        <v>0.42</v>
      </c>
      <c r="P49" s="18"/>
      <c r="Q49" s="48" t="s">
        <v>194</v>
      </c>
      <c r="R49" s="18"/>
      <c r="S49" s="18"/>
      <c r="W49" s="66" t="s">
        <v>558</v>
      </c>
      <c r="X49" s="18" t="s">
        <v>116</v>
      </c>
      <c r="Y49" s="24" t="s">
        <v>192</v>
      </c>
      <c r="Z49" s="36" t="s">
        <v>193</v>
      </c>
      <c r="AA49" s="49">
        <v>0.42</v>
      </c>
      <c r="AB49" s="18"/>
      <c r="AC49" s="48" t="s">
        <v>194</v>
      </c>
      <c r="AD49" s="18"/>
      <c r="AF49" s="66" t="s">
        <v>486</v>
      </c>
      <c r="AG49" s="18" t="s">
        <v>116</v>
      </c>
      <c r="AH49" s="24" t="s">
        <v>192</v>
      </c>
      <c r="AI49" s="36" t="s">
        <v>193</v>
      </c>
      <c r="AJ49" s="49">
        <v>0.42</v>
      </c>
      <c r="AK49" s="49">
        <f t="shared" si="4"/>
        <v>0.42</v>
      </c>
      <c r="AL49" s="49">
        <f t="shared" si="5"/>
        <v>0.42</v>
      </c>
      <c r="AM49" s="18"/>
      <c r="AN49" s="48" t="s">
        <v>194</v>
      </c>
      <c r="AO49" s="18"/>
    </row>
    <row r="50" spans="1:41" ht="14.5">
      <c r="A50" s="66" t="s">
        <v>514</v>
      </c>
      <c r="B50" s="18" t="s">
        <v>116</v>
      </c>
      <c r="C50" s="24" t="s">
        <v>192</v>
      </c>
      <c r="D50" s="36" t="s">
        <v>193</v>
      </c>
      <c r="E50" s="18">
        <v>0.34</v>
      </c>
      <c r="F50" s="18"/>
      <c r="G50" s="48" t="s">
        <v>194</v>
      </c>
      <c r="H50" s="18"/>
      <c r="J50" s="66" t="s">
        <v>490</v>
      </c>
      <c r="K50" s="18" t="s">
        <v>116</v>
      </c>
      <c r="L50" s="24" t="s">
        <v>192</v>
      </c>
      <c r="M50" s="36" t="s">
        <v>193</v>
      </c>
      <c r="N50" s="18">
        <v>0.34</v>
      </c>
      <c r="O50" s="18">
        <v>0.34</v>
      </c>
      <c r="P50" s="18"/>
      <c r="Q50" s="48" t="s">
        <v>194</v>
      </c>
      <c r="R50" s="18"/>
      <c r="S50" s="18"/>
      <c r="W50" s="66" t="s">
        <v>479</v>
      </c>
      <c r="X50" s="18" t="s">
        <v>116</v>
      </c>
      <c r="Y50" s="24" t="s">
        <v>192</v>
      </c>
      <c r="Z50" s="36" t="s">
        <v>193</v>
      </c>
      <c r="AA50" s="49">
        <v>0.34</v>
      </c>
      <c r="AB50" s="18"/>
      <c r="AC50" s="48" t="s">
        <v>194</v>
      </c>
      <c r="AD50" s="18"/>
      <c r="AF50" s="66" t="s">
        <v>578</v>
      </c>
      <c r="AG50" s="18" t="s">
        <v>116</v>
      </c>
      <c r="AH50" s="24" t="s">
        <v>192</v>
      </c>
      <c r="AI50" s="36" t="s">
        <v>193</v>
      </c>
      <c r="AJ50" s="49">
        <v>0.34</v>
      </c>
      <c r="AK50" s="49">
        <f t="shared" si="4"/>
        <v>0.34</v>
      </c>
      <c r="AL50" s="49">
        <f t="shared" si="5"/>
        <v>0.34</v>
      </c>
      <c r="AM50" s="18"/>
      <c r="AN50" s="48" t="s">
        <v>194</v>
      </c>
      <c r="AO50" s="18"/>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ht="50">
      <c r="A59" s="66" t="s">
        <v>191</v>
      </c>
      <c r="B59" s="66" t="s">
        <v>491</v>
      </c>
      <c r="C59" s="43"/>
      <c r="J59" s="66" t="s">
        <v>195</v>
      </c>
      <c r="K59" s="66" t="s">
        <v>523</v>
      </c>
      <c r="W59" s="66" t="s">
        <v>196</v>
      </c>
      <c r="X59" s="66" t="s">
        <v>543</v>
      </c>
      <c r="AF59" s="66" t="s">
        <v>197</v>
      </c>
      <c r="AG59" s="66" t="s">
        <v>559</v>
      </c>
    </row>
    <row r="60" spans="1:41" ht="137.5" customHeight="1">
      <c r="A60" s="66" t="s">
        <v>198</v>
      </c>
      <c r="B60" s="66" t="s">
        <v>499</v>
      </c>
      <c r="C60" s="43"/>
      <c r="J60" s="66" t="s">
        <v>199</v>
      </c>
      <c r="K60" s="66" t="s">
        <v>515</v>
      </c>
      <c r="W60" s="66" t="s">
        <v>200</v>
      </c>
      <c r="X60" s="66" t="s">
        <v>535</v>
      </c>
      <c r="AF60" s="66" t="s">
        <v>201</v>
      </c>
      <c r="AG60" s="66" t="s">
        <v>567</v>
      </c>
    </row>
    <row r="61" spans="1:41" ht="75" customHeight="1">
      <c r="A61" s="66" t="s">
        <v>202</v>
      </c>
      <c r="B61" s="66" t="s">
        <v>472</v>
      </c>
      <c r="C61" s="43"/>
      <c r="J61" s="66" t="s">
        <v>203</v>
      </c>
      <c r="K61" s="66" t="s">
        <v>516</v>
      </c>
      <c r="W61" s="66" t="s">
        <v>204</v>
      </c>
      <c r="X61" s="66" t="s">
        <v>536</v>
      </c>
      <c r="AF61" s="66" t="s">
        <v>205</v>
      </c>
      <c r="AG61" s="66" t="s">
        <v>474</v>
      </c>
    </row>
    <row r="62" spans="1:41" ht="25">
      <c r="A62" s="66" t="s">
        <v>206</v>
      </c>
      <c r="B62" s="66" t="s">
        <v>492</v>
      </c>
      <c r="C62" s="43"/>
      <c r="J62" s="66" t="s">
        <v>207</v>
      </c>
      <c r="K62" s="66" t="s">
        <v>478</v>
      </c>
      <c r="W62" s="66" t="s">
        <v>208</v>
      </c>
      <c r="X62" s="66" t="s">
        <v>467</v>
      </c>
      <c r="AF62" s="66" t="s">
        <v>209</v>
      </c>
      <c r="AG62" s="66" t="s">
        <v>560</v>
      </c>
    </row>
    <row r="63" spans="1:41" ht="50">
      <c r="A63" s="66" t="s">
        <v>210</v>
      </c>
      <c r="B63" s="66" t="s">
        <v>493</v>
      </c>
      <c r="C63" s="43"/>
      <c r="J63" s="66" t="s">
        <v>211</v>
      </c>
      <c r="K63" s="66" t="s">
        <v>524</v>
      </c>
      <c r="W63" s="66" t="s">
        <v>212</v>
      </c>
      <c r="X63" s="66" t="s">
        <v>544</v>
      </c>
      <c r="AF63" s="66" t="s">
        <v>213</v>
      </c>
      <c r="AG63" s="66" t="s">
        <v>561</v>
      </c>
    </row>
    <row r="64" spans="1:41" ht="137.5" customHeight="1">
      <c r="A64" s="66" t="s">
        <v>214</v>
      </c>
      <c r="B64" s="66" t="s">
        <v>500</v>
      </c>
      <c r="C64" s="43"/>
      <c r="J64" s="66" t="s">
        <v>215</v>
      </c>
      <c r="K64" s="66" t="s">
        <v>517</v>
      </c>
      <c r="W64" s="66" t="s">
        <v>216</v>
      </c>
      <c r="X64" s="66" t="s">
        <v>537</v>
      </c>
      <c r="AF64" s="66" t="s">
        <v>217</v>
      </c>
      <c r="AG64" s="66" t="s">
        <v>568</v>
      </c>
    </row>
    <row r="65" spans="1:33" ht="75" customHeight="1">
      <c r="A65" s="66" t="s">
        <v>218</v>
      </c>
      <c r="B65" s="66" t="s">
        <v>448</v>
      </c>
      <c r="C65" s="43"/>
      <c r="J65" s="66" t="s">
        <v>219</v>
      </c>
      <c r="K65" s="66" t="s">
        <v>518</v>
      </c>
      <c r="W65" s="66" t="s">
        <v>220</v>
      </c>
      <c r="X65" s="66" t="s">
        <v>538</v>
      </c>
      <c r="AF65" s="66" t="s">
        <v>221</v>
      </c>
      <c r="AG65" s="66" t="s">
        <v>450</v>
      </c>
    </row>
    <row r="66" spans="1:33" ht="25">
      <c r="A66" s="66" t="s">
        <v>222</v>
      </c>
      <c r="B66" s="66" t="s">
        <v>494</v>
      </c>
      <c r="C66" s="43"/>
      <c r="J66" s="66" t="s">
        <v>223</v>
      </c>
      <c r="K66" s="66" t="s">
        <v>454</v>
      </c>
      <c r="W66" s="66" t="s">
        <v>224</v>
      </c>
      <c r="X66" s="66" t="s">
        <v>443</v>
      </c>
      <c r="AF66" s="66" t="s">
        <v>225</v>
      </c>
      <c r="AG66" s="66" t="s">
        <v>562</v>
      </c>
    </row>
    <row r="67" spans="1:33" ht="50">
      <c r="A67" s="66" t="s">
        <v>226</v>
      </c>
      <c r="B67" s="66" t="s">
        <v>495</v>
      </c>
      <c r="C67" s="43"/>
      <c r="J67" s="66" t="s">
        <v>227</v>
      </c>
      <c r="K67" s="66" t="s">
        <v>525</v>
      </c>
      <c r="W67" s="66" t="s">
        <v>228</v>
      </c>
      <c r="X67" s="66" t="s">
        <v>545</v>
      </c>
      <c r="AF67" s="66" t="s">
        <v>229</v>
      </c>
      <c r="AG67" s="66" t="s">
        <v>563</v>
      </c>
    </row>
    <row r="68" spans="1:33" ht="137.5" customHeight="1">
      <c r="A68" s="66" t="s">
        <v>230</v>
      </c>
      <c r="B68" s="66" t="s">
        <v>501</v>
      </c>
      <c r="C68" s="43"/>
      <c r="J68" s="66" t="s">
        <v>231</v>
      </c>
      <c r="K68" s="66" t="s">
        <v>519</v>
      </c>
      <c r="W68" s="66" t="s">
        <v>232</v>
      </c>
      <c r="X68" s="66" t="s">
        <v>539</v>
      </c>
      <c r="AF68" s="66" t="s">
        <v>233</v>
      </c>
      <c r="AG68" s="66" t="s">
        <v>569</v>
      </c>
    </row>
    <row r="69" spans="1:33" ht="75" customHeight="1">
      <c r="A69" s="66" t="s">
        <v>234</v>
      </c>
      <c r="B69" s="66" t="s">
        <v>460</v>
      </c>
      <c r="J69" s="66" t="s">
        <v>235</v>
      </c>
      <c r="K69" s="66" t="s">
        <v>520</v>
      </c>
      <c r="W69" s="66" t="s">
        <v>236</v>
      </c>
      <c r="X69" s="66" t="s">
        <v>540</v>
      </c>
      <c r="AF69" s="66" t="s">
        <v>237</v>
      </c>
      <c r="AG69" s="66" t="s">
        <v>462</v>
      </c>
    </row>
    <row r="70" spans="1:33" ht="25">
      <c r="A70" s="66" t="s">
        <v>238</v>
      </c>
      <c r="B70" s="66" t="s">
        <v>496</v>
      </c>
      <c r="J70" s="66" t="s">
        <v>239</v>
      </c>
      <c r="K70" s="66" t="s">
        <v>466</v>
      </c>
      <c r="W70" s="66" t="s">
        <v>240</v>
      </c>
      <c r="X70" s="66" t="s">
        <v>455</v>
      </c>
      <c r="AF70" s="66" t="s">
        <v>241</v>
      </c>
      <c r="AG70" s="66" t="s">
        <v>564</v>
      </c>
    </row>
    <row r="71" spans="1:33" ht="50">
      <c r="A71" s="66" t="s">
        <v>242</v>
      </c>
      <c r="B71" s="66" t="s">
        <v>497</v>
      </c>
      <c r="J71" s="66" t="s">
        <v>243</v>
      </c>
      <c r="K71" s="66" t="s">
        <v>526</v>
      </c>
      <c r="W71" s="66" t="s">
        <v>244</v>
      </c>
      <c r="X71" s="66" t="s">
        <v>546</v>
      </c>
      <c r="AF71" s="66" t="s">
        <v>245</v>
      </c>
      <c r="AG71" s="66" t="s">
        <v>565</v>
      </c>
    </row>
    <row r="72" spans="1:33" ht="46.5" customHeight="1">
      <c r="A72" s="66" t="s">
        <v>246</v>
      </c>
      <c r="B72" s="66" t="s">
        <v>502</v>
      </c>
      <c r="J72" s="66" t="s">
        <v>247</v>
      </c>
      <c r="K72" s="66" t="s">
        <v>521</v>
      </c>
      <c r="W72" s="66" t="s">
        <v>248</v>
      </c>
      <c r="X72" s="66" t="s">
        <v>541</v>
      </c>
      <c r="AF72" s="66" t="s">
        <v>249</v>
      </c>
      <c r="AG72" s="66" t="s">
        <v>570</v>
      </c>
    </row>
    <row r="73" spans="1:33" ht="75" customHeight="1">
      <c r="A73" s="66" t="s">
        <v>250</v>
      </c>
      <c r="B73" s="66" t="s">
        <v>484</v>
      </c>
      <c r="J73" s="66" t="s">
        <v>251</v>
      </c>
      <c r="K73" s="66" t="s">
        <v>522</v>
      </c>
      <c r="W73" s="66" t="s">
        <v>252</v>
      </c>
      <c r="X73" s="66" t="s">
        <v>542</v>
      </c>
      <c r="AF73" s="66" t="s">
        <v>253</v>
      </c>
      <c r="AG73" s="66" t="s">
        <v>486</v>
      </c>
    </row>
    <row r="74" spans="1:33" ht="25">
      <c r="A74" s="66" t="s">
        <v>254</v>
      </c>
      <c r="B74" s="66" t="s">
        <v>498</v>
      </c>
      <c r="J74" s="66" t="s">
        <v>255</v>
      </c>
      <c r="K74" s="66" t="s">
        <v>490</v>
      </c>
      <c r="W74" s="66" t="s">
        <v>256</v>
      </c>
      <c r="X74" s="66" t="s">
        <v>479</v>
      </c>
      <c r="AF74" s="66" t="s">
        <v>257</v>
      </c>
      <c r="AG74" s="66" t="s">
        <v>566</v>
      </c>
    </row>
  </sheetData>
  <mergeCells count="1">
    <mergeCell ref="C19:I19"/>
  </mergeCells>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44859-77CA-4E90-89FF-BDEFC3F74322}">
  <dimension ref="A1:AZ68"/>
  <sheetViews>
    <sheetView zoomScale="40" zoomScaleNormal="85" workbookViewId="0">
      <selection activeCell="W25" sqref="W25"/>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16"/>
      <c r="M1" s="16" t="s">
        <v>143</v>
      </c>
      <c r="P1" s="16" t="s">
        <v>144</v>
      </c>
    </row>
    <row r="2" spans="1:38">
      <c r="C2" s="16" t="s">
        <v>145</v>
      </c>
    </row>
    <row r="3" spans="1:38" ht="13">
      <c r="A3" s="44" t="s">
        <v>146</v>
      </c>
      <c r="AL3" s="57" t="s">
        <v>147</v>
      </c>
    </row>
    <row r="4" spans="1:38">
      <c r="U4" s="18"/>
      <c r="V4" s="18"/>
      <c r="X4" s="18"/>
      <c r="Y4" s="18"/>
      <c r="Z4" s="18"/>
      <c r="AA4" s="18"/>
      <c r="AB4" s="18"/>
      <c r="AC4" s="18"/>
      <c r="AD4" s="18"/>
      <c r="AE4" s="18"/>
      <c r="AF4" s="18"/>
    </row>
    <row r="5" spans="1:38" ht="13">
      <c r="U5" s="18"/>
      <c r="V5" s="18" t="s">
        <v>3</v>
      </c>
      <c r="W5" s="18" t="s">
        <v>4</v>
      </c>
      <c r="X5" s="18" t="s">
        <v>111</v>
      </c>
      <c r="Y5" s="18" t="s">
        <v>5</v>
      </c>
      <c r="Z5" s="18" t="s">
        <v>148</v>
      </c>
      <c r="AA5" s="18" t="s">
        <v>149</v>
      </c>
      <c r="AB5" s="18" t="s">
        <v>150</v>
      </c>
      <c r="AC5" s="18" t="s">
        <v>151</v>
      </c>
      <c r="AD5" s="18" t="s">
        <v>152</v>
      </c>
      <c r="AE5" s="18" t="s">
        <v>153</v>
      </c>
      <c r="AF5" s="18" t="s">
        <v>154</v>
      </c>
      <c r="AL5" s="57" t="s">
        <v>155</v>
      </c>
    </row>
    <row r="6" spans="1:38" ht="13">
      <c r="U6" s="18"/>
      <c r="V6" s="25" t="s">
        <v>156</v>
      </c>
      <c r="W6" s="18">
        <v>2020</v>
      </c>
      <c r="X6" t="s">
        <v>157</v>
      </c>
      <c r="Y6" s="18"/>
      <c r="Z6" s="55">
        <v>5.0000000000000001E-3</v>
      </c>
      <c r="AA6" s="55">
        <v>6.2500000000000003E-3</v>
      </c>
      <c r="AB6" s="55">
        <v>3.21</v>
      </c>
      <c r="AC6" s="55">
        <v>3.5799999999999998E-2</v>
      </c>
      <c r="AD6" s="55">
        <v>4.8000000000000001E-2</v>
      </c>
      <c r="AE6" s="55">
        <v>0.27500000000000002</v>
      </c>
      <c r="AF6" s="55">
        <v>3.6179999999999997E-2</v>
      </c>
    </row>
    <row r="7" spans="1:38" ht="13">
      <c r="U7" s="18"/>
      <c r="V7" s="25" t="s">
        <v>156</v>
      </c>
      <c r="W7" s="18">
        <v>2020</v>
      </c>
      <c r="X7" t="s">
        <v>158</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6"/>
      <c r="V8" s="54" t="s">
        <v>156</v>
      </c>
      <c r="W8" s="26">
        <v>2020</v>
      </c>
      <c r="X8" t="s">
        <v>159</v>
      </c>
      <c r="Y8" s="26"/>
      <c r="Z8" s="37">
        <v>0</v>
      </c>
      <c r="AA8" s="37">
        <v>0</v>
      </c>
      <c r="AB8" s="37">
        <v>0</v>
      </c>
      <c r="AC8" s="37">
        <v>0</v>
      </c>
      <c r="AD8" s="37">
        <v>0</v>
      </c>
      <c r="AE8" s="37">
        <v>0</v>
      </c>
      <c r="AF8" s="37">
        <v>0</v>
      </c>
    </row>
    <row r="14" spans="1:38" ht="14.5">
      <c r="E14" s="45"/>
      <c r="F14" s="46"/>
      <c r="G14" s="46"/>
    </row>
    <row r="15" spans="1:38" ht="14.5">
      <c r="E15" s="45"/>
      <c r="F15" s="46"/>
    </row>
    <row r="16" spans="1:38" ht="14.5">
      <c r="A16" s="44" t="s">
        <v>160</v>
      </c>
      <c r="B16" t="s">
        <v>161</v>
      </c>
      <c r="G16" s="47" t="s">
        <v>162</v>
      </c>
    </row>
    <row r="19" spans="1:52">
      <c r="A19" t="s">
        <v>163</v>
      </c>
      <c r="B19" t="s">
        <v>164</v>
      </c>
      <c r="C19" s="67" t="s">
        <v>165</v>
      </c>
      <c r="D19" s="67"/>
      <c r="E19" s="67"/>
      <c r="F19" s="67"/>
      <c r="G19" s="67"/>
      <c r="H19" s="67"/>
      <c r="I19" s="67"/>
    </row>
    <row r="20" spans="1:52" ht="13">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spans="1:52" ht="13">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5.0000000000000001E-3</v>
      </c>
      <c r="AU21">
        <v>6.2500000000000003E-3</v>
      </c>
      <c r="AV21">
        <v>3.21</v>
      </c>
      <c r="AW21">
        <v>3.5799999999999998E-2</v>
      </c>
      <c r="AX21">
        <v>4.8000000000000001E-2</v>
      </c>
      <c r="AY21">
        <v>0.27500000000000002</v>
      </c>
      <c r="AZ21">
        <v>3.6179999999999997E-2</v>
      </c>
    </row>
    <row r="22" spans="1:52" ht="13">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spans="1:52" ht="13">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1.1919999999999999</v>
      </c>
      <c r="AU23">
        <v>3.9</v>
      </c>
      <c r="AV23">
        <v>5.17</v>
      </c>
      <c r="AW23">
        <v>0.26</v>
      </c>
      <c r="AX23">
        <v>0.42799999999999999</v>
      </c>
      <c r="AY23">
        <v>2.27</v>
      </c>
      <c r="AZ23">
        <v>0.74299999999999999</v>
      </c>
    </row>
    <row r="24" spans="1:52" ht="13">
      <c r="A24" t="s">
        <v>184</v>
      </c>
      <c r="B24" t="s">
        <v>185</v>
      </c>
      <c r="C24" t="s">
        <v>186</v>
      </c>
      <c r="D24" s="16" t="str">
        <f>E24</f>
        <v>21PM-23PM</v>
      </c>
      <c r="E24" s="44" t="s">
        <v>187</v>
      </c>
      <c r="F24" t="s">
        <v>188</v>
      </c>
      <c r="G24" t="str">
        <f>H24</f>
        <v>0AM-2AM</v>
      </c>
      <c r="H24" s="44" t="s">
        <v>189</v>
      </c>
      <c r="I24" s="44" t="str">
        <f>H24</f>
        <v>0AM-2AM</v>
      </c>
      <c r="L24" s="44"/>
      <c r="O24" s="44"/>
      <c r="P24" s="44"/>
    </row>
    <row r="25" spans="1:52" ht="13">
      <c r="O25" s="44"/>
      <c r="P25" s="44"/>
    </row>
    <row r="26" spans="1:52" ht="13">
      <c r="O26" s="44"/>
      <c r="P26" s="44"/>
    </row>
    <row r="33" spans="1:41">
      <c r="A33" s="18"/>
      <c r="B33" s="18"/>
      <c r="C33" s="18"/>
      <c r="D33" s="18"/>
      <c r="E33" s="18"/>
      <c r="F33" s="18"/>
      <c r="G33" s="18"/>
      <c r="H33" s="18"/>
      <c r="J33" s="18"/>
      <c r="K33" s="18"/>
      <c r="L33" s="18"/>
      <c r="M33" s="18"/>
      <c r="N33" s="18"/>
      <c r="O33" s="18"/>
      <c r="P33" s="18"/>
      <c r="Q33" s="18"/>
      <c r="R33" s="18"/>
      <c r="S33" s="18"/>
      <c r="W33" s="18"/>
      <c r="X33" s="18"/>
      <c r="Y33" s="18"/>
      <c r="Z33" s="18"/>
      <c r="AA33" s="18"/>
      <c r="AB33" s="18"/>
      <c r="AC33" s="18"/>
      <c r="AF33" s="18"/>
      <c r="AG33" s="18"/>
      <c r="AH33" s="18"/>
      <c r="AI33" s="18"/>
      <c r="AJ33" s="18"/>
      <c r="AK33" s="18"/>
      <c r="AL33" s="18"/>
      <c r="AM33" s="18"/>
      <c r="AN33" s="18"/>
    </row>
    <row r="34" spans="1:41"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D34" s="18"/>
      <c r="AF34" s="18" t="s">
        <v>1</v>
      </c>
      <c r="AG34" s="18" t="s">
        <v>2</v>
      </c>
      <c r="AH34" s="18" t="s">
        <v>3</v>
      </c>
      <c r="AI34" s="18" t="s">
        <v>4</v>
      </c>
      <c r="AJ34" s="18" t="s">
        <v>152</v>
      </c>
      <c r="AK34" s="18" t="s">
        <v>153</v>
      </c>
      <c r="AL34" s="18" t="s">
        <v>154</v>
      </c>
      <c r="AM34" s="18" t="s">
        <v>110</v>
      </c>
      <c r="AN34" s="48" t="s">
        <v>190</v>
      </c>
      <c r="AO34" s="18"/>
    </row>
    <row r="35" spans="1:41" ht="14.5">
      <c r="A35" s="18" t="s">
        <v>191</v>
      </c>
      <c r="B35" s="18" t="s">
        <v>116</v>
      </c>
      <c r="C35" s="24" t="s">
        <v>192</v>
      </c>
      <c r="D35" s="36" t="s">
        <v>193</v>
      </c>
      <c r="E35" s="49">
        <v>0.42</v>
      </c>
      <c r="F35" s="18"/>
      <c r="G35" s="48" t="s">
        <v>194</v>
      </c>
      <c r="H35" s="18"/>
      <c r="J35" s="18" t="s">
        <v>195</v>
      </c>
      <c r="K35" s="18" t="s">
        <v>116</v>
      </c>
      <c r="L35" s="24" t="s">
        <v>192</v>
      </c>
      <c r="M35" s="36" t="s">
        <v>193</v>
      </c>
      <c r="N35" s="49">
        <v>0.42</v>
      </c>
      <c r="O35" s="49">
        <v>0.42</v>
      </c>
      <c r="P35" s="18"/>
      <c r="Q35" s="48" t="s">
        <v>194</v>
      </c>
      <c r="R35" s="18"/>
      <c r="S35" s="18"/>
      <c r="W35" s="18" t="s">
        <v>196</v>
      </c>
      <c r="X35" s="18" t="s">
        <v>116</v>
      </c>
      <c r="Y35" s="24" t="s">
        <v>192</v>
      </c>
      <c r="Z35" s="36" t="s">
        <v>193</v>
      </c>
      <c r="AA35" s="49">
        <v>0.42</v>
      </c>
      <c r="AB35" s="18"/>
      <c r="AC35" s="48" t="s">
        <v>194</v>
      </c>
      <c r="AD35" s="18"/>
      <c r="AF35" s="18" t="s">
        <v>197</v>
      </c>
      <c r="AG35" s="18" t="s">
        <v>116</v>
      </c>
      <c r="AH35" s="24" t="s">
        <v>192</v>
      </c>
      <c r="AI35" s="36" t="s">
        <v>193</v>
      </c>
      <c r="AJ35" s="49">
        <v>0.42</v>
      </c>
      <c r="AK35" s="49">
        <f>AJ35</f>
        <v>0.42</v>
      </c>
      <c r="AL35" s="49">
        <f>AK35</f>
        <v>0.42</v>
      </c>
      <c r="AM35" s="18"/>
      <c r="AN35" s="48" t="s">
        <v>194</v>
      </c>
      <c r="AO35" s="18"/>
    </row>
    <row r="36" spans="1:41" ht="14.5">
      <c r="A36" s="18" t="s">
        <v>198</v>
      </c>
      <c r="B36" s="18" t="s">
        <v>116</v>
      </c>
      <c r="C36" s="24" t="s">
        <v>192</v>
      </c>
      <c r="D36" s="36" t="s">
        <v>193</v>
      </c>
      <c r="E36" s="18">
        <v>0.44</v>
      </c>
      <c r="F36" s="18"/>
      <c r="G36" s="48" t="s">
        <v>194</v>
      </c>
      <c r="H36" s="18"/>
      <c r="J36" s="18" t="s">
        <v>199</v>
      </c>
      <c r="K36" s="18" t="s">
        <v>116</v>
      </c>
      <c r="L36" s="24" t="s">
        <v>192</v>
      </c>
      <c r="M36" s="36" t="s">
        <v>193</v>
      </c>
      <c r="N36" s="18">
        <v>0.44</v>
      </c>
      <c r="O36" s="18">
        <v>0.44</v>
      </c>
      <c r="P36" s="18"/>
      <c r="Q36" s="48" t="s">
        <v>194</v>
      </c>
      <c r="R36" s="18"/>
      <c r="S36" s="18"/>
      <c r="W36" s="18" t="s">
        <v>200</v>
      </c>
      <c r="X36" s="18" t="s">
        <v>116</v>
      </c>
      <c r="Y36" s="24" t="s">
        <v>192</v>
      </c>
      <c r="Z36" s="36" t="s">
        <v>193</v>
      </c>
      <c r="AA36" s="49">
        <v>0.44</v>
      </c>
      <c r="AB36" s="18"/>
      <c r="AC36" s="48" t="s">
        <v>194</v>
      </c>
      <c r="AD36" s="18"/>
      <c r="AF36" s="18" t="s">
        <v>201</v>
      </c>
      <c r="AG36" s="18" t="s">
        <v>116</v>
      </c>
      <c r="AH36" s="24" t="s">
        <v>192</v>
      </c>
      <c r="AI36" s="36" t="s">
        <v>193</v>
      </c>
      <c r="AJ36" s="49">
        <v>0.44</v>
      </c>
      <c r="AK36" s="49">
        <f t="shared" ref="AK36:AL50" si="4">AJ36</f>
        <v>0.44</v>
      </c>
      <c r="AL36" s="49">
        <f t="shared" si="4"/>
        <v>0.44</v>
      </c>
      <c r="AM36" s="18"/>
      <c r="AN36" s="48" t="s">
        <v>194</v>
      </c>
      <c r="AO36" s="18"/>
    </row>
    <row r="37" spans="1:41" ht="14.5">
      <c r="A37" s="18" t="s">
        <v>202</v>
      </c>
      <c r="B37" s="18" t="s">
        <v>116</v>
      </c>
      <c r="C37" s="24" t="s">
        <v>192</v>
      </c>
      <c r="D37" s="36" t="s">
        <v>193</v>
      </c>
      <c r="E37" s="18">
        <v>0.45</v>
      </c>
      <c r="F37" s="18"/>
      <c r="G37" s="48" t="s">
        <v>194</v>
      </c>
      <c r="H37" s="18"/>
      <c r="J37" s="18" t="s">
        <v>203</v>
      </c>
      <c r="K37" s="18" t="s">
        <v>116</v>
      </c>
      <c r="L37" s="24" t="s">
        <v>192</v>
      </c>
      <c r="M37" s="36" t="s">
        <v>193</v>
      </c>
      <c r="N37" s="18">
        <v>0.45</v>
      </c>
      <c r="O37" s="18">
        <v>0.45</v>
      </c>
      <c r="P37" s="18"/>
      <c r="Q37" s="48" t="s">
        <v>194</v>
      </c>
      <c r="R37" s="18"/>
      <c r="S37" s="18"/>
      <c r="W37" s="18" t="s">
        <v>204</v>
      </c>
      <c r="X37" s="18" t="s">
        <v>116</v>
      </c>
      <c r="Y37" s="24" t="s">
        <v>192</v>
      </c>
      <c r="Z37" s="36" t="s">
        <v>193</v>
      </c>
      <c r="AA37" s="49">
        <v>0.45</v>
      </c>
      <c r="AB37" s="18"/>
      <c r="AC37" s="48" t="s">
        <v>194</v>
      </c>
      <c r="AD37" s="18"/>
      <c r="AF37" s="18" t="s">
        <v>205</v>
      </c>
      <c r="AG37" s="18" t="s">
        <v>116</v>
      </c>
      <c r="AH37" s="24" t="s">
        <v>192</v>
      </c>
      <c r="AI37" s="36" t="s">
        <v>193</v>
      </c>
      <c r="AJ37" s="49">
        <v>0.45</v>
      </c>
      <c r="AK37" s="49">
        <f t="shared" si="4"/>
        <v>0.45</v>
      </c>
      <c r="AL37" s="49">
        <f t="shared" si="4"/>
        <v>0.45</v>
      </c>
      <c r="AM37" s="18"/>
      <c r="AN37" s="48" t="s">
        <v>194</v>
      </c>
      <c r="AO37" s="18"/>
    </row>
    <row r="38" spans="1:41" ht="14.5">
      <c r="A38" s="18" t="s">
        <v>206</v>
      </c>
      <c r="B38" s="18" t="s">
        <v>116</v>
      </c>
      <c r="C38" s="24" t="s">
        <v>192</v>
      </c>
      <c r="D38" s="36" t="s">
        <v>193</v>
      </c>
      <c r="E38" s="18">
        <v>0.36</v>
      </c>
      <c r="F38" s="18"/>
      <c r="G38" s="48" t="s">
        <v>194</v>
      </c>
      <c r="H38" s="18"/>
      <c r="J38" s="18" t="s">
        <v>207</v>
      </c>
      <c r="K38" s="18" t="s">
        <v>116</v>
      </c>
      <c r="L38" s="24" t="s">
        <v>192</v>
      </c>
      <c r="M38" s="36" t="s">
        <v>193</v>
      </c>
      <c r="N38" s="18">
        <v>0.36</v>
      </c>
      <c r="O38" s="18">
        <v>0.36</v>
      </c>
      <c r="P38" s="18"/>
      <c r="Q38" s="48" t="s">
        <v>194</v>
      </c>
      <c r="R38" s="18"/>
      <c r="S38" s="18"/>
      <c r="W38" s="18" t="s">
        <v>208</v>
      </c>
      <c r="X38" s="18" t="s">
        <v>116</v>
      </c>
      <c r="Y38" s="24" t="s">
        <v>192</v>
      </c>
      <c r="Z38" s="36" t="s">
        <v>193</v>
      </c>
      <c r="AA38" s="49">
        <v>0.36</v>
      </c>
      <c r="AB38" s="18"/>
      <c r="AC38" s="48" t="s">
        <v>194</v>
      </c>
      <c r="AD38" s="18"/>
      <c r="AF38" s="18" t="s">
        <v>209</v>
      </c>
      <c r="AG38" s="18" t="s">
        <v>116</v>
      </c>
      <c r="AH38" s="24" t="s">
        <v>192</v>
      </c>
      <c r="AI38" s="36" t="s">
        <v>193</v>
      </c>
      <c r="AJ38" s="49">
        <v>0.36</v>
      </c>
      <c r="AK38" s="49">
        <f t="shared" si="4"/>
        <v>0.36</v>
      </c>
      <c r="AL38" s="49">
        <f t="shared" si="4"/>
        <v>0.36</v>
      </c>
      <c r="AM38" s="18"/>
      <c r="AN38" s="48" t="s">
        <v>194</v>
      </c>
      <c r="AO38" s="18"/>
    </row>
    <row r="39" spans="1:41" ht="14.5">
      <c r="A39" s="18" t="s">
        <v>210</v>
      </c>
      <c r="B39" s="18" t="s">
        <v>116</v>
      </c>
      <c r="C39" s="24" t="s">
        <v>192</v>
      </c>
      <c r="D39" s="36" t="s">
        <v>193</v>
      </c>
      <c r="E39" s="18">
        <v>0.33</v>
      </c>
      <c r="F39" s="18"/>
      <c r="G39" s="48" t="s">
        <v>194</v>
      </c>
      <c r="H39" s="18"/>
      <c r="J39" s="18" t="s">
        <v>211</v>
      </c>
      <c r="K39" s="18" t="s">
        <v>116</v>
      </c>
      <c r="L39" s="24" t="s">
        <v>192</v>
      </c>
      <c r="M39" s="36" t="s">
        <v>193</v>
      </c>
      <c r="N39" s="18">
        <v>0.33</v>
      </c>
      <c r="O39" s="18">
        <v>0.33</v>
      </c>
      <c r="P39" s="18"/>
      <c r="Q39" s="48" t="s">
        <v>194</v>
      </c>
      <c r="R39" s="18"/>
      <c r="S39" s="18"/>
      <c r="W39" s="18" t="s">
        <v>212</v>
      </c>
      <c r="X39" s="18" t="s">
        <v>116</v>
      </c>
      <c r="Y39" s="24" t="s">
        <v>192</v>
      </c>
      <c r="Z39" s="36" t="s">
        <v>193</v>
      </c>
      <c r="AA39" s="49">
        <v>0.33</v>
      </c>
      <c r="AB39" s="18"/>
      <c r="AC39" s="48" t="s">
        <v>194</v>
      </c>
      <c r="AD39" s="18"/>
      <c r="AF39" s="18" t="s">
        <v>213</v>
      </c>
      <c r="AG39" s="18" t="s">
        <v>116</v>
      </c>
      <c r="AH39" s="24" t="s">
        <v>192</v>
      </c>
      <c r="AI39" s="36" t="s">
        <v>193</v>
      </c>
      <c r="AJ39" s="49">
        <v>0.33</v>
      </c>
      <c r="AK39" s="49">
        <f t="shared" si="4"/>
        <v>0.33</v>
      </c>
      <c r="AL39" s="49">
        <f t="shared" si="4"/>
        <v>0.33</v>
      </c>
      <c r="AM39" s="18"/>
      <c r="AN39" s="48" t="s">
        <v>194</v>
      </c>
      <c r="AO39" s="18"/>
    </row>
    <row r="40" spans="1:41" ht="14.5">
      <c r="A40" s="18" t="s">
        <v>214</v>
      </c>
      <c r="B40" s="18" t="s">
        <v>116</v>
      </c>
      <c r="C40" s="24" t="s">
        <v>192</v>
      </c>
      <c r="D40" s="36" t="s">
        <v>193</v>
      </c>
      <c r="E40" s="18">
        <v>0.36</v>
      </c>
      <c r="F40" s="18"/>
      <c r="G40" s="48" t="s">
        <v>194</v>
      </c>
      <c r="H40" s="18"/>
      <c r="J40" s="18" t="s">
        <v>215</v>
      </c>
      <c r="K40" s="18" t="s">
        <v>116</v>
      </c>
      <c r="L40" s="24" t="s">
        <v>192</v>
      </c>
      <c r="M40" s="36" t="s">
        <v>193</v>
      </c>
      <c r="N40" s="18">
        <v>0.36</v>
      </c>
      <c r="O40" s="18">
        <v>0.36</v>
      </c>
      <c r="P40" s="18"/>
      <c r="Q40" s="48" t="s">
        <v>194</v>
      </c>
      <c r="R40" s="18"/>
      <c r="S40" s="18"/>
      <c r="W40" s="18" t="s">
        <v>216</v>
      </c>
      <c r="X40" s="18" t="s">
        <v>116</v>
      </c>
      <c r="Y40" s="24" t="s">
        <v>192</v>
      </c>
      <c r="Z40" s="36" t="s">
        <v>193</v>
      </c>
      <c r="AA40" s="49">
        <v>0.36</v>
      </c>
      <c r="AB40" s="18"/>
      <c r="AC40" s="48" t="s">
        <v>194</v>
      </c>
      <c r="AD40" s="18"/>
      <c r="AF40" s="18" t="s">
        <v>217</v>
      </c>
      <c r="AG40" s="18" t="s">
        <v>116</v>
      </c>
      <c r="AH40" s="24" t="s">
        <v>192</v>
      </c>
      <c r="AI40" s="36" t="s">
        <v>193</v>
      </c>
      <c r="AJ40" s="49">
        <v>0.36</v>
      </c>
      <c r="AK40" s="49">
        <f t="shared" si="4"/>
        <v>0.36</v>
      </c>
      <c r="AL40" s="49">
        <f t="shared" si="4"/>
        <v>0.36</v>
      </c>
      <c r="AM40" s="18"/>
      <c r="AN40" s="48" t="s">
        <v>194</v>
      </c>
      <c r="AO40" s="18"/>
    </row>
    <row r="41" spans="1:41" ht="14.5">
      <c r="A41" s="18" t="s">
        <v>218</v>
      </c>
      <c r="B41" s="18" t="s">
        <v>116</v>
      </c>
      <c r="C41" s="24" t="s">
        <v>192</v>
      </c>
      <c r="D41" s="36" t="s">
        <v>193</v>
      </c>
      <c r="E41" s="18">
        <v>0.42</v>
      </c>
      <c r="F41" s="18"/>
      <c r="G41" s="48" t="s">
        <v>194</v>
      </c>
      <c r="H41" s="18"/>
      <c r="J41" s="18" t="s">
        <v>219</v>
      </c>
      <c r="K41" s="18" t="s">
        <v>116</v>
      </c>
      <c r="L41" s="24" t="s">
        <v>192</v>
      </c>
      <c r="M41" s="36" t="s">
        <v>193</v>
      </c>
      <c r="N41" s="18">
        <v>0.42</v>
      </c>
      <c r="O41" s="18">
        <v>0.42</v>
      </c>
      <c r="P41" s="18"/>
      <c r="Q41" s="48" t="s">
        <v>194</v>
      </c>
      <c r="R41" s="18"/>
      <c r="S41" s="18"/>
      <c r="W41" s="18" t="s">
        <v>220</v>
      </c>
      <c r="X41" s="18" t="s">
        <v>116</v>
      </c>
      <c r="Y41" s="24" t="s">
        <v>192</v>
      </c>
      <c r="Z41" s="36" t="s">
        <v>193</v>
      </c>
      <c r="AA41" s="49">
        <v>0.42</v>
      </c>
      <c r="AB41" s="18"/>
      <c r="AC41" s="48" t="s">
        <v>194</v>
      </c>
      <c r="AD41" s="18"/>
      <c r="AF41" s="18" t="s">
        <v>221</v>
      </c>
      <c r="AG41" s="18" t="s">
        <v>116</v>
      </c>
      <c r="AH41" s="24" t="s">
        <v>192</v>
      </c>
      <c r="AI41" s="36" t="s">
        <v>193</v>
      </c>
      <c r="AJ41" s="49">
        <v>0.42</v>
      </c>
      <c r="AK41" s="49">
        <f t="shared" si="4"/>
        <v>0.42</v>
      </c>
      <c r="AL41" s="49">
        <f t="shared" si="4"/>
        <v>0.42</v>
      </c>
      <c r="AM41" s="18"/>
      <c r="AN41" s="48" t="s">
        <v>194</v>
      </c>
      <c r="AO41" s="18"/>
    </row>
    <row r="42" spans="1:41" ht="14.5">
      <c r="A42" s="18" t="s">
        <v>222</v>
      </c>
      <c r="B42" s="18" t="s">
        <v>116</v>
      </c>
      <c r="C42" s="24" t="s">
        <v>192</v>
      </c>
      <c r="D42" s="36" t="s">
        <v>193</v>
      </c>
      <c r="E42" s="18">
        <v>0.31</v>
      </c>
      <c r="F42" s="18"/>
      <c r="G42" s="48" t="s">
        <v>194</v>
      </c>
      <c r="H42" s="18"/>
      <c r="J42" s="18" t="s">
        <v>223</v>
      </c>
      <c r="K42" s="18" t="s">
        <v>116</v>
      </c>
      <c r="L42" s="24" t="s">
        <v>192</v>
      </c>
      <c r="M42" s="36" t="s">
        <v>193</v>
      </c>
      <c r="N42" s="18">
        <v>0.31</v>
      </c>
      <c r="O42" s="18">
        <v>0.31</v>
      </c>
      <c r="P42" s="18"/>
      <c r="Q42" s="48" t="s">
        <v>194</v>
      </c>
      <c r="R42" s="18"/>
      <c r="S42" s="18"/>
      <c r="W42" s="18" t="s">
        <v>224</v>
      </c>
      <c r="X42" s="18" t="s">
        <v>116</v>
      </c>
      <c r="Y42" s="24" t="s">
        <v>192</v>
      </c>
      <c r="Z42" s="36" t="s">
        <v>193</v>
      </c>
      <c r="AA42" s="49">
        <v>0.31</v>
      </c>
      <c r="AB42" s="18"/>
      <c r="AC42" s="48" t="s">
        <v>194</v>
      </c>
      <c r="AD42" s="18"/>
      <c r="AF42" s="18" t="s">
        <v>225</v>
      </c>
      <c r="AG42" s="18" t="s">
        <v>116</v>
      </c>
      <c r="AH42" s="24" t="s">
        <v>192</v>
      </c>
      <c r="AI42" s="36" t="s">
        <v>193</v>
      </c>
      <c r="AJ42" s="49">
        <v>0.31</v>
      </c>
      <c r="AK42" s="49">
        <f t="shared" si="4"/>
        <v>0.31</v>
      </c>
      <c r="AL42" s="49">
        <f t="shared" si="4"/>
        <v>0.31</v>
      </c>
      <c r="AM42" s="18"/>
      <c r="AN42" s="48" t="s">
        <v>194</v>
      </c>
      <c r="AO42" s="18"/>
    </row>
    <row r="43" spans="1:41" ht="14.5">
      <c r="A43" s="18" t="s">
        <v>226</v>
      </c>
      <c r="B43" s="18" t="s">
        <v>116</v>
      </c>
      <c r="C43" s="24" t="s">
        <v>192</v>
      </c>
      <c r="D43" s="36" t="s">
        <v>193</v>
      </c>
      <c r="E43" s="18">
        <v>0.31</v>
      </c>
      <c r="F43" s="18"/>
      <c r="G43" s="48" t="s">
        <v>194</v>
      </c>
      <c r="H43" s="18"/>
      <c r="J43" s="18" t="s">
        <v>227</v>
      </c>
      <c r="K43" s="18" t="s">
        <v>116</v>
      </c>
      <c r="L43" s="24" t="s">
        <v>192</v>
      </c>
      <c r="M43" s="36" t="s">
        <v>193</v>
      </c>
      <c r="N43" s="18">
        <v>0.31</v>
      </c>
      <c r="O43" s="18">
        <v>0.31</v>
      </c>
      <c r="P43" s="18"/>
      <c r="Q43" s="48" t="s">
        <v>194</v>
      </c>
      <c r="R43" s="18"/>
      <c r="S43" s="18"/>
      <c r="W43" s="18" t="s">
        <v>228</v>
      </c>
      <c r="X43" s="18" t="s">
        <v>116</v>
      </c>
      <c r="Y43" s="24" t="s">
        <v>192</v>
      </c>
      <c r="Z43" s="36" t="s">
        <v>193</v>
      </c>
      <c r="AA43" s="49">
        <v>0.31</v>
      </c>
      <c r="AB43" s="18"/>
      <c r="AC43" s="48" t="s">
        <v>194</v>
      </c>
      <c r="AD43" s="18"/>
      <c r="AF43" s="18" t="s">
        <v>229</v>
      </c>
      <c r="AG43" s="18" t="s">
        <v>116</v>
      </c>
      <c r="AH43" s="24" t="s">
        <v>192</v>
      </c>
      <c r="AI43" s="36" t="s">
        <v>193</v>
      </c>
      <c r="AJ43" s="49">
        <v>0.31</v>
      </c>
      <c r="AK43" s="49">
        <f t="shared" si="4"/>
        <v>0.31</v>
      </c>
      <c r="AL43" s="49">
        <f t="shared" si="4"/>
        <v>0.31</v>
      </c>
      <c r="AM43" s="18"/>
      <c r="AN43" s="48" t="s">
        <v>194</v>
      </c>
      <c r="AO43" s="18"/>
    </row>
    <row r="44" spans="1:41" ht="14.5">
      <c r="A44" s="18" t="s">
        <v>230</v>
      </c>
      <c r="B44" s="18" t="s">
        <v>116</v>
      </c>
      <c r="C44" s="24" t="s">
        <v>192</v>
      </c>
      <c r="D44" s="36" t="s">
        <v>193</v>
      </c>
      <c r="E44" s="18">
        <v>0.36</v>
      </c>
      <c r="F44" s="18"/>
      <c r="G44" s="48" t="s">
        <v>194</v>
      </c>
      <c r="H44" s="18"/>
      <c r="J44" s="18" t="s">
        <v>231</v>
      </c>
      <c r="K44" s="18" t="s">
        <v>116</v>
      </c>
      <c r="L44" s="24" t="s">
        <v>192</v>
      </c>
      <c r="M44" s="36" t="s">
        <v>193</v>
      </c>
      <c r="N44" s="18">
        <v>0.36</v>
      </c>
      <c r="O44" s="18">
        <v>0.36</v>
      </c>
      <c r="P44" s="18"/>
      <c r="Q44" s="48" t="s">
        <v>194</v>
      </c>
      <c r="R44" s="18"/>
      <c r="S44" s="18"/>
      <c r="W44" s="18" t="s">
        <v>232</v>
      </c>
      <c r="X44" s="18" t="s">
        <v>116</v>
      </c>
      <c r="Y44" s="24" t="s">
        <v>192</v>
      </c>
      <c r="Z44" s="36" t="s">
        <v>193</v>
      </c>
      <c r="AA44" s="49">
        <v>0.36</v>
      </c>
      <c r="AB44" s="18"/>
      <c r="AC44" s="48" t="s">
        <v>194</v>
      </c>
      <c r="AD44" s="18"/>
      <c r="AF44" s="18" t="s">
        <v>233</v>
      </c>
      <c r="AG44" s="18" t="s">
        <v>116</v>
      </c>
      <c r="AH44" s="24" t="s">
        <v>192</v>
      </c>
      <c r="AI44" s="36" t="s">
        <v>193</v>
      </c>
      <c r="AJ44" s="49">
        <v>0.36</v>
      </c>
      <c r="AK44" s="49">
        <f t="shared" si="4"/>
        <v>0.36</v>
      </c>
      <c r="AL44" s="49">
        <f t="shared" si="4"/>
        <v>0.36</v>
      </c>
      <c r="AM44" s="18"/>
      <c r="AN44" s="48" t="s">
        <v>194</v>
      </c>
      <c r="AO44" s="18"/>
    </row>
    <row r="45" spans="1:41" ht="14.5">
      <c r="A45" s="18" t="s">
        <v>234</v>
      </c>
      <c r="B45" s="18" t="s">
        <v>116</v>
      </c>
      <c r="C45" s="24" t="s">
        <v>192</v>
      </c>
      <c r="D45" s="36" t="s">
        <v>193</v>
      </c>
      <c r="E45" s="18">
        <v>0.41</v>
      </c>
      <c r="F45" s="18"/>
      <c r="G45" s="48" t="s">
        <v>194</v>
      </c>
      <c r="H45" s="18"/>
      <c r="J45" s="18" t="s">
        <v>235</v>
      </c>
      <c r="K45" s="18" t="s">
        <v>116</v>
      </c>
      <c r="L45" s="24" t="s">
        <v>192</v>
      </c>
      <c r="M45" s="36" t="s">
        <v>193</v>
      </c>
      <c r="N45" s="18">
        <v>0.41</v>
      </c>
      <c r="O45" s="18">
        <v>0.41</v>
      </c>
      <c r="P45" s="18"/>
      <c r="Q45" s="48" t="s">
        <v>194</v>
      </c>
      <c r="R45" s="18"/>
      <c r="S45" s="18"/>
      <c r="W45" s="18" t="s">
        <v>236</v>
      </c>
      <c r="X45" s="18" t="s">
        <v>116</v>
      </c>
      <c r="Y45" s="24" t="s">
        <v>192</v>
      </c>
      <c r="Z45" s="36" t="s">
        <v>193</v>
      </c>
      <c r="AA45" s="49">
        <v>0.41</v>
      </c>
      <c r="AB45" s="18"/>
      <c r="AC45" s="48" t="s">
        <v>194</v>
      </c>
      <c r="AD45" s="18"/>
      <c r="AF45" s="18" t="s">
        <v>237</v>
      </c>
      <c r="AG45" s="18" t="s">
        <v>116</v>
      </c>
      <c r="AH45" s="24" t="s">
        <v>192</v>
      </c>
      <c r="AI45" s="36" t="s">
        <v>193</v>
      </c>
      <c r="AJ45" s="49">
        <v>0.41</v>
      </c>
      <c r="AK45" s="49">
        <f t="shared" si="4"/>
        <v>0.41</v>
      </c>
      <c r="AL45" s="49">
        <f t="shared" si="4"/>
        <v>0.41</v>
      </c>
      <c r="AM45" s="18"/>
      <c r="AN45" s="48" t="s">
        <v>194</v>
      </c>
      <c r="AO45" s="18"/>
    </row>
    <row r="46" spans="1:41" ht="14.5">
      <c r="A46" s="18" t="s">
        <v>238</v>
      </c>
      <c r="B46" s="18" t="s">
        <v>116</v>
      </c>
      <c r="C46" s="24" t="s">
        <v>192</v>
      </c>
      <c r="D46" s="36" t="s">
        <v>193</v>
      </c>
      <c r="E46" s="18">
        <v>0.28999999999999998</v>
      </c>
      <c r="F46" s="18"/>
      <c r="G46" s="48" t="s">
        <v>194</v>
      </c>
      <c r="H46" s="18"/>
      <c r="J46" s="18" t="s">
        <v>239</v>
      </c>
      <c r="K46" s="18" t="s">
        <v>116</v>
      </c>
      <c r="L46" s="24" t="s">
        <v>192</v>
      </c>
      <c r="M46" s="36" t="s">
        <v>193</v>
      </c>
      <c r="N46" s="18">
        <v>0.28999999999999998</v>
      </c>
      <c r="O46" s="18">
        <v>0.28999999999999998</v>
      </c>
      <c r="P46" s="18"/>
      <c r="Q46" s="48" t="s">
        <v>194</v>
      </c>
      <c r="R46" s="18"/>
      <c r="S46" s="18"/>
      <c r="W46" s="18" t="s">
        <v>240</v>
      </c>
      <c r="X46" s="18" t="s">
        <v>116</v>
      </c>
      <c r="Y46" s="24" t="s">
        <v>192</v>
      </c>
      <c r="Z46" s="36" t="s">
        <v>193</v>
      </c>
      <c r="AA46" s="49">
        <v>0.28999999999999998</v>
      </c>
      <c r="AB46" s="18"/>
      <c r="AC46" s="48" t="s">
        <v>194</v>
      </c>
      <c r="AD46" s="18"/>
      <c r="AF46" s="18" t="s">
        <v>241</v>
      </c>
      <c r="AG46" s="18" t="s">
        <v>116</v>
      </c>
      <c r="AH46" s="24" t="s">
        <v>192</v>
      </c>
      <c r="AI46" s="36" t="s">
        <v>193</v>
      </c>
      <c r="AJ46" s="49">
        <v>0.28999999999999998</v>
      </c>
      <c r="AK46" s="49">
        <f t="shared" si="4"/>
        <v>0.28999999999999998</v>
      </c>
      <c r="AL46" s="49">
        <f t="shared" si="4"/>
        <v>0.28999999999999998</v>
      </c>
      <c r="AM46" s="18"/>
      <c r="AN46" s="48" t="s">
        <v>194</v>
      </c>
      <c r="AO46" s="18"/>
    </row>
    <row r="47" spans="1:41" ht="14.5">
      <c r="A47" s="18" t="s">
        <v>242</v>
      </c>
      <c r="B47" s="18" t="s">
        <v>116</v>
      </c>
      <c r="C47" s="24" t="s">
        <v>192</v>
      </c>
      <c r="D47" s="36" t="s">
        <v>193</v>
      </c>
      <c r="E47" s="18">
        <v>0.39</v>
      </c>
      <c r="F47" s="18"/>
      <c r="G47" s="48" t="s">
        <v>194</v>
      </c>
      <c r="H47" s="18"/>
      <c r="J47" s="18" t="s">
        <v>243</v>
      </c>
      <c r="K47" s="18" t="s">
        <v>116</v>
      </c>
      <c r="L47" s="24" t="s">
        <v>192</v>
      </c>
      <c r="M47" s="36" t="s">
        <v>193</v>
      </c>
      <c r="N47" s="18">
        <v>0.39</v>
      </c>
      <c r="O47" s="18">
        <v>0.39</v>
      </c>
      <c r="P47" s="18"/>
      <c r="Q47" s="48" t="s">
        <v>194</v>
      </c>
      <c r="R47" s="18"/>
      <c r="S47" s="18"/>
      <c r="W47" s="18" t="s">
        <v>244</v>
      </c>
      <c r="X47" s="18" t="s">
        <v>116</v>
      </c>
      <c r="Y47" s="24" t="s">
        <v>192</v>
      </c>
      <c r="Z47" s="36" t="s">
        <v>193</v>
      </c>
      <c r="AA47" s="49">
        <v>0.39</v>
      </c>
      <c r="AB47" s="18"/>
      <c r="AC47" s="48" t="s">
        <v>194</v>
      </c>
      <c r="AD47" s="18"/>
      <c r="AF47" s="18" t="s">
        <v>245</v>
      </c>
      <c r="AG47" s="18" t="s">
        <v>116</v>
      </c>
      <c r="AH47" s="24" t="s">
        <v>192</v>
      </c>
      <c r="AI47" s="36" t="s">
        <v>193</v>
      </c>
      <c r="AJ47" s="49">
        <v>0.39</v>
      </c>
      <c r="AK47" s="49">
        <f t="shared" si="4"/>
        <v>0.39</v>
      </c>
      <c r="AL47" s="49">
        <f t="shared" si="4"/>
        <v>0.39</v>
      </c>
      <c r="AM47" s="18"/>
      <c r="AN47" s="48" t="s">
        <v>194</v>
      </c>
      <c r="AO47" s="18"/>
    </row>
    <row r="48" spans="1:41" ht="14.5">
      <c r="A48" s="18" t="s">
        <v>246</v>
      </c>
      <c r="B48" s="18" t="s">
        <v>116</v>
      </c>
      <c r="C48" s="24" t="s">
        <v>192</v>
      </c>
      <c r="D48" s="36" t="s">
        <v>193</v>
      </c>
      <c r="E48" s="18">
        <v>0.41</v>
      </c>
      <c r="F48" s="18"/>
      <c r="G48" s="48" t="s">
        <v>194</v>
      </c>
      <c r="H48" s="18"/>
      <c r="J48" s="18" t="s">
        <v>247</v>
      </c>
      <c r="K48" s="18" t="s">
        <v>116</v>
      </c>
      <c r="L48" s="24" t="s">
        <v>192</v>
      </c>
      <c r="M48" s="36" t="s">
        <v>193</v>
      </c>
      <c r="N48" s="18">
        <v>0.41</v>
      </c>
      <c r="O48" s="18">
        <v>0.41</v>
      </c>
      <c r="P48" s="18"/>
      <c r="Q48" s="48" t="s">
        <v>194</v>
      </c>
      <c r="R48" s="18"/>
      <c r="S48" s="18"/>
      <c r="W48" s="18" t="s">
        <v>248</v>
      </c>
      <c r="X48" s="18" t="s">
        <v>116</v>
      </c>
      <c r="Y48" s="24" t="s">
        <v>192</v>
      </c>
      <c r="Z48" s="36" t="s">
        <v>193</v>
      </c>
      <c r="AA48" s="49">
        <v>0.41</v>
      </c>
      <c r="AB48" s="18"/>
      <c r="AC48" s="48" t="s">
        <v>194</v>
      </c>
      <c r="AD48" s="18"/>
      <c r="AF48" s="18" t="s">
        <v>249</v>
      </c>
      <c r="AG48" s="18" t="s">
        <v>116</v>
      </c>
      <c r="AH48" s="24" t="s">
        <v>192</v>
      </c>
      <c r="AI48" s="36" t="s">
        <v>193</v>
      </c>
      <c r="AJ48" s="49">
        <v>0.41</v>
      </c>
      <c r="AK48" s="49">
        <f t="shared" si="4"/>
        <v>0.41</v>
      </c>
      <c r="AL48" s="49">
        <f t="shared" si="4"/>
        <v>0.41</v>
      </c>
      <c r="AM48" s="18"/>
      <c r="AN48" s="48" t="s">
        <v>194</v>
      </c>
      <c r="AO48" s="18"/>
    </row>
    <row r="49" spans="1:41" ht="14.5">
      <c r="A49" s="18" t="s">
        <v>250</v>
      </c>
      <c r="B49" s="18" t="s">
        <v>116</v>
      </c>
      <c r="C49" s="24" t="s">
        <v>192</v>
      </c>
      <c r="D49" s="36" t="s">
        <v>193</v>
      </c>
      <c r="E49" s="18">
        <v>0.42</v>
      </c>
      <c r="F49" s="18"/>
      <c r="G49" s="48" t="s">
        <v>194</v>
      </c>
      <c r="H49" s="18"/>
      <c r="J49" s="18" t="s">
        <v>251</v>
      </c>
      <c r="K49" s="18" t="s">
        <v>116</v>
      </c>
      <c r="L49" s="24" t="s">
        <v>192</v>
      </c>
      <c r="M49" s="36" t="s">
        <v>193</v>
      </c>
      <c r="N49" s="18">
        <v>0.42</v>
      </c>
      <c r="O49" s="18">
        <v>0.42</v>
      </c>
      <c r="P49" s="18"/>
      <c r="Q49" s="48" t="s">
        <v>194</v>
      </c>
      <c r="R49" s="18"/>
      <c r="S49" s="18"/>
      <c r="W49" s="18" t="s">
        <v>252</v>
      </c>
      <c r="X49" s="18" t="s">
        <v>116</v>
      </c>
      <c r="Y49" s="24" t="s">
        <v>192</v>
      </c>
      <c r="Z49" s="36" t="s">
        <v>193</v>
      </c>
      <c r="AA49" s="49">
        <v>0.42</v>
      </c>
      <c r="AB49" s="18"/>
      <c r="AC49" s="48" t="s">
        <v>194</v>
      </c>
      <c r="AD49" s="18"/>
      <c r="AF49" s="18" t="s">
        <v>253</v>
      </c>
      <c r="AG49" s="18" t="s">
        <v>116</v>
      </c>
      <c r="AH49" s="24" t="s">
        <v>192</v>
      </c>
      <c r="AI49" s="36" t="s">
        <v>193</v>
      </c>
      <c r="AJ49" s="49">
        <v>0.42</v>
      </c>
      <c r="AK49" s="49">
        <f t="shared" si="4"/>
        <v>0.42</v>
      </c>
      <c r="AL49" s="49">
        <f t="shared" si="4"/>
        <v>0.42</v>
      </c>
      <c r="AM49" s="18"/>
      <c r="AN49" s="48" t="s">
        <v>194</v>
      </c>
      <c r="AO49" s="18"/>
    </row>
    <row r="50" spans="1:41" ht="14.5">
      <c r="A50" s="18" t="s">
        <v>254</v>
      </c>
      <c r="B50" s="18" t="s">
        <v>116</v>
      </c>
      <c r="C50" s="24" t="s">
        <v>192</v>
      </c>
      <c r="D50" s="36" t="s">
        <v>193</v>
      </c>
      <c r="E50" s="18">
        <v>0.34</v>
      </c>
      <c r="F50" s="18"/>
      <c r="G50" s="48" t="s">
        <v>194</v>
      </c>
      <c r="H50" s="18"/>
      <c r="J50" s="18" t="s">
        <v>255</v>
      </c>
      <c r="K50" s="18" t="s">
        <v>116</v>
      </c>
      <c r="L50" s="24" t="s">
        <v>192</v>
      </c>
      <c r="M50" s="36" t="s">
        <v>193</v>
      </c>
      <c r="N50" s="18">
        <v>0.34</v>
      </c>
      <c r="O50" s="18">
        <v>0.34</v>
      </c>
      <c r="P50" s="18"/>
      <c r="Q50" s="48" t="s">
        <v>194</v>
      </c>
      <c r="R50" s="18"/>
      <c r="S50" s="18"/>
      <c r="W50" s="18" t="s">
        <v>256</v>
      </c>
      <c r="X50" s="18" t="s">
        <v>116</v>
      </c>
      <c r="Y50" s="24" t="s">
        <v>192</v>
      </c>
      <c r="Z50" s="36" t="s">
        <v>193</v>
      </c>
      <c r="AA50" s="49">
        <v>0.34</v>
      </c>
      <c r="AB50" s="18"/>
      <c r="AC50" s="48" t="s">
        <v>194</v>
      </c>
      <c r="AD50" s="18"/>
      <c r="AF50" s="18" t="s">
        <v>257</v>
      </c>
      <c r="AG50" s="18" t="s">
        <v>116</v>
      </c>
      <c r="AH50" s="24" t="s">
        <v>192</v>
      </c>
      <c r="AI50" s="36" t="s">
        <v>193</v>
      </c>
      <c r="AJ50" s="49">
        <v>0.34</v>
      </c>
      <c r="AK50" s="49">
        <f t="shared" si="4"/>
        <v>0.34</v>
      </c>
      <c r="AL50" s="49">
        <f t="shared" si="4"/>
        <v>0.34</v>
      </c>
      <c r="AM50" s="18"/>
      <c r="AN50" s="48" t="s">
        <v>194</v>
      </c>
      <c r="AO50" s="18"/>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c r="A59" s="43"/>
      <c r="B59" s="43"/>
      <c r="C59" s="43"/>
    </row>
    <row r="60" spans="1:41">
      <c r="A60" s="43"/>
      <c r="B60" s="43"/>
      <c r="C60" s="43"/>
    </row>
    <row r="61" spans="1:41">
      <c r="A61" s="43"/>
      <c r="B61" s="43"/>
      <c r="C61" s="43"/>
    </row>
    <row r="62" spans="1:41">
      <c r="A62" s="43"/>
      <c r="B62" s="43"/>
      <c r="C62" s="43"/>
    </row>
    <row r="63" spans="1:41">
      <c r="A63" s="43"/>
      <c r="B63" s="43"/>
      <c r="C63" s="43"/>
    </row>
    <row r="64" spans="1:41">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68"/>
  <sheetViews>
    <sheetView zoomScale="44" zoomScaleNormal="55" workbookViewId="0">
      <selection activeCell="G21" sqref="G21"/>
    </sheetView>
  </sheetViews>
  <sheetFormatPr defaultColWidth="9" defaultRowHeight="12.5"/>
  <cols>
    <col min="1" max="1" width="21.36328125" customWidth="1"/>
    <col min="2" max="2" width="21" customWidth="1"/>
    <col min="3" max="3" width="83.36328125" customWidth="1"/>
    <col min="4" max="6" width="11.90625" customWidth="1"/>
    <col min="7" max="7" width="255.6328125" customWidth="1"/>
    <col min="8" max="9" width="11.9062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16"/>
      <c r="M1" s="50"/>
      <c r="N1" s="43"/>
      <c r="O1" s="43"/>
      <c r="P1" s="50"/>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c r="C2" s="16" t="s">
        <v>145</v>
      </c>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3">
      <c r="A3" s="44" t="s">
        <v>146</v>
      </c>
      <c r="M3" s="43"/>
      <c r="N3" s="43"/>
      <c r="O3" s="43"/>
      <c r="P3" s="43"/>
      <c r="Q3" s="43"/>
      <c r="R3" s="43"/>
      <c r="S3" s="43"/>
      <c r="T3" s="43"/>
      <c r="U3" s="43"/>
      <c r="V3" s="43"/>
      <c r="W3" s="43"/>
      <c r="X3" s="43"/>
      <c r="Y3" s="43"/>
      <c r="Z3" s="43"/>
      <c r="AA3" s="43"/>
      <c r="AB3" s="43"/>
      <c r="AC3" s="43"/>
      <c r="AD3" s="43"/>
      <c r="AE3" s="43"/>
      <c r="AF3" s="43"/>
      <c r="AG3" s="43"/>
      <c r="AH3" s="43"/>
      <c r="AI3" s="43"/>
      <c r="AJ3" s="43"/>
      <c r="AK3" s="43"/>
      <c r="AL3" s="53"/>
      <c r="AM3" s="43"/>
      <c r="AN3" s="43"/>
      <c r="AO3" s="43"/>
      <c r="AP3" s="43"/>
      <c r="AQ3" s="43"/>
      <c r="AR3" s="43"/>
      <c r="AS3" s="43"/>
      <c r="AT3" s="43"/>
      <c r="AU3" s="43"/>
      <c r="AV3" s="43"/>
      <c r="AW3" s="43"/>
      <c r="AX3" s="43"/>
      <c r="AY3" s="43"/>
      <c r="AZ3" s="43"/>
      <c r="BA3" s="43"/>
      <c r="BB3" s="43"/>
      <c r="BC3" s="43"/>
      <c r="BD3" s="43"/>
    </row>
    <row r="4" spans="1:56">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5" spans="1:56" ht="13">
      <c r="M5" s="43"/>
      <c r="N5" s="43"/>
      <c r="O5" s="43"/>
      <c r="P5" s="43"/>
      <c r="Q5" s="43"/>
      <c r="R5" s="43"/>
      <c r="S5" s="43"/>
      <c r="T5" s="43"/>
      <c r="U5" s="43"/>
      <c r="V5" s="43"/>
      <c r="W5" s="43"/>
      <c r="X5" s="43"/>
      <c r="Y5" s="43"/>
      <c r="Z5" s="43"/>
      <c r="AA5" s="43"/>
      <c r="AB5" s="43"/>
      <c r="AC5" s="43"/>
      <c r="AD5" s="43"/>
      <c r="AE5" s="43"/>
      <c r="AF5" s="43"/>
      <c r="AG5" s="43"/>
      <c r="AH5" s="43"/>
      <c r="AI5" s="43"/>
      <c r="AJ5" s="43"/>
      <c r="AK5" s="43"/>
      <c r="AL5" s="53"/>
      <c r="AM5" s="43"/>
      <c r="AN5" s="43"/>
      <c r="AO5" s="43"/>
      <c r="AP5" s="43"/>
      <c r="AQ5" s="43"/>
      <c r="AR5" s="43"/>
      <c r="AS5" s="43"/>
      <c r="AT5" s="43"/>
      <c r="AU5" s="43"/>
      <c r="AV5" s="43"/>
      <c r="AW5" s="43"/>
      <c r="AX5" s="43"/>
      <c r="AY5" s="43"/>
      <c r="AZ5" s="43"/>
      <c r="BA5" s="43"/>
      <c r="BB5" s="43"/>
      <c r="BC5" s="43"/>
      <c r="BD5" s="43"/>
    </row>
    <row r="6" spans="1:56" ht="13">
      <c r="M6" s="43"/>
      <c r="N6" s="43"/>
      <c r="O6" s="43"/>
      <c r="P6" s="43"/>
      <c r="Q6" s="43"/>
      <c r="R6" s="43"/>
      <c r="S6" s="43"/>
      <c r="T6" s="43"/>
      <c r="U6" s="43"/>
      <c r="V6" s="51"/>
      <c r="W6" s="43"/>
      <c r="X6" s="43"/>
      <c r="Y6" s="43"/>
      <c r="Z6" s="52"/>
      <c r="AA6" s="52"/>
      <c r="AB6" s="52"/>
      <c r="AC6" s="52"/>
      <c r="AD6" s="52"/>
      <c r="AE6" s="52"/>
      <c r="AF6" s="52"/>
      <c r="AG6" s="43"/>
      <c r="AH6" s="43"/>
      <c r="AI6" s="43"/>
      <c r="AJ6" s="43"/>
      <c r="AK6" s="43"/>
      <c r="AL6" s="43"/>
      <c r="AM6" s="43"/>
      <c r="AN6" s="43"/>
      <c r="AO6" s="43"/>
      <c r="AP6" s="43"/>
      <c r="AQ6" s="43"/>
      <c r="AR6" s="43"/>
      <c r="AS6" s="43"/>
      <c r="AT6" s="43"/>
      <c r="AU6" s="43"/>
      <c r="AV6" s="43"/>
      <c r="AW6" s="43"/>
      <c r="AX6" s="43"/>
      <c r="AY6" s="43"/>
      <c r="AZ6" s="43"/>
      <c r="BA6" s="43"/>
      <c r="BB6" s="43"/>
      <c r="BC6" s="43"/>
      <c r="BD6" s="43"/>
    </row>
    <row r="7" spans="1:56" ht="13">
      <c r="M7" s="43"/>
      <c r="N7" s="43"/>
      <c r="O7" s="43"/>
      <c r="P7" s="43"/>
      <c r="Q7" s="43"/>
      <c r="R7" s="43"/>
      <c r="S7" s="43"/>
      <c r="T7" s="43"/>
      <c r="U7" s="43"/>
      <c r="V7" s="51"/>
      <c r="W7" s="43"/>
      <c r="X7" s="43"/>
      <c r="Y7" s="43"/>
      <c r="Z7" s="52"/>
      <c r="AA7" s="52"/>
      <c r="AB7" s="52"/>
      <c r="AC7" s="52"/>
      <c r="AD7" s="52"/>
      <c r="AE7" s="52"/>
      <c r="AF7" s="52"/>
      <c r="AG7" s="43"/>
      <c r="AH7" s="43"/>
      <c r="AI7" s="43"/>
      <c r="AJ7" s="43"/>
      <c r="AK7" s="43"/>
      <c r="AL7" s="43"/>
      <c r="AM7" s="43"/>
      <c r="AN7" s="43"/>
      <c r="AO7" s="43"/>
      <c r="AP7" s="43"/>
      <c r="AQ7" s="43"/>
      <c r="AR7" s="43"/>
      <c r="AS7" s="43"/>
      <c r="AT7" s="43"/>
      <c r="AU7" s="43"/>
      <c r="AV7" s="43"/>
      <c r="AW7" s="43"/>
      <c r="AX7" s="43"/>
      <c r="AY7" s="43"/>
      <c r="AZ7" s="43"/>
      <c r="BA7" s="43"/>
      <c r="BB7" s="43"/>
      <c r="BC7" s="43"/>
      <c r="BD7" s="43"/>
    </row>
    <row r="8" spans="1:56" ht="13">
      <c r="M8" s="43"/>
      <c r="N8" s="43"/>
      <c r="O8" s="43"/>
      <c r="P8" s="43"/>
      <c r="Q8" s="43"/>
      <c r="R8" s="43"/>
      <c r="S8" s="43"/>
      <c r="T8" s="43"/>
      <c r="U8" s="43"/>
      <c r="V8" s="51"/>
      <c r="W8" s="43"/>
      <c r="X8" s="43"/>
      <c r="Y8" s="43"/>
      <c r="Z8" s="50"/>
      <c r="AA8" s="50"/>
      <c r="AB8" s="50"/>
      <c r="AC8" s="50"/>
      <c r="AD8" s="50"/>
      <c r="AE8" s="50"/>
      <c r="AF8" s="50"/>
      <c r="AG8" s="43"/>
      <c r="AH8" s="43"/>
      <c r="AI8" s="43"/>
      <c r="AJ8" s="43"/>
      <c r="AK8" s="43"/>
      <c r="AL8" s="43"/>
      <c r="AM8" s="43"/>
      <c r="AN8" s="43"/>
      <c r="AO8" s="43"/>
      <c r="AP8" s="43"/>
      <c r="AQ8" s="43"/>
      <c r="AR8" s="43"/>
      <c r="AS8" s="43"/>
      <c r="AT8" s="43"/>
      <c r="AU8" s="43"/>
      <c r="AV8" s="43"/>
      <c r="AW8" s="43"/>
      <c r="AX8" s="43"/>
      <c r="AY8" s="43"/>
      <c r="AZ8" s="43"/>
      <c r="BA8" s="43"/>
      <c r="BB8" s="43"/>
      <c r="BC8" s="43"/>
      <c r="BD8" s="43"/>
    </row>
    <row r="9" spans="1:56">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row>
    <row r="10" spans="1:56">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row>
    <row r="11" spans="1:56">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row>
    <row r="12" spans="1:56">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spans="1:56">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spans="1:56" ht="14.5">
      <c r="E14" s="45"/>
      <c r="F14" s="46"/>
      <c r="G14" s="46"/>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row>
    <row r="15" spans="1:56" ht="14.5">
      <c r="E15" s="45"/>
      <c r="F15" s="46"/>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row>
    <row r="16" spans="1:56" ht="14.5">
      <c r="A16" s="44" t="s">
        <v>160</v>
      </c>
      <c r="B16" t="s">
        <v>161</v>
      </c>
      <c r="G16" s="47" t="s">
        <v>162</v>
      </c>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row>
    <row r="17" spans="1:56">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row>
    <row r="19" spans="1:56">
      <c r="A19" t="s">
        <v>163</v>
      </c>
      <c r="B19" t="s">
        <v>164</v>
      </c>
      <c r="C19" s="67" t="s">
        <v>165</v>
      </c>
      <c r="D19" s="67"/>
      <c r="E19" s="67"/>
      <c r="F19" s="67"/>
      <c r="G19" s="67"/>
      <c r="H19" s="67"/>
      <c r="I19" s="67"/>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row>
    <row r="20" spans="1:56" ht="13">
      <c r="C20" t="s">
        <v>148</v>
      </c>
      <c r="D20" s="16" t="s">
        <v>149</v>
      </c>
      <c r="E20" s="44" t="s">
        <v>150</v>
      </c>
      <c r="F20" t="s">
        <v>151</v>
      </c>
      <c r="G20" t="s">
        <v>152</v>
      </c>
      <c r="H20" s="44" t="s">
        <v>153</v>
      </c>
      <c r="I20" s="44" t="s">
        <v>154</v>
      </c>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row>
    <row r="21" spans="1:56" ht="13">
      <c r="A21" t="s">
        <v>166</v>
      </c>
      <c r="B21" t="s">
        <v>167</v>
      </c>
      <c r="C21" t="s">
        <v>168</v>
      </c>
      <c r="D21" s="16" t="str">
        <f t="shared" ref="D21:D24" si="0">E21</f>
        <v>13PM-20PM</v>
      </c>
      <c r="E21" s="44" t="s">
        <v>169</v>
      </c>
      <c r="F21" t="s">
        <v>170</v>
      </c>
      <c r="G21" t="str">
        <f t="shared" ref="G21:G24" si="1">H21</f>
        <v>16PM-23PM</v>
      </c>
      <c r="H21" s="44" t="s">
        <v>171</v>
      </c>
      <c r="I21" s="44" t="str">
        <f t="shared" ref="I21:I24" si="2">H21</f>
        <v>16PM-23PM</v>
      </c>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row>
    <row r="22" spans="1:56" ht="13">
      <c r="A22" t="s">
        <v>172</v>
      </c>
      <c r="B22" t="s">
        <v>173</v>
      </c>
      <c r="C22" t="s">
        <v>174</v>
      </c>
      <c r="D22" s="16" t="str">
        <f t="shared" si="0"/>
        <v>0AM-9AM</v>
      </c>
      <c r="E22" s="44" t="s">
        <v>175</v>
      </c>
      <c r="F22" t="s">
        <v>176</v>
      </c>
      <c r="G22" t="str">
        <f t="shared" si="1"/>
        <v>3AM-12PM</v>
      </c>
      <c r="H22" s="44" t="s">
        <v>177</v>
      </c>
      <c r="I22" s="44" t="str">
        <f t="shared" si="2"/>
        <v>3AM-12PM</v>
      </c>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row>
    <row r="23" spans="1:56" ht="13">
      <c r="A23" t="s">
        <v>178</v>
      </c>
      <c r="B23" t="s">
        <v>179</v>
      </c>
      <c r="C23" t="s">
        <v>180</v>
      </c>
      <c r="D23" s="16" t="str">
        <f t="shared" si="0"/>
        <v>10AM-12AM</v>
      </c>
      <c r="E23" s="44" t="s">
        <v>181</v>
      </c>
      <c r="F23" t="s">
        <v>182</v>
      </c>
      <c r="G23" t="str">
        <f t="shared" si="1"/>
        <v>13PM-15PM</v>
      </c>
      <c r="H23" s="44" t="s">
        <v>183</v>
      </c>
      <c r="I23" s="44" t="str">
        <f t="shared" si="2"/>
        <v>13PM-15PM</v>
      </c>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row>
    <row r="24" spans="1:56" ht="13">
      <c r="A24" t="s">
        <v>184</v>
      </c>
      <c r="B24" t="s">
        <v>185</v>
      </c>
      <c r="C24" t="s">
        <v>186</v>
      </c>
      <c r="D24" s="16" t="str">
        <f t="shared" si="0"/>
        <v>21PM-23PM</v>
      </c>
      <c r="E24" s="44" t="s">
        <v>187</v>
      </c>
      <c r="F24" t="s">
        <v>188</v>
      </c>
      <c r="G24" t="str">
        <f t="shared" si="1"/>
        <v>0AM-2AM</v>
      </c>
      <c r="H24" s="44" t="s">
        <v>189</v>
      </c>
      <c r="I24" s="44" t="str">
        <f t="shared" si="2"/>
        <v>0AM-2AM</v>
      </c>
      <c r="L24" s="44"/>
      <c r="M24" s="43"/>
      <c r="N24" s="43"/>
      <c r="O24" s="51"/>
      <c r="P24" s="51"/>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row>
    <row r="25" spans="1:56" ht="13">
      <c r="M25" s="43"/>
      <c r="N25" s="43"/>
      <c r="O25" s="51"/>
      <c r="P25" s="51"/>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row>
    <row r="26" spans="1:56" ht="13">
      <c r="M26" s="43"/>
      <c r="N26" s="43"/>
      <c r="O26" s="51"/>
      <c r="P26" s="51"/>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0"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F34" s="18" t="s">
        <v>1</v>
      </c>
      <c r="AG34" s="18" t="s">
        <v>2</v>
      </c>
      <c r="AH34" s="18" t="s">
        <v>3</v>
      </c>
      <c r="AI34" s="18" t="s">
        <v>4</v>
      </c>
      <c r="AJ34" s="18" t="s">
        <v>152</v>
      </c>
      <c r="AK34" s="18" t="s">
        <v>153</v>
      </c>
      <c r="AL34" s="18" t="s">
        <v>154</v>
      </c>
      <c r="AM34" s="18" t="s">
        <v>110</v>
      </c>
      <c r="AN34" s="48" t="s">
        <v>190</v>
      </c>
    </row>
    <row r="35" spans="1:40" ht="50">
      <c r="A35" s="66" t="s">
        <v>503</v>
      </c>
      <c r="B35" s="18" t="s">
        <v>116</v>
      </c>
      <c r="C35" s="24" t="s">
        <v>192</v>
      </c>
      <c r="D35" s="36" t="s">
        <v>193</v>
      </c>
      <c r="E35" s="49">
        <v>0.34</v>
      </c>
      <c r="F35" s="18"/>
      <c r="G35" s="48" t="s">
        <v>258</v>
      </c>
      <c r="H35" s="18"/>
      <c r="J35" s="66" t="s">
        <v>527</v>
      </c>
      <c r="K35" s="18" t="s">
        <v>116</v>
      </c>
      <c r="L35" s="24" t="s">
        <v>192</v>
      </c>
      <c r="M35" s="36" t="s">
        <v>193</v>
      </c>
      <c r="N35" s="49">
        <f>E35</f>
        <v>0.34</v>
      </c>
      <c r="O35" s="49">
        <f>E35</f>
        <v>0.34</v>
      </c>
      <c r="P35" s="18"/>
      <c r="Q35" s="48" t="s">
        <v>258</v>
      </c>
      <c r="R35" s="18"/>
      <c r="S35" s="18"/>
      <c r="W35" s="66" t="s">
        <v>547</v>
      </c>
      <c r="X35" s="18" t="s">
        <v>116</v>
      </c>
      <c r="Y35" s="24" t="s">
        <v>192</v>
      </c>
      <c r="Z35" s="36" t="s">
        <v>193</v>
      </c>
      <c r="AA35" s="49">
        <f>E35</f>
        <v>0.34</v>
      </c>
      <c r="AB35" s="18"/>
      <c r="AC35" s="48" t="s">
        <v>258</v>
      </c>
      <c r="AF35" s="66" t="s">
        <v>547</v>
      </c>
      <c r="AG35" s="18" t="s">
        <v>116</v>
      </c>
      <c r="AH35" s="24" t="s">
        <v>192</v>
      </c>
      <c r="AI35" s="36" t="s">
        <v>193</v>
      </c>
      <c r="AJ35" s="49">
        <f>AA35</f>
        <v>0.34</v>
      </c>
      <c r="AK35" s="49">
        <f>AJ35</f>
        <v>0.34</v>
      </c>
      <c r="AL35" s="49">
        <f>AK35</f>
        <v>0.34</v>
      </c>
      <c r="AM35" s="18"/>
      <c r="AN35" s="48" t="s">
        <v>258</v>
      </c>
    </row>
    <row r="36" spans="1:40" ht="62.5">
      <c r="A36" s="66" t="s">
        <v>504</v>
      </c>
      <c r="B36" s="18" t="s">
        <v>116</v>
      </c>
      <c r="C36" s="24" t="s">
        <v>192</v>
      </c>
      <c r="D36" s="36" t="s">
        <v>193</v>
      </c>
      <c r="E36" s="18">
        <v>0</v>
      </c>
      <c r="F36" s="18"/>
      <c r="G36" s="48" t="s">
        <v>258</v>
      </c>
      <c r="H36" s="18"/>
      <c r="J36" s="66" t="s">
        <v>504</v>
      </c>
      <c r="K36" s="18" t="s">
        <v>116</v>
      </c>
      <c r="L36" s="24" t="s">
        <v>192</v>
      </c>
      <c r="M36" s="36" t="s">
        <v>193</v>
      </c>
      <c r="N36" s="49">
        <f t="shared" ref="N36:N50" si="3">E36</f>
        <v>0</v>
      </c>
      <c r="O36" s="49">
        <f t="shared" ref="O36:O50" si="4">E36</f>
        <v>0</v>
      </c>
      <c r="P36" s="18"/>
      <c r="Q36" s="48" t="s">
        <v>258</v>
      </c>
      <c r="R36" s="18"/>
      <c r="S36" s="18"/>
      <c r="W36" s="66" t="s">
        <v>548</v>
      </c>
      <c r="X36" s="18" t="s">
        <v>116</v>
      </c>
      <c r="Y36" s="24" t="s">
        <v>192</v>
      </c>
      <c r="Z36" s="36" t="s">
        <v>193</v>
      </c>
      <c r="AA36" s="49">
        <f t="shared" ref="AA36:AA50" si="5">E36</f>
        <v>0</v>
      </c>
      <c r="AB36" s="18"/>
      <c r="AC36" s="48" t="s">
        <v>258</v>
      </c>
      <c r="AF36" s="66" t="s">
        <v>571</v>
      </c>
      <c r="AG36" s="18" t="s">
        <v>116</v>
      </c>
      <c r="AH36" s="24" t="s">
        <v>192</v>
      </c>
      <c r="AI36" s="36" t="s">
        <v>193</v>
      </c>
      <c r="AJ36" s="49">
        <f t="shared" ref="AJ36:AJ50" si="6">AA36</f>
        <v>0</v>
      </c>
      <c r="AK36" s="49">
        <f t="shared" ref="AK36:AK50" si="7">AJ36</f>
        <v>0</v>
      </c>
      <c r="AL36" s="49">
        <f t="shared" ref="AL36:AL50" si="8">AK36</f>
        <v>0</v>
      </c>
      <c r="AM36" s="18"/>
      <c r="AN36" s="48" t="s">
        <v>258</v>
      </c>
    </row>
    <row r="37" spans="1:40" ht="14.5">
      <c r="A37" s="66" t="s">
        <v>472</v>
      </c>
      <c r="B37" s="18" t="s">
        <v>116</v>
      </c>
      <c r="C37" s="24" t="s">
        <v>192</v>
      </c>
      <c r="D37" s="36" t="s">
        <v>193</v>
      </c>
      <c r="E37" s="18">
        <v>0.11</v>
      </c>
      <c r="F37" s="18"/>
      <c r="G37" s="48" t="s">
        <v>258</v>
      </c>
      <c r="H37" s="18"/>
      <c r="J37" s="66" t="s">
        <v>528</v>
      </c>
      <c r="K37" s="18" t="s">
        <v>116</v>
      </c>
      <c r="L37" s="24" t="s">
        <v>192</v>
      </c>
      <c r="M37" s="36" t="s">
        <v>193</v>
      </c>
      <c r="N37" s="49">
        <f t="shared" si="3"/>
        <v>0.11</v>
      </c>
      <c r="O37" s="49">
        <f t="shared" si="4"/>
        <v>0.11</v>
      </c>
      <c r="P37" s="18"/>
      <c r="Q37" s="48" t="s">
        <v>258</v>
      </c>
      <c r="R37" s="18"/>
      <c r="S37" s="18"/>
      <c r="W37" s="66" t="s">
        <v>549</v>
      </c>
      <c r="X37" s="18" t="s">
        <v>116</v>
      </c>
      <c r="Y37" s="24" t="s">
        <v>192</v>
      </c>
      <c r="Z37" s="36" t="s">
        <v>193</v>
      </c>
      <c r="AA37" s="49">
        <f t="shared" si="5"/>
        <v>0.11</v>
      </c>
      <c r="AB37" s="18"/>
      <c r="AC37" s="48" t="s">
        <v>258</v>
      </c>
      <c r="AF37" s="66" t="s">
        <v>474</v>
      </c>
      <c r="AG37" s="18" t="s">
        <v>116</v>
      </c>
      <c r="AH37" s="24" t="s">
        <v>192</v>
      </c>
      <c r="AI37" s="36" t="s">
        <v>193</v>
      </c>
      <c r="AJ37" s="49">
        <f t="shared" si="6"/>
        <v>0.11</v>
      </c>
      <c r="AK37" s="49">
        <f t="shared" si="7"/>
        <v>0.11</v>
      </c>
      <c r="AL37" s="49">
        <f t="shared" si="8"/>
        <v>0.11</v>
      </c>
      <c r="AM37" s="18"/>
      <c r="AN37" s="48" t="s">
        <v>258</v>
      </c>
    </row>
    <row r="38" spans="1:40" ht="25">
      <c r="A38" s="66" t="s">
        <v>505</v>
      </c>
      <c r="B38" s="18" t="s">
        <v>116</v>
      </c>
      <c r="C38" s="24" t="s">
        <v>192</v>
      </c>
      <c r="D38" s="36" t="s">
        <v>193</v>
      </c>
      <c r="E38" s="18">
        <v>0.09</v>
      </c>
      <c r="F38" s="18"/>
      <c r="G38" s="48" t="s">
        <v>258</v>
      </c>
      <c r="H38" s="18"/>
      <c r="J38" s="66" t="s">
        <v>478</v>
      </c>
      <c r="K38" s="18" t="s">
        <v>116</v>
      </c>
      <c r="L38" s="24" t="s">
        <v>192</v>
      </c>
      <c r="M38" s="36" t="s">
        <v>193</v>
      </c>
      <c r="N38" s="49">
        <f t="shared" si="3"/>
        <v>0.09</v>
      </c>
      <c r="O38" s="49">
        <f t="shared" si="4"/>
        <v>0.09</v>
      </c>
      <c r="P38" s="18"/>
      <c r="Q38" s="48" t="s">
        <v>258</v>
      </c>
      <c r="R38" s="18"/>
      <c r="S38" s="18"/>
      <c r="W38" s="66" t="s">
        <v>467</v>
      </c>
      <c r="X38" s="18" t="s">
        <v>116</v>
      </c>
      <c r="Y38" s="24" t="s">
        <v>192</v>
      </c>
      <c r="Z38" s="36" t="s">
        <v>193</v>
      </c>
      <c r="AA38" s="49">
        <f t="shared" si="5"/>
        <v>0.09</v>
      </c>
      <c r="AB38" s="18"/>
      <c r="AC38" s="48" t="s">
        <v>258</v>
      </c>
      <c r="AF38" s="66" t="s">
        <v>572</v>
      </c>
      <c r="AG38" s="18" t="s">
        <v>116</v>
      </c>
      <c r="AH38" s="24" t="s">
        <v>192</v>
      </c>
      <c r="AI38" s="36" t="s">
        <v>193</v>
      </c>
      <c r="AJ38" s="49">
        <f t="shared" si="6"/>
        <v>0.09</v>
      </c>
      <c r="AK38" s="49">
        <f t="shared" si="7"/>
        <v>0.09</v>
      </c>
      <c r="AL38" s="49">
        <f t="shared" si="8"/>
        <v>0.09</v>
      </c>
      <c r="AM38" s="18"/>
      <c r="AN38" s="48" t="s">
        <v>258</v>
      </c>
    </row>
    <row r="39" spans="1:40" ht="50">
      <c r="A39" s="66" t="s">
        <v>506</v>
      </c>
      <c r="B39" s="18" t="s">
        <v>116</v>
      </c>
      <c r="C39" s="24" t="s">
        <v>192</v>
      </c>
      <c r="D39" s="36" t="s">
        <v>193</v>
      </c>
      <c r="E39" s="18">
        <v>0.37</v>
      </c>
      <c r="F39" s="18"/>
      <c r="G39" s="48" t="s">
        <v>258</v>
      </c>
      <c r="H39" s="18"/>
      <c r="J39" s="66" t="s">
        <v>529</v>
      </c>
      <c r="K39" s="18" t="s">
        <v>116</v>
      </c>
      <c r="L39" s="24" t="s">
        <v>192</v>
      </c>
      <c r="M39" s="36" t="s">
        <v>193</v>
      </c>
      <c r="N39" s="49">
        <f t="shared" si="3"/>
        <v>0.37</v>
      </c>
      <c r="O39" s="49">
        <f t="shared" si="4"/>
        <v>0.37</v>
      </c>
      <c r="P39" s="18"/>
      <c r="Q39" s="48" t="s">
        <v>258</v>
      </c>
      <c r="R39" s="18"/>
      <c r="S39" s="18"/>
      <c r="W39" s="66" t="s">
        <v>550</v>
      </c>
      <c r="X39" s="18" t="s">
        <v>116</v>
      </c>
      <c r="Y39" s="24" t="s">
        <v>192</v>
      </c>
      <c r="Z39" s="36" t="s">
        <v>193</v>
      </c>
      <c r="AA39" s="49">
        <f t="shared" si="5"/>
        <v>0.37</v>
      </c>
      <c r="AB39" s="18"/>
      <c r="AC39" s="48" t="s">
        <v>258</v>
      </c>
      <c r="AF39" s="66" t="s">
        <v>550</v>
      </c>
      <c r="AG39" s="18" t="s">
        <v>116</v>
      </c>
      <c r="AH39" s="24" t="s">
        <v>192</v>
      </c>
      <c r="AI39" s="36" t="s">
        <v>193</v>
      </c>
      <c r="AJ39" s="49">
        <f t="shared" si="6"/>
        <v>0.37</v>
      </c>
      <c r="AK39" s="49">
        <f t="shared" si="7"/>
        <v>0.37</v>
      </c>
      <c r="AL39" s="49">
        <f t="shared" si="8"/>
        <v>0.37</v>
      </c>
      <c r="AM39" s="18"/>
      <c r="AN39" s="48" t="s">
        <v>258</v>
      </c>
    </row>
    <row r="40" spans="1:40" ht="62.5">
      <c r="A40" s="66" t="s">
        <v>507</v>
      </c>
      <c r="B40" s="18" t="s">
        <v>116</v>
      </c>
      <c r="C40" s="24" t="s">
        <v>192</v>
      </c>
      <c r="D40" s="36" t="s">
        <v>193</v>
      </c>
      <c r="E40" s="18">
        <v>0</v>
      </c>
      <c r="F40" s="18"/>
      <c r="G40" s="48" t="s">
        <v>258</v>
      </c>
      <c r="H40" s="18"/>
      <c r="J40" s="66" t="s">
        <v>507</v>
      </c>
      <c r="K40" s="18" t="s">
        <v>116</v>
      </c>
      <c r="L40" s="24" t="s">
        <v>192</v>
      </c>
      <c r="M40" s="36" t="s">
        <v>193</v>
      </c>
      <c r="N40" s="49">
        <f t="shared" si="3"/>
        <v>0</v>
      </c>
      <c r="O40" s="49">
        <f t="shared" si="4"/>
        <v>0</v>
      </c>
      <c r="P40" s="18"/>
      <c r="Q40" s="48" t="s">
        <v>258</v>
      </c>
      <c r="R40" s="18"/>
      <c r="S40" s="18"/>
      <c r="W40" s="66" t="s">
        <v>551</v>
      </c>
      <c r="X40" s="18" t="s">
        <v>116</v>
      </c>
      <c r="Y40" s="24" t="s">
        <v>192</v>
      </c>
      <c r="Z40" s="36" t="s">
        <v>193</v>
      </c>
      <c r="AA40" s="49">
        <f t="shared" si="5"/>
        <v>0</v>
      </c>
      <c r="AB40" s="18"/>
      <c r="AC40" s="48" t="s">
        <v>258</v>
      </c>
      <c r="AF40" s="66" t="s">
        <v>573</v>
      </c>
      <c r="AG40" s="18" t="s">
        <v>116</v>
      </c>
      <c r="AH40" s="24" t="s">
        <v>192</v>
      </c>
      <c r="AI40" s="36" t="s">
        <v>193</v>
      </c>
      <c r="AJ40" s="49">
        <f t="shared" si="6"/>
        <v>0</v>
      </c>
      <c r="AK40" s="49">
        <f t="shared" si="7"/>
        <v>0</v>
      </c>
      <c r="AL40" s="49">
        <f t="shared" si="8"/>
        <v>0</v>
      </c>
      <c r="AM40" s="18"/>
      <c r="AN40" s="48" t="s">
        <v>258</v>
      </c>
    </row>
    <row r="41" spans="1:40" ht="14.5">
      <c r="A41" s="66" t="s">
        <v>448</v>
      </c>
      <c r="B41" s="18" t="s">
        <v>116</v>
      </c>
      <c r="C41" s="24" t="s">
        <v>192</v>
      </c>
      <c r="D41" s="36" t="s">
        <v>193</v>
      </c>
      <c r="E41" s="18">
        <v>0.1</v>
      </c>
      <c r="F41" s="18"/>
      <c r="G41" s="48" t="s">
        <v>258</v>
      </c>
      <c r="H41" s="18"/>
      <c r="J41" s="66" t="s">
        <v>530</v>
      </c>
      <c r="K41" s="18" t="s">
        <v>116</v>
      </c>
      <c r="L41" s="24" t="s">
        <v>192</v>
      </c>
      <c r="M41" s="36" t="s">
        <v>193</v>
      </c>
      <c r="N41" s="49">
        <f t="shared" si="3"/>
        <v>0.1</v>
      </c>
      <c r="O41" s="49">
        <f t="shared" si="4"/>
        <v>0.1</v>
      </c>
      <c r="P41" s="18"/>
      <c r="Q41" s="48" t="s">
        <v>258</v>
      </c>
      <c r="R41" s="18"/>
      <c r="S41" s="18"/>
      <c r="W41" s="66" t="s">
        <v>552</v>
      </c>
      <c r="X41" s="18" t="s">
        <v>116</v>
      </c>
      <c r="Y41" s="24" t="s">
        <v>192</v>
      </c>
      <c r="Z41" s="36" t="s">
        <v>193</v>
      </c>
      <c r="AA41" s="49">
        <f t="shared" si="5"/>
        <v>0.1</v>
      </c>
      <c r="AB41" s="18"/>
      <c r="AC41" s="48" t="s">
        <v>258</v>
      </c>
      <c r="AF41" s="66" t="s">
        <v>450</v>
      </c>
      <c r="AG41" s="18" t="s">
        <v>116</v>
      </c>
      <c r="AH41" s="24" t="s">
        <v>192</v>
      </c>
      <c r="AI41" s="36" t="s">
        <v>193</v>
      </c>
      <c r="AJ41" s="49">
        <f t="shared" si="6"/>
        <v>0.1</v>
      </c>
      <c r="AK41" s="49">
        <f t="shared" si="7"/>
        <v>0.1</v>
      </c>
      <c r="AL41" s="49">
        <f t="shared" si="8"/>
        <v>0.1</v>
      </c>
      <c r="AM41" s="18"/>
      <c r="AN41" s="48" t="s">
        <v>258</v>
      </c>
    </row>
    <row r="42" spans="1:40" ht="25">
      <c r="A42" s="66" t="s">
        <v>508</v>
      </c>
      <c r="B42" s="18" t="s">
        <v>116</v>
      </c>
      <c r="C42" s="24" t="s">
        <v>192</v>
      </c>
      <c r="D42" s="36" t="s">
        <v>193</v>
      </c>
      <c r="E42" s="18">
        <v>0.1</v>
      </c>
      <c r="F42" s="18"/>
      <c r="G42" s="48" t="s">
        <v>258</v>
      </c>
      <c r="H42" s="18"/>
      <c r="J42" s="66" t="s">
        <v>454</v>
      </c>
      <c r="K42" s="18" t="s">
        <v>116</v>
      </c>
      <c r="L42" s="24" t="s">
        <v>192</v>
      </c>
      <c r="M42" s="36" t="s">
        <v>193</v>
      </c>
      <c r="N42" s="49">
        <f t="shared" si="3"/>
        <v>0.1</v>
      </c>
      <c r="O42" s="49">
        <f t="shared" si="4"/>
        <v>0.1</v>
      </c>
      <c r="P42" s="18"/>
      <c r="Q42" s="48" t="s">
        <v>258</v>
      </c>
      <c r="R42" s="18"/>
      <c r="S42" s="18"/>
      <c r="W42" s="66" t="s">
        <v>443</v>
      </c>
      <c r="X42" s="18" t="s">
        <v>116</v>
      </c>
      <c r="Y42" s="24" t="s">
        <v>192</v>
      </c>
      <c r="Z42" s="36" t="s">
        <v>193</v>
      </c>
      <c r="AA42" s="49">
        <f t="shared" si="5"/>
        <v>0.1</v>
      </c>
      <c r="AB42" s="18"/>
      <c r="AC42" s="48" t="s">
        <v>258</v>
      </c>
      <c r="AF42" s="66" t="s">
        <v>574</v>
      </c>
      <c r="AG42" s="18" t="s">
        <v>116</v>
      </c>
      <c r="AH42" s="24" t="s">
        <v>192</v>
      </c>
      <c r="AI42" s="36" t="s">
        <v>193</v>
      </c>
      <c r="AJ42" s="49">
        <f t="shared" si="6"/>
        <v>0.1</v>
      </c>
      <c r="AK42" s="49">
        <f t="shared" si="7"/>
        <v>0.1</v>
      </c>
      <c r="AL42" s="49">
        <f t="shared" si="8"/>
        <v>0.1</v>
      </c>
      <c r="AM42" s="18"/>
      <c r="AN42" s="48" t="s">
        <v>258</v>
      </c>
    </row>
    <row r="43" spans="1:40" ht="50">
      <c r="A43" s="66" t="s">
        <v>509</v>
      </c>
      <c r="B43" s="18" t="s">
        <v>116</v>
      </c>
      <c r="C43" s="24" t="s">
        <v>192</v>
      </c>
      <c r="D43" s="36" t="s">
        <v>193</v>
      </c>
      <c r="E43" s="18">
        <v>0.45</v>
      </c>
      <c r="F43" s="18"/>
      <c r="G43" s="48" t="s">
        <v>258</v>
      </c>
      <c r="H43" s="18"/>
      <c r="J43" s="66" t="s">
        <v>531</v>
      </c>
      <c r="K43" s="18" t="s">
        <v>116</v>
      </c>
      <c r="L43" s="24" t="s">
        <v>192</v>
      </c>
      <c r="M43" s="36" t="s">
        <v>193</v>
      </c>
      <c r="N43" s="49">
        <f t="shared" si="3"/>
        <v>0.45</v>
      </c>
      <c r="O43" s="49">
        <f t="shared" si="4"/>
        <v>0.45</v>
      </c>
      <c r="P43" s="18"/>
      <c r="Q43" s="48" t="s">
        <v>258</v>
      </c>
      <c r="R43" s="18"/>
      <c r="S43" s="18"/>
      <c r="W43" s="66" t="s">
        <v>553</v>
      </c>
      <c r="X43" s="18" t="s">
        <v>116</v>
      </c>
      <c r="Y43" s="24" t="s">
        <v>192</v>
      </c>
      <c r="Z43" s="36" t="s">
        <v>193</v>
      </c>
      <c r="AA43" s="49">
        <f t="shared" si="5"/>
        <v>0.45</v>
      </c>
      <c r="AB43" s="18"/>
      <c r="AC43" s="48" t="s">
        <v>258</v>
      </c>
      <c r="AF43" s="66" t="s">
        <v>553</v>
      </c>
      <c r="AG43" s="18" t="s">
        <v>116</v>
      </c>
      <c r="AH43" s="24" t="s">
        <v>192</v>
      </c>
      <c r="AI43" s="36" t="s">
        <v>193</v>
      </c>
      <c r="AJ43" s="49">
        <f t="shared" si="6"/>
        <v>0.45</v>
      </c>
      <c r="AK43" s="49">
        <f t="shared" si="7"/>
        <v>0.45</v>
      </c>
      <c r="AL43" s="49">
        <f t="shared" si="8"/>
        <v>0.45</v>
      </c>
      <c r="AM43" s="18"/>
      <c r="AN43" s="48" t="s">
        <v>258</v>
      </c>
    </row>
    <row r="44" spans="1:40" ht="62.5">
      <c r="A44" s="66" t="s">
        <v>510</v>
      </c>
      <c r="B44" s="18" t="s">
        <v>116</v>
      </c>
      <c r="C44" s="24" t="s">
        <v>192</v>
      </c>
      <c r="D44" s="36" t="s">
        <v>193</v>
      </c>
      <c r="E44" s="18">
        <v>0</v>
      </c>
      <c r="F44" s="18"/>
      <c r="G44" s="48" t="s">
        <v>258</v>
      </c>
      <c r="H44" s="18"/>
      <c r="J44" s="66" t="s">
        <v>510</v>
      </c>
      <c r="K44" s="18" t="s">
        <v>116</v>
      </c>
      <c r="L44" s="24" t="s">
        <v>192</v>
      </c>
      <c r="M44" s="36" t="s">
        <v>193</v>
      </c>
      <c r="N44" s="49">
        <f t="shared" si="3"/>
        <v>0</v>
      </c>
      <c r="O44" s="49">
        <f t="shared" si="4"/>
        <v>0</v>
      </c>
      <c r="P44" s="18"/>
      <c r="Q44" s="48" t="s">
        <v>258</v>
      </c>
      <c r="R44" s="18"/>
      <c r="S44" s="18"/>
      <c r="W44" s="66" t="s">
        <v>554</v>
      </c>
      <c r="X44" s="18" t="s">
        <v>116</v>
      </c>
      <c r="Y44" s="24" t="s">
        <v>192</v>
      </c>
      <c r="Z44" s="36" t="s">
        <v>193</v>
      </c>
      <c r="AA44" s="49">
        <f t="shared" si="5"/>
        <v>0</v>
      </c>
      <c r="AB44" s="18"/>
      <c r="AC44" s="48" t="s">
        <v>258</v>
      </c>
      <c r="AF44" s="66" t="s">
        <v>575</v>
      </c>
      <c r="AG44" s="18" t="s">
        <v>116</v>
      </c>
      <c r="AH44" s="24" t="s">
        <v>192</v>
      </c>
      <c r="AI44" s="36" t="s">
        <v>193</v>
      </c>
      <c r="AJ44" s="49">
        <f t="shared" si="6"/>
        <v>0</v>
      </c>
      <c r="AK44" s="49">
        <f t="shared" si="7"/>
        <v>0</v>
      </c>
      <c r="AL44" s="49">
        <f t="shared" si="8"/>
        <v>0</v>
      </c>
      <c r="AM44" s="18"/>
      <c r="AN44" s="48" t="s">
        <v>258</v>
      </c>
    </row>
    <row r="45" spans="1:40" ht="14.5">
      <c r="A45" s="66" t="s">
        <v>460</v>
      </c>
      <c r="B45" s="18" t="s">
        <v>116</v>
      </c>
      <c r="C45" s="24" t="s">
        <v>192</v>
      </c>
      <c r="D45" s="36" t="s">
        <v>193</v>
      </c>
      <c r="E45" s="18">
        <v>0.23</v>
      </c>
      <c r="F45" s="18"/>
      <c r="G45" s="48" t="s">
        <v>258</v>
      </c>
      <c r="H45" s="18"/>
      <c r="J45" s="66" t="s">
        <v>532</v>
      </c>
      <c r="K45" s="18" t="s">
        <v>116</v>
      </c>
      <c r="L45" s="24" t="s">
        <v>192</v>
      </c>
      <c r="M45" s="36" t="s">
        <v>193</v>
      </c>
      <c r="N45" s="49">
        <f t="shared" si="3"/>
        <v>0.23</v>
      </c>
      <c r="O45" s="49">
        <f t="shared" si="4"/>
        <v>0.23</v>
      </c>
      <c r="P45" s="18"/>
      <c r="Q45" s="48" t="s">
        <v>258</v>
      </c>
      <c r="R45" s="18"/>
      <c r="S45" s="18"/>
      <c r="W45" s="66" t="s">
        <v>555</v>
      </c>
      <c r="X45" s="18" t="s">
        <v>116</v>
      </c>
      <c r="Y45" s="24" t="s">
        <v>192</v>
      </c>
      <c r="Z45" s="36" t="s">
        <v>193</v>
      </c>
      <c r="AA45" s="49">
        <f t="shared" si="5"/>
        <v>0.23</v>
      </c>
      <c r="AB45" s="18"/>
      <c r="AC45" s="48" t="s">
        <v>258</v>
      </c>
      <c r="AF45" s="66" t="s">
        <v>462</v>
      </c>
      <c r="AG45" s="18" t="s">
        <v>116</v>
      </c>
      <c r="AH45" s="24" t="s">
        <v>192</v>
      </c>
      <c r="AI45" s="36" t="s">
        <v>193</v>
      </c>
      <c r="AJ45" s="49">
        <f t="shared" si="6"/>
        <v>0.23</v>
      </c>
      <c r="AK45" s="49">
        <f t="shared" si="7"/>
        <v>0.23</v>
      </c>
      <c r="AL45" s="49">
        <f t="shared" si="8"/>
        <v>0.23</v>
      </c>
      <c r="AM45" s="18"/>
      <c r="AN45" s="48" t="s">
        <v>258</v>
      </c>
    </row>
    <row r="46" spans="1:40" ht="25">
      <c r="A46" s="66" t="s">
        <v>511</v>
      </c>
      <c r="B46" s="18" t="s">
        <v>116</v>
      </c>
      <c r="C46" s="24" t="s">
        <v>192</v>
      </c>
      <c r="D46" s="36" t="s">
        <v>193</v>
      </c>
      <c r="E46" s="18">
        <v>0.22</v>
      </c>
      <c r="F46" s="18"/>
      <c r="G46" s="48" t="s">
        <v>258</v>
      </c>
      <c r="H46" s="18"/>
      <c r="J46" s="66" t="s">
        <v>466</v>
      </c>
      <c r="K46" s="18" t="s">
        <v>116</v>
      </c>
      <c r="L46" s="24" t="s">
        <v>192</v>
      </c>
      <c r="M46" s="36" t="s">
        <v>193</v>
      </c>
      <c r="N46" s="49">
        <f t="shared" si="3"/>
        <v>0.22</v>
      </c>
      <c r="O46" s="49">
        <f t="shared" si="4"/>
        <v>0.22</v>
      </c>
      <c r="P46" s="18"/>
      <c r="Q46" s="48" t="s">
        <v>258</v>
      </c>
      <c r="R46" s="18"/>
      <c r="S46" s="18"/>
      <c r="W46" s="66" t="s">
        <v>455</v>
      </c>
      <c r="X46" s="18" t="s">
        <v>116</v>
      </c>
      <c r="Y46" s="24" t="s">
        <v>192</v>
      </c>
      <c r="Z46" s="36" t="s">
        <v>193</v>
      </c>
      <c r="AA46" s="49">
        <f t="shared" si="5"/>
        <v>0.22</v>
      </c>
      <c r="AB46" s="18"/>
      <c r="AC46" s="48" t="s">
        <v>258</v>
      </c>
      <c r="AF46" s="66" t="s">
        <v>576</v>
      </c>
      <c r="AG46" s="18" t="s">
        <v>116</v>
      </c>
      <c r="AH46" s="24" t="s">
        <v>192</v>
      </c>
      <c r="AI46" s="36" t="s">
        <v>193</v>
      </c>
      <c r="AJ46" s="49">
        <f t="shared" si="6"/>
        <v>0.22</v>
      </c>
      <c r="AK46" s="49">
        <f t="shared" si="7"/>
        <v>0.22</v>
      </c>
      <c r="AL46" s="49">
        <f t="shared" si="8"/>
        <v>0.22</v>
      </c>
      <c r="AM46" s="18"/>
      <c r="AN46" s="48" t="s">
        <v>258</v>
      </c>
    </row>
    <row r="47" spans="1:40" ht="62.5">
      <c r="A47" s="66" t="s">
        <v>512</v>
      </c>
      <c r="B47" s="18" t="s">
        <v>116</v>
      </c>
      <c r="C47" s="24" t="s">
        <v>192</v>
      </c>
      <c r="D47" s="36" t="s">
        <v>193</v>
      </c>
      <c r="E47" s="18">
        <v>0.2</v>
      </c>
      <c r="F47" s="18"/>
      <c r="G47" s="48" t="s">
        <v>258</v>
      </c>
      <c r="H47" s="18"/>
      <c r="J47" s="66" t="s">
        <v>533</v>
      </c>
      <c r="K47" s="18" t="s">
        <v>116</v>
      </c>
      <c r="L47" s="24" t="s">
        <v>192</v>
      </c>
      <c r="M47" s="36" t="s">
        <v>193</v>
      </c>
      <c r="N47" s="49">
        <f t="shared" si="3"/>
        <v>0.2</v>
      </c>
      <c r="O47" s="49">
        <f t="shared" si="4"/>
        <v>0.2</v>
      </c>
      <c r="P47" s="18"/>
      <c r="Q47" s="48" t="s">
        <v>258</v>
      </c>
      <c r="R47" s="18"/>
      <c r="S47" s="18"/>
      <c r="W47" s="66" t="s">
        <v>556</v>
      </c>
      <c r="X47" s="18" t="s">
        <v>116</v>
      </c>
      <c r="Y47" s="24" t="s">
        <v>192</v>
      </c>
      <c r="Z47" s="36" t="s">
        <v>193</v>
      </c>
      <c r="AA47" s="49">
        <f t="shared" si="5"/>
        <v>0.2</v>
      </c>
      <c r="AB47" s="18"/>
      <c r="AC47" s="48" t="s">
        <v>258</v>
      </c>
      <c r="AF47" s="66" t="s">
        <v>556</v>
      </c>
      <c r="AG47" s="18" t="s">
        <v>116</v>
      </c>
      <c r="AH47" s="24" t="s">
        <v>192</v>
      </c>
      <c r="AI47" s="36" t="s">
        <v>193</v>
      </c>
      <c r="AJ47" s="49">
        <f t="shared" si="6"/>
        <v>0.2</v>
      </c>
      <c r="AK47" s="49">
        <f t="shared" si="7"/>
        <v>0.2</v>
      </c>
      <c r="AL47" s="49">
        <f t="shared" si="8"/>
        <v>0.2</v>
      </c>
      <c r="AM47" s="18"/>
      <c r="AN47" s="48" t="s">
        <v>258</v>
      </c>
    </row>
    <row r="48" spans="1:40" ht="62.5">
      <c r="A48" s="66" t="s">
        <v>513</v>
      </c>
      <c r="B48" s="18" t="s">
        <v>116</v>
      </c>
      <c r="C48" s="24" t="s">
        <v>192</v>
      </c>
      <c r="D48" s="36" t="s">
        <v>193</v>
      </c>
      <c r="E48" s="18">
        <v>0</v>
      </c>
      <c r="F48" s="18"/>
      <c r="G48" s="48" t="s">
        <v>258</v>
      </c>
      <c r="H48" s="18"/>
      <c r="J48" s="66" t="s">
        <v>513</v>
      </c>
      <c r="K48" s="18" t="s">
        <v>116</v>
      </c>
      <c r="L48" s="24" t="s">
        <v>192</v>
      </c>
      <c r="M48" s="36" t="s">
        <v>193</v>
      </c>
      <c r="N48" s="49">
        <f t="shared" si="3"/>
        <v>0</v>
      </c>
      <c r="O48" s="49">
        <f t="shared" si="4"/>
        <v>0</v>
      </c>
      <c r="P48" s="18"/>
      <c r="Q48" s="48" t="s">
        <v>258</v>
      </c>
      <c r="R48" s="18"/>
      <c r="S48" s="18"/>
      <c r="W48" s="66" t="s">
        <v>557</v>
      </c>
      <c r="X48" s="18" t="s">
        <v>116</v>
      </c>
      <c r="Y48" s="24" t="s">
        <v>192</v>
      </c>
      <c r="Z48" s="36" t="s">
        <v>193</v>
      </c>
      <c r="AA48" s="49">
        <f t="shared" si="5"/>
        <v>0</v>
      </c>
      <c r="AB48" s="18"/>
      <c r="AC48" s="48" t="s">
        <v>258</v>
      </c>
      <c r="AF48" s="66" t="s">
        <v>577</v>
      </c>
      <c r="AG48" s="18" t="s">
        <v>116</v>
      </c>
      <c r="AH48" s="24" t="s">
        <v>192</v>
      </c>
      <c r="AI48" s="36" t="s">
        <v>193</v>
      </c>
      <c r="AJ48" s="49">
        <f t="shared" si="6"/>
        <v>0</v>
      </c>
      <c r="AK48" s="49">
        <f t="shared" si="7"/>
        <v>0</v>
      </c>
      <c r="AL48" s="49">
        <f t="shared" si="8"/>
        <v>0</v>
      </c>
      <c r="AM48" s="18"/>
      <c r="AN48" s="48" t="s">
        <v>258</v>
      </c>
    </row>
    <row r="49" spans="1:40" ht="14.5">
      <c r="A49" s="66" t="s">
        <v>484</v>
      </c>
      <c r="B49" s="18" t="s">
        <v>116</v>
      </c>
      <c r="C49" s="24" t="s">
        <v>192</v>
      </c>
      <c r="D49" s="36" t="s">
        <v>193</v>
      </c>
      <c r="E49" s="18">
        <v>0.01</v>
      </c>
      <c r="F49" s="18"/>
      <c r="G49" s="48" t="s">
        <v>258</v>
      </c>
      <c r="H49" s="18"/>
      <c r="J49" s="66" t="s">
        <v>534</v>
      </c>
      <c r="K49" s="18" t="s">
        <v>116</v>
      </c>
      <c r="L49" s="24" t="s">
        <v>192</v>
      </c>
      <c r="M49" s="36" t="s">
        <v>193</v>
      </c>
      <c r="N49" s="49">
        <f t="shared" si="3"/>
        <v>0.01</v>
      </c>
      <c r="O49" s="49">
        <f t="shared" si="4"/>
        <v>0.01</v>
      </c>
      <c r="P49" s="18"/>
      <c r="Q49" s="48" t="s">
        <v>258</v>
      </c>
      <c r="R49" s="18"/>
      <c r="S49" s="18"/>
      <c r="W49" s="66" t="s">
        <v>558</v>
      </c>
      <c r="X49" s="18" t="s">
        <v>116</v>
      </c>
      <c r="Y49" s="24" t="s">
        <v>192</v>
      </c>
      <c r="Z49" s="36" t="s">
        <v>193</v>
      </c>
      <c r="AA49" s="49">
        <f t="shared" si="5"/>
        <v>0.01</v>
      </c>
      <c r="AB49" s="18"/>
      <c r="AC49" s="48" t="s">
        <v>258</v>
      </c>
      <c r="AF49" s="66" t="s">
        <v>486</v>
      </c>
      <c r="AG49" s="18" t="s">
        <v>116</v>
      </c>
      <c r="AH49" s="24" t="s">
        <v>192</v>
      </c>
      <c r="AI49" s="36" t="s">
        <v>193</v>
      </c>
      <c r="AJ49" s="49">
        <f t="shared" si="6"/>
        <v>0.01</v>
      </c>
      <c r="AK49" s="49">
        <f t="shared" si="7"/>
        <v>0.01</v>
      </c>
      <c r="AL49" s="49">
        <f t="shared" si="8"/>
        <v>0.01</v>
      </c>
      <c r="AM49" s="18"/>
      <c r="AN49" s="48" t="s">
        <v>258</v>
      </c>
    </row>
    <row r="50" spans="1:40" ht="25">
      <c r="A50" s="66" t="s">
        <v>514</v>
      </c>
      <c r="B50" s="18" t="s">
        <v>116</v>
      </c>
      <c r="C50" s="24" t="s">
        <v>192</v>
      </c>
      <c r="D50" s="36" t="s">
        <v>193</v>
      </c>
      <c r="E50" s="18">
        <v>0</v>
      </c>
      <c r="F50" s="18"/>
      <c r="G50" s="48" t="s">
        <v>258</v>
      </c>
      <c r="H50" s="18"/>
      <c r="J50" s="66" t="s">
        <v>490</v>
      </c>
      <c r="K50" s="18" t="s">
        <v>116</v>
      </c>
      <c r="L50" s="24" t="s">
        <v>192</v>
      </c>
      <c r="M50" s="36" t="s">
        <v>193</v>
      </c>
      <c r="N50" s="49">
        <f t="shared" si="3"/>
        <v>0</v>
      </c>
      <c r="O50" s="49">
        <f t="shared" si="4"/>
        <v>0</v>
      </c>
      <c r="P50" s="18"/>
      <c r="Q50" s="48" t="s">
        <v>258</v>
      </c>
      <c r="R50" s="18"/>
      <c r="S50" s="18"/>
      <c r="W50" s="66" t="s">
        <v>479</v>
      </c>
      <c r="X50" s="18" t="s">
        <v>116</v>
      </c>
      <c r="Y50" s="24" t="s">
        <v>192</v>
      </c>
      <c r="Z50" s="36" t="s">
        <v>193</v>
      </c>
      <c r="AA50" s="49">
        <f t="shared" si="5"/>
        <v>0</v>
      </c>
      <c r="AB50" s="18"/>
      <c r="AC50" s="48" t="s">
        <v>258</v>
      </c>
      <c r="AF50" s="66" t="s">
        <v>578</v>
      </c>
      <c r="AG50" s="18" t="s">
        <v>116</v>
      </c>
      <c r="AH50" s="24" t="s">
        <v>192</v>
      </c>
      <c r="AI50" s="36" t="s">
        <v>193</v>
      </c>
      <c r="AJ50" s="49">
        <f t="shared" si="6"/>
        <v>0</v>
      </c>
      <c r="AK50" s="49">
        <f t="shared" si="7"/>
        <v>0</v>
      </c>
      <c r="AL50" s="49">
        <f t="shared" si="8"/>
        <v>0</v>
      </c>
      <c r="AM50" s="18"/>
      <c r="AN50" s="48" t="s">
        <v>258</v>
      </c>
    </row>
    <row r="51" spans="1:40">
      <c r="A51" s="43"/>
      <c r="B51" s="43"/>
      <c r="C51" s="43"/>
    </row>
    <row r="52" spans="1:40">
      <c r="A52" s="43"/>
      <c r="B52" s="43"/>
      <c r="C52" s="43"/>
    </row>
    <row r="53" spans="1:40">
      <c r="A53" s="43"/>
      <c r="B53" s="43"/>
      <c r="C53" s="43"/>
    </row>
    <row r="54" spans="1:40">
      <c r="A54" s="43"/>
      <c r="B54" s="43"/>
      <c r="C54" s="43"/>
    </row>
    <row r="55" spans="1:40">
      <c r="A55" s="43"/>
      <c r="B55" s="43"/>
      <c r="C55" s="43"/>
    </row>
    <row r="56" spans="1:40">
      <c r="A56" s="43"/>
      <c r="B56" s="43"/>
      <c r="C56" s="43"/>
    </row>
    <row r="57" spans="1:40">
      <c r="A57" s="43"/>
      <c r="B57" s="43"/>
      <c r="C57" s="43"/>
    </row>
    <row r="58" spans="1:40">
      <c r="A58" s="43"/>
      <c r="B58" s="43"/>
      <c r="C58" s="43"/>
    </row>
    <row r="59" spans="1:40">
      <c r="A59" s="43"/>
      <c r="B59" s="43"/>
      <c r="C59" s="43"/>
    </row>
    <row r="60" spans="1:40">
      <c r="A60" s="43"/>
      <c r="B60" s="43"/>
      <c r="C60" s="43"/>
    </row>
    <row r="61" spans="1:40">
      <c r="A61" s="43"/>
      <c r="B61" s="43"/>
      <c r="C61" s="43"/>
    </row>
    <row r="62" spans="1:40">
      <c r="A62" s="43"/>
      <c r="B62" s="43"/>
      <c r="C62" s="43"/>
    </row>
    <row r="63" spans="1:40">
      <c r="A63" s="43"/>
      <c r="B63" s="43"/>
      <c r="C63" s="43"/>
    </row>
    <row r="64" spans="1:40">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32"/>
  <sheetViews>
    <sheetView topLeftCell="A31" zoomScale="67" zoomScaleNormal="85" workbookViewId="0">
      <selection activeCell="B35" sqref="B35"/>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259</v>
      </c>
      <c r="E1" s="23" t="s">
        <v>260</v>
      </c>
      <c r="P1" s="38" t="s">
        <v>261</v>
      </c>
    </row>
    <row r="2" spans="1:42" ht="18">
      <c r="B2" s="18"/>
      <c r="D2" s="18" t="s">
        <v>0</v>
      </c>
      <c r="E2" s="18"/>
      <c r="F2" s="18"/>
      <c r="G2" s="18"/>
      <c r="H2" s="18"/>
      <c r="I2" s="18"/>
      <c r="J2" s="18"/>
      <c r="K2" s="18"/>
      <c r="L2" s="18"/>
      <c r="M2" s="18"/>
      <c r="N2" s="18"/>
      <c r="P2" s="39" t="s">
        <v>262</v>
      </c>
      <c r="AE2" s="18"/>
      <c r="AF2" s="18"/>
      <c r="AG2" s="18"/>
      <c r="AH2" s="18"/>
      <c r="AI2" s="18"/>
      <c r="AJ2" s="18"/>
      <c r="AK2" s="18"/>
      <c r="AL2" s="18"/>
      <c r="AM2" s="18"/>
      <c r="AN2" s="18"/>
      <c r="AO2" s="18"/>
      <c r="AP2" s="18"/>
    </row>
    <row r="3" spans="1:42">
      <c r="B3" s="18" t="s">
        <v>1</v>
      </c>
      <c r="C3" s="18" t="s">
        <v>2</v>
      </c>
      <c r="D3" s="18" t="s">
        <v>3</v>
      </c>
      <c r="E3" s="18" t="s">
        <v>4</v>
      </c>
      <c r="F3" s="18" t="s">
        <v>111</v>
      </c>
      <c r="G3" s="18" t="s">
        <v>5</v>
      </c>
      <c r="H3" s="18" t="s">
        <v>148</v>
      </c>
      <c r="I3" s="18" t="s">
        <v>149</v>
      </c>
      <c r="J3" s="18" t="s">
        <v>150</v>
      </c>
      <c r="K3" s="18" t="s">
        <v>151</v>
      </c>
      <c r="L3" s="18" t="s">
        <v>152</v>
      </c>
      <c r="M3" s="18" t="s">
        <v>153</v>
      </c>
      <c r="N3" s="18" t="s">
        <v>154</v>
      </c>
      <c r="AD3" s="18" t="s">
        <v>1</v>
      </c>
      <c r="AE3" s="18" t="s">
        <v>2</v>
      </c>
      <c r="AF3" s="18" t="s">
        <v>3</v>
      </c>
      <c r="AG3" s="18" t="s">
        <v>4</v>
      </c>
      <c r="AH3" s="18" t="s">
        <v>111</v>
      </c>
      <c r="AI3" s="18" t="s">
        <v>5</v>
      </c>
      <c r="AJ3" s="18" t="s">
        <v>148</v>
      </c>
      <c r="AK3" s="18" t="s">
        <v>149</v>
      </c>
      <c r="AL3" s="18" t="s">
        <v>150</v>
      </c>
      <c r="AM3" s="18" t="s">
        <v>151</v>
      </c>
      <c r="AN3" s="18" t="s">
        <v>152</v>
      </c>
      <c r="AO3" s="18" t="s">
        <v>153</v>
      </c>
      <c r="AP3" s="18" t="s">
        <v>154</v>
      </c>
    </row>
    <row r="4" spans="1:42" ht="13">
      <c r="B4" s="24"/>
      <c r="C4" s="24"/>
      <c r="D4" s="25" t="s">
        <v>156</v>
      </c>
      <c r="E4" s="18">
        <v>2020</v>
      </c>
      <c r="F4" s="18" t="s">
        <v>263</v>
      </c>
      <c r="G4" s="18"/>
      <c r="H4">
        <f>T12</f>
        <v>5.6603398535791802</v>
      </c>
      <c r="I4">
        <f t="shared" ref="I4:N4" si="0">U12</f>
        <v>23.216999999999999</v>
      </c>
      <c r="J4">
        <f t="shared" si="0"/>
        <v>5.7916594360086799</v>
      </c>
      <c r="K4">
        <f t="shared" si="0"/>
        <v>3.8401220173535799</v>
      </c>
      <c r="L4">
        <f t="shared" si="0"/>
        <v>0.56028009761388298</v>
      </c>
      <c r="M4">
        <f t="shared" si="0"/>
        <v>0.35399999999999998</v>
      </c>
      <c r="N4">
        <f t="shared" si="0"/>
        <v>10.1794709869848</v>
      </c>
      <c r="AD4" s="24"/>
      <c r="AE4" s="24"/>
      <c r="AF4" s="25" t="s">
        <v>156</v>
      </c>
      <c r="AG4" s="18">
        <v>2020</v>
      </c>
      <c r="AH4" s="18" t="s">
        <v>263</v>
      </c>
      <c r="AI4" s="18"/>
      <c r="AJ4" s="17">
        <v>5.6603398535791802</v>
      </c>
      <c r="AK4" s="18">
        <v>23.216999999999999</v>
      </c>
      <c r="AL4" s="17">
        <v>5.7916594360086799</v>
      </c>
      <c r="AM4" s="17">
        <v>3.8401220173535799</v>
      </c>
      <c r="AN4" s="17">
        <v>0.56028009761388298</v>
      </c>
      <c r="AO4" s="18">
        <v>0.35399999999999998</v>
      </c>
      <c r="AP4" s="17">
        <v>10.1794709869848</v>
      </c>
    </row>
    <row r="5" spans="1:42" ht="13">
      <c r="B5" s="18"/>
      <c r="C5" s="18"/>
      <c r="D5" s="25" t="s">
        <v>156</v>
      </c>
      <c r="E5" s="18">
        <v>2020</v>
      </c>
      <c r="F5" s="18" t="s">
        <v>264</v>
      </c>
      <c r="G5" s="18"/>
      <c r="H5">
        <f t="shared" ref="H5:N5" si="1">T19</f>
        <v>3.3310601464208198</v>
      </c>
      <c r="I5">
        <f t="shared" si="1"/>
        <v>13.663</v>
      </c>
      <c r="J5">
        <f t="shared" si="1"/>
        <v>3.4083405639913198</v>
      </c>
      <c r="K5">
        <f t="shared" si="1"/>
        <v>2.2598779826464201</v>
      </c>
      <c r="L5">
        <f t="shared" si="1"/>
        <v>0.32971990238611698</v>
      </c>
      <c r="M5">
        <f t="shared" si="1"/>
        <v>0.183</v>
      </c>
      <c r="N5">
        <f t="shared" si="1"/>
        <v>5.9905290130151796</v>
      </c>
      <c r="P5" s="16" t="s">
        <v>265</v>
      </c>
      <c r="AD5" s="18"/>
      <c r="AE5" s="18"/>
      <c r="AF5" s="25" t="s">
        <v>156</v>
      </c>
      <c r="AG5" s="18">
        <v>2020</v>
      </c>
      <c r="AH5" s="18" t="s">
        <v>264</v>
      </c>
      <c r="AI5" s="18"/>
      <c r="AJ5" s="17">
        <v>3.3310601464208198</v>
      </c>
      <c r="AK5" s="18">
        <v>13.663</v>
      </c>
      <c r="AL5" s="17">
        <v>3.4083405639913198</v>
      </c>
      <c r="AM5" s="17">
        <v>2.2598779826464201</v>
      </c>
      <c r="AN5" s="17">
        <v>0.32971990238611698</v>
      </c>
      <c r="AO5" s="18">
        <v>0.183</v>
      </c>
      <c r="AP5" s="17">
        <v>5.9905290130151796</v>
      </c>
    </row>
    <row r="6" spans="1:42" ht="13">
      <c r="B6" s="18"/>
      <c r="C6" s="18"/>
      <c r="D6" s="25"/>
      <c r="E6" s="18"/>
      <c r="F6" s="18"/>
      <c r="G6" s="18"/>
      <c r="P6" s="16" t="s">
        <v>266</v>
      </c>
      <c r="AD6" s="18"/>
      <c r="AE6" s="18"/>
    </row>
    <row r="7" spans="1:42" ht="13">
      <c r="B7" s="18"/>
      <c r="C7" s="18"/>
      <c r="D7" s="25"/>
      <c r="E7" s="18"/>
      <c r="F7" s="18"/>
      <c r="G7" s="18"/>
      <c r="P7" s="16" t="s">
        <v>267</v>
      </c>
      <c r="AD7" s="18"/>
      <c r="AE7" s="18"/>
      <c r="AF7" s="25"/>
      <c r="AG7" s="18"/>
      <c r="AH7" s="18"/>
      <c r="AI7" s="18"/>
      <c r="AJ7" s="17"/>
      <c r="AK7" s="17"/>
      <c r="AL7" s="17"/>
      <c r="AM7" s="17"/>
      <c r="AN7" s="17"/>
      <c r="AO7" s="17"/>
      <c r="AP7" s="17"/>
    </row>
    <row r="8" spans="1:42" ht="13">
      <c r="B8" s="18"/>
      <c r="C8" s="18"/>
      <c r="D8" s="25"/>
      <c r="E8" s="18"/>
      <c r="F8" s="18"/>
      <c r="G8" s="18"/>
      <c r="P8" s="16" t="s">
        <v>268</v>
      </c>
      <c r="AD8" s="18"/>
      <c r="AE8" s="18"/>
      <c r="AF8" s="19"/>
      <c r="AG8" s="18"/>
      <c r="AH8" s="19"/>
      <c r="AI8" s="19"/>
      <c r="AJ8" s="19"/>
      <c r="AK8" s="19"/>
      <c r="AL8" s="19"/>
      <c r="AM8" s="19"/>
      <c r="AN8" s="19"/>
      <c r="AO8" s="19"/>
      <c r="AP8" s="19"/>
    </row>
    <row r="9" spans="1:42" ht="13">
      <c r="B9" s="18"/>
      <c r="C9" s="18"/>
      <c r="D9" s="25"/>
      <c r="E9" s="18"/>
      <c r="F9" s="18"/>
      <c r="G9" s="18"/>
      <c r="P9" s="16" t="s">
        <v>269</v>
      </c>
      <c r="AD9" s="18"/>
      <c r="AE9" s="18"/>
      <c r="AF9" s="19"/>
      <c r="AG9" s="18"/>
      <c r="AH9" s="19"/>
      <c r="AI9" s="19"/>
      <c r="AJ9" s="19"/>
      <c r="AK9" s="19"/>
      <c r="AL9" s="19"/>
      <c r="AM9" s="19"/>
      <c r="AN9" s="19"/>
      <c r="AO9" s="19"/>
      <c r="AP9" s="19"/>
    </row>
    <row r="10" spans="1:42" ht="13">
      <c r="B10" s="18"/>
      <c r="C10" s="18"/>
      <c r="D10" s="25"/>
      <c r="E10" s="18"/>
      <c r="F10" s="18"/>
      <c r="G10" s="18"/>
      <c r="AD10" s="18"/>
      <c r="AE10" s="18"/>
      <c r="AF10" s="20"/>
      <c r="AG10" s="20"/>
      <c r="AH10" s="20"/>
      <c r="AI10" s="20"/>
      <c r="AJ10" s="20"/>
      <c r="AK10" s="20"/>
      <c r="AL10" s="20"/>
      <c r="AM10" s="20"/>
      <c r="AN10" s="20"/>
      <c r="AO10" s="20"/>
      <c r="AP10" s="20"/>
    </row>
    <row r="11" spans="1:42">
      <c r="B11" s="18"/>
      <c r="C11" s="18"/>
      <c r="P11" s="18"/>
      <c r="Q11" s="24" t="s">
        <v>270</v>
      </c>
      <c r="R11" s="24" t="s">
        <v>271</v>
      </c>
      <c r="AD11" s="18"/>
      <c r="AE11" s="18"/>
      <c r="AF11" s="20"/>
      <c r="AG11" s="20"/>
      <c r="AH11" s="20"/>
      <c r="AI11" s="20"/>
      <c r="AJ11" s="20"/>
      <c r="AK11" s="20"/>
      <c r="AL11" s="20"/>
      <c r="AM11" s="20"/>
      <c r="AN11" s="20"/>
      <c r="AO11" s="20"/>
      <c r="AP11" s="20"/>
    </row>
    <row r="12" spans="1:42" ht="13">
      <c r="B12" s="18"/>
      <c r="C12" s="18"/>
      <c r="D12" s="25"/>
      <c r="E12" s="18"/>
      <c r="F12" s="18"/>
      <c r="G12" s="18"/>
      <c r="P12" s="40" t="s">
        <v>272</v>
      </c>
      <c r="Q12" s="18">
        <f>400*(U12)/(U12+U19)/1000</f>
        <v>0.25181127982646401</v>
      </c>
      <c r="R12" s="18">
        <f>400*(V19)/(V12+V19)/1000</f>
        <v>0.14818872017353599</v>
      </c>
      <c r="T12" s="17">
        <f>SUM(Q12:Q15)</f>
        <v>5.6603398535791802</v>
      </c>
      <c r="U12" s="18">
        <v>23.216999999999999</v>
      </c>
      <c r="V12" s="17">
        <f>9.2*U12/(U12+U19)</f>
        <v>5.7916594360086799</v>
      </c>
      <c r="W12" s="17">
        <f>6.1*U12/(U12+U19)</f>
        <v>3.8401220173535799</v>
      </c>
      <c r="X12" s="17">
        <f>0.89*U12/(U12+U19)</f>
        <v>0.56028009761388298</v>
      </c>
      <c r="Y12" s="18">
        <v>0.35399999999999998</v>
      </c>
      <c r="Z12" s="17">
        <f t="shared" ref="Z12:Z18" si="2">16.17*U12/(U12+U19)</f>
        <v>10.1794709869848</v>
      </c>
      <c r="AD12" s="18"/>
      <c r="AE12" s="18"/>
      <c r="AF12" s="20"/>
      <c r="AG12" s="20"/>
      <c r="AH12" s="20"/>
      <c r="AI12" s="20"/>
      <c r="AJ12" s="20"/>
      <c r="AK12" s="20"/>
      <c r="AL12" s="20"/>
      <c r="AM12" s="20"/>
      <c r="AN12" s="20"/>
      <c r="AO12" s="20"/>
      <c r="AP12" s="20"/>
    </row>
    <row r="13" spans="1:42" ht="13">
      <c r="B13" s="18"/>
      <c r="C13" s="18"/>
      <c r="D13" s="25"/>
      <c r="E13" s="18"/>
      <c r="F13" s="18"/>
      <c r="G13" s="18"/>
      <c r="P13" s="40" t="s">
        <v>273</v>
      </c>
      <c r="Q13" s="18">
        <f>1324*(U13)/(U13+U20)/1000</f>
        <v>0.83349533622559702</v>
      </c>
      <c r="R13" s="18">
        <f>1324*(V20)/(V13+V20)/1000</f>
        <v>0.49050466377440299</v>
      </c>
      <c r="T13" s="17">
        <f>T12</f>
        <v>5.6603398535791802</v>
      </c>
      <c r="U13" s="18">
        <v>23.216999999999999</v>
      </c>
      <c r="V13" s="17">
        <f t="shared" ref="V13:Y18" si="3">V$12</f>
        <v>5.7916594360086799</v>
      </c>
      <c r="W13" s="17">
        <f t="shared" si="3"/>
        <v>3.8401220173535799</v>
      </c>
      <c r="X13" s="17">
        <f t="shared" si="3"/>
        <v>0.56028009761388298</v>
      </c>
      <c r="Y13" s="18">
        <f t="shared" si="3"/>
        <v>0.35399999999999998</v>
      </c>
      <c r="Z13" s="17">
        <f t="shared" si="2"/>
        <v>10.1794709869848</v>
      </c>
      <c r="AD13" s="18"/>
      <c r="AE13" s="18"/>
      <c r="AF13" s="20"/>
      <c r="AG13" s="20"/>
      <c r="AH13" s="20"/>
      <c r="AI13" s="20"/>
      <c r="AJ13" s="20"/>
      <c r="AK13" s="20"/>
      <c r="AL13" s="20"/>
      <c r="AM13" s="20"/>
      <c r="AN13" s="20"/>
      <c r="AO13" s="20"/>
      <c r="AP13" s="20"/>
    </row>
    <row r="14" spans="1:42" ht="13">
      <c r="B14" s="18"/>
      <c r="C14" s="18"/>
      <c r="D14" s="25"/>
      <c r="E14" s="18"/>
      <c r="F14" s="18"/>
      <c r="G14" s="18"/>
      <c r="P14" s="40" t="s">
        <v>274</v>
      </c>
      <c r="Q14" s="18">
        <f>0*(U14)/(U14+U21)/1000</f>
        <v>0</v>
      </c>
      <c r="R14" s="18">
        <f>0*(V14)/(V14+V21)/1000</f>
        <v>0</v>
      </c>
      <c r="T14" s="17">
        <f t="shared" ref="T14:T18" si="4">T13</f>
        <v>5.6603398535791802</v>
      </c>
      <c r="U14" s="18">
        <v>23.216999999999999</v>
      </c>
      <c r="V14" s="17">
        <f t="shared" si="3"/>
        <v>5.7916594360086799</v>
      </c>
      <c r="W14" s="17">
        <f t="shared" si="3"/>
        <v>3.8401220173535799</v>
      </c>
      <c r="X14" s="17">
        <f t="shared" si="3"/>
        <v>0.56028009761388298</v>
      </c>
      <c r="Y14" s="18">
        <f t="shared" si="3"/>
        <v>0.35399999999999998</v>
      </c>
      <c r="Z14" s="17">
        <f t="shared" si="2"/>
        <v>10.1794709869848</v>
      </c>
      <c r="AD14" s="18"/>
      <c r="AE14" s="18"/>
      <c r="AF14" s="20"/>
      <c r="AG14" s="20"/>
      <c r="AH14" s="20"/>
      <c r="AI14" s="20"/>
      <c r="AJ14" s="20"/>
      <c r="AK14" s="20"/>
      <c r="AL14" s="20"/>
      <c r="AM14" s="20"/>
      <c r="AN14" s="20"/>
      <c r="AO14" s="20"/>
      <c r="AP14" s="20"/>
    </row>
    <row r="15" spans="1:42" ht="13">
      <c r="B15" s="18"/>
      <c r="C15" s="18"/>
      <c r="D15" s="25"/>
      <c r="E15" s="18"/>
      <c r="F15" s="18"/>
      <c r="G15" s="18"/>
      <c r="P15" s="40" t="s">
        <v>275</v>
      </c>
      <c r="Q15" s="18">
        <f>7267.4*(U15)/(U15+U22)/1000</f>
        <v>4.5750332375271201</v>
      </c>
      <c r="R15" s="18">
        <f>7267.4*(V22)/(V15+V22)/1000</f>
        <v>2.6923667624728802</v>
      </c>
      <c r="T15" s="17">
        <f t="shared" si="4"/>
        <v>5.6603398535791802</v>
      </c>
      <c r="U15" s="18">
        <v>23.216999999999999</v>
      </c>
      <c r="V15" s="17">
        <f t="shared" si="3"/>
        <v>5.7916594360086799</v>
      </c>
      <c r="W15" s="17">
        <f t="shared" si="3"/>
        <v>3.8401220173535799</v>
      </c>
      <c r="X15" s="17">
        <f t="shared" si="3"/>
        <v>0.56028009761388298</v>
      </c>
      <c r="Y15" s="18">
        <f t="shared" si="3"/>
        <v>0.35399999999999998</v>
      </c>
      <c r="Z15" s="17">
        <f t="shared" si="2"/>
        <v>10.1794709869848</v>
      </c>
      <c r="AD15" s="18"/>
      <c r="AE15" s="18"/>
      <c r="AF15" s="20"/>
      <c r="AG15" s="20"/>
      <c r="AH15" s="20"/>
      <c r="AI15" s="20"/>
      <c r="AJ15" s="20"/>
      <c r="AK15" s="20"/>
      <c r="AL15" s="20"/>
      <c r="AM15" s="20"/>
      <c r="AN15" s="20"/>
      <c r="AO15" s="20"/>
      <c r="AP15" s="20"/>
    </row>
    <row r="16" spans="1:42" ht="13">
      <c r="B16" s="18"/>
      <c r="C16" s="18"/>
      <c r="D16" s="25"/>
      <c r="E16" s="18"/>
      <c r="F16" s="18"/>
      <c r="G16" s="18"/>
      <c r="P16" s="41">
        <f>5428+824+604+127+84+75+41+9+75.4</f>
        <v>7267.4</v>
      </c>
      <c r="Q16" s="18"/>
      <c r="R16" s="18"/>
      <c r="T16" s="17">
        <f t="shared" si="4"/>
        <v>5.6603398535791802</v>
      </c>
      <c r="U16" s="18">
        <v>23.216999999999999</v>
      </c>
      <c r="V16" s="17">
        <f t="shared" si="3"/>
        <v>5.7916594360086799</v>
      </c>
      <c r="W16" s="17">
        <f t="shared" si="3"/>
        <v>3.8401220173535799</v>
      </c>
      <c r="X16" s="17">
        <f t="shared" si="3"/>
        <v>0.56028009761388298</v>
      </c>
      <c r="Y16" s="18">
        <f t="shared" si="3"/>
        <v>0.35399999999999998</v>
      </c>
      <c r="Z16" s="17">
        <f t="shared" si="2"/>
        <v>10.1794709869848</v>
      </c>
      <c r="AD16" s="18"/>
      <c r="AE16" s="18"/>
      <c r="AF16" s="20"/>
      <c r="AG16" s="20"/>
      <c r="AH16" s="20"/>
      <c r="AI16" s="20"/>
      <c r="AJ16" s="20"/>
      <c r="AK16" s="20"/>
      <c r="AL16" s="20"/>
      <c r="AM16" s="20"/>
      <c r="AN16" s="20"/>
      <c r="AO16" s="20"/>
      <c r="AP16" s="20"/>
    </row>
    <row r="17" spans="1:42" ht="13">
      <c r="B17" s="18"/>
      <c r="C17" s="18"/>
      <c r="D17" s="25"/>
      <c r="E17" s="18"/>
      <c r="F17" s="18"/>
      <c r="G17" s="18"/>
      <c r="T17" s="17">
        <f t="shared" si="4"/>
        <v>5.6603398535791802</v>
      </c>
      <c r="U17" s="18">
        <v>23.216999999999999</v>
      </c>
      <c r="V17" s="17">
        <f t="shared" si="3"/>
        <v>5.7916594360086799</v>
      </c>
      <c r="W17" s="17">
        <f t="shared" si="3"/>
        <v>3.8401220173535799</v>
      </c>
      <c r="X17" s="17">
        <f t="shared" si="3"/>
        <v>0.56028009761388298</v>
      </c>
      <c r="Y17" s="18">
        <f t="shared" si="3"/>
        <v>0.35399999999999998</v>
      </c>
      <c r="Z17" s="17">
        <f t="shared" si="2"/>
        <v>10.1794709869848</v>
      </c>
      <c r="AD17" s="18"/>
      <c r="AE17" s="18"/>
      <c r="AF17" s="20"/>
      <c r="AG17" s="20"/>
      <c r="AH17" s="20"/>
      <c r="AI17" s="20"/>
      <c r="AJ17" s="20"/>
      <c r="AK17" s="20"/>
      <c r="AL17" s="20"/>
      <c r="AM17" s="20"/>
      <c r="AN17" s="20"/>
      <c r="AO17" s="20"/>
      <c r="AP17" s="20"/>
    </row>
    <row r="18" spans="1:42" ht="13">
      <c r="D18" s="19"/>
      <c r="E18" s="19"/>
      <c r="F18" s="19"/>
      <c r="G18" s="19"/>
      <c r="H18" s="19"/>
      <c r="I18" s="19"/>
      <c r="J18" s="19"/>
      <c r="K18" s="19"/>
      <c r="L18" s="19"/>
      <c r="M18" s="19"/>
      <c r="N18" s="19"/>
      <c r="T18" s="17">
        <f t="shared" si="4"/>
        <v>5.6603398535791802</v>
      </c>
      <c r="U18" s="18">
        <v>23.216999999999999</v>
      </c>
      <c r="V18" s="17">
        <f t="shared" si="3"/>
        <v>5.7916594360086799</v>
      </c>
      <c r="W18" s="17">
        <f t="shared" si="3"/>
        <v>3.8401220173535799</v>
      </c>
      <c r="X18" s="17">
        <f t="shared" si="3"/>
        <v>0.56028009761388298</v>
      </c>
      <c r="Y18" s="18">
        <f t="shared" si="3"/>
        <v>0.35399999999999998</v>
      </c>
      <c r="Z18" s="17">
        <f t="shared" si="2"/>
        <v>10.1794709869848</v>
      </c>
      <c r="AF18" s="20"/>
      <c r="AG18" s="20"/>
      <c r="AH18" s="20"/>
      <c r="AI18" s="20"/>
      <c r="AJ18" s="20"/>
      <c r="AK18" s="20"/>
      <c r="AL18" s="20"/>
      <c r="AM18" s="20"/>
      <c r="AN18" s="20"/>
      <c r="AO18" s="20"/>
      <c r="AP18" s="20"/>
    </row>
    <row r="19" spans="1:42" s="20" customFormat="1" ht="13">
      <c r="D19" s="19"/>
      <c r="E19" s="19"/>
      <c r="F19" s="19"/>
      <c r="G19" s="19"/>
      <c r="H19" s="19"/>
      <c r="I19" s="19"/>
      <c r="J19" s="19"/>
      <c r="K19" s="19"/>
      <c r="L19" s="19"/>
      <c r="M19" s="19"/>
      <c r="N19" s="19"/>
      <c r="T19" s="17">
        <f>SUM(R12:R15)</f>
        <v>3.3310601464208198</v>
      </c>
      <c r="U19" s="18">
        <v>13.663</v>
      </c>
      <c r="V19" s="17">
        <f>9.2-V12</f>
        <v>3.4083405639913198</v>
      </c>
      <c r="W19" s="17">
        <f>6.1-W12</f>
        <v>2.2598779826464201</v>
      </c>
      <c r="X19" s="17">
        <f>0.89-X12</f>
        <v>0.32971990238611698</v>
      </c>
      <c r="Y19" s="18">
        <v>0.183</v>
      </c>
      <c r="Z19" s="17">
        <f t="shared" ref="Z19:Z25" si="5">16.17-Z12</f>
        <v>5.9905290130151796</v>
      </c>
      <c r="AF19" s="21"/>
      <c r="AG19" s="21"/>
      <c r="AH19" s="21"/>
      <c r="AI19" s="21"/>
      <c r="AJ19" s="21"/>
      <c r="AK19" s="21"/>
      <c r="AL19" s="21"/>
      <c r="AM19" s="21"/>
      <c r="AN19" s="21"/>
      <c r="AO19" s="21"/>
      <c r="AP19" s="21"/>
    </row>
    <row r="20" spans="1:42" s="20" customFormat="1">
      <c r="T20" s="17">
        <f t="shared" ref="T20:T25" si="6">T19</f>
        <v>3.3310601464208198</v>
      </c>
      <c r="U20" s="18">
        <v>13.663</v>
      </c>
      <c r="V20" s="17">
        <f t="shared" ref="V20:Y25" si="7">V$19</f>
        <v>3.4083405639913198</v>
      </c>
      <c r="W20" s="17">
        <f t="shared" si="7"/>
        <v>2.2598779826464201</v>
      </c>
      <c r="X20" s="17">
        <f t="shared" si="7"/>
        <v>0.32971990238611698</v>
      </c>
      <c r="Y20" s="18">
        <f t="shared" si="7"/>
        <v>0.183</v>
      </c>
      <c r="Z20" s="17">
        <f t="shared" si="5"/>
        <v>5.9905290130151796</v>
      </c>
      <c r="AF20" s="21"/>
      <c r="AG20" s="21"/>
      <c r="AH20" s="21"/>
      <c r="AI20" s="21"/>
      <c r="AJ20" s="21"/>
      <c r="AK20" s="21"/>
      <c r="AL20" s="21"/>
      <c r="AM20" s="21"/>
      <c r="AN20" s="21"/>
      <c r="AO20" s="21"/>
      <c r="AP20" s="21"/>
    </row>
    <row r="21" spans="1:42" s="20" customFormat="1">
      <c r="T21" s="17">
        <f t="shared" si="6"/>
        <v>3.3310601464208198</v>
      </c>
      <c r="U21" s="18">
        <v>13.663</v>
      </c>
      <c r="V21" s="17">
        <f t="shared" si="7"/>
        <v>3.4083405639913198</v>
      </c>
      <c r="W21" s="17">
        <f t="shared" si="7"/>
        <v>2.2598779826464201</v>
      </c>
      <c r="X21" s="17">
        <f t="shared" si="7"/>
        <v>0.32971990238611698</v>
      </c>
      <c r="Y21" s="18">
        <f t="shared" si="7"/>
        <v>0.183</v>
      </c>
      <c r="Z21" s="17">
        <f t="shared" si="5"/>
        <v>5.9905290130151796</v>
      </c>
      <c r="AF21" s="21"/>
      <c r="AG21" s="21"/>
      <c r="AH21" s="21"/>
      <c r="AI21" s="21"/>
      <c r="AJ21" s="21"/>
      <c r="AK21" s="21"/>
      <c r="AL21" s="21"/>
      <c r="AM21" s="21"/>
      <c r="AN21" s="21"/>
      <c r="AO21" s="21"/>
      <c r="AP21" s="21"/>
    </row>
    <row r="22" spans="1:42" s="20" customFormat="1">
      <c r="T22" s="17">
        <f t="shared" si="6"/>
        <v>3.3310601464208198</v>
      </c>
      <c r="U22" s="18">
        <v>13.663</v>
      </c>
      <c r="V22" s="17">
        <f t="shared" si="7"/>
        <v>3.4083405639913198</v>
      </c>
      <c r="W22" s="17">
        <f t="shared" si="7"/>
        <v>2.2598779826464201</v>
      </c>
      <c r="X22" s="17">
        <f t="shared" si="7"/>
        <v>0.32971990238611698</v>
      </c>
      <c r="Y22" s="18">
        <f t="shared" si="7"/>
        <v>0.183</v>
      </c>
      <c r="Z22" s="17">
        <f t="shared" si="5"/>
        <v>5.9905290130151796</v>
      </c>
      <c r="AF22" s="21"/>
      <c r="AG22" s="21"/>
      <c r="AH22" s="21"/>
      <c r="AI22" s="21"/>
      <c r="AJ22" s="21"/>
      <c r="AK22" s="21"/>
      <c r="AL22" s="21"/>
      <c r="AM22" s="21"/>
      <c r="AN22" s="21"/>
      <c r="AO22" s="21"/>
      <c r="AP22" s="21"/>
    </row>
    <row r="23" spans="1:42" s="20" customFormat="1">
      <c r="F23" s="20" t="s">
        <v>276</v>
      </c>
      <c r="T23" s="17">
        <f t="shared" si="6"/>
        <v>3.3310601464208198</v>
      </c>
      <c r="U23" s="18">
        <v>13.663</v>
      </c>
      <c r="V23" s="17">
        <f t="shared" si="7"/>
        <v>3.4083405639913198</v>
      </c>
      <c r="W23" s="17">
        <f t="shared" si="7"/>
        <v>2.2598779826464201</v>
      </c>
      <c r="X23" s="17">
        <f t="shared" si="7"/>
        <v>0.32971990238611698</v>
      </c>
      <c r="Y23" s="18">
        <f t="shared" si="7"/>
        <v>0.183</v>
      </c>
      <c r="Z23" s="17">
        <f t="shared" si="5"/>
        <v>5.9905290130151796</v>
      </c>
      <c r="AF23"/>
      <c r="AG23"/>
      <c r="AH23"/>
      <c r="AI23"/>
      <c r="AJ23"/>
      <c r="AK23"/>
      <c r="AL23"/>
      <c r="AM23"/>
      <c r="AN23"/>
      <c r="AO23"/>
      <c r="AP23"/>
    </row>
    <row r="24" spans="1:42" s="20" customFormat="1">
      <c r="T24" s="17">
        <f t="shared" si="6"/>
        <v>3.3310601464208198</v>
      </c>
      <c r="U24" s="18">
        <v>13.663</v>
      </c>
      <c r="V24" s="17">
        <f t="shared" si="7"/>
        <v>3.4083405639913198</v>
      </c>
      <c r="W24" s="17">
        <f t="shared" si="7"/>
        <v>2.2598779826464201</v>
      </c>
      <c r="X24" s="17">
        <f t="shared" si="7"/>
        <v>0.32971990238611698</v>
      </c>
      <c r="Y24" s="18">
        <f t="shared" si="7"/>
        <v>0.183</v>
      </c>
      <c r="Z24" s="17">
        <f t="shared" si="5"/>
        <v>5.9905290130151796</v>
      </c>
      <c r="AF24"/>
      <c r="AG24"/>
      <c r="AH24"/>
      <c r="AI24"/>
      <c r="AJ24"/>
      <c r="AK24"/>
      <c r="AL24"/>
      <c r="AM24"/>
      <c r="AN24"/>
      <c r="AO24"/>
      <c r="AP24"/>
    </row>
    <row r="25" spans="1:42" s="20" customFormat="1">
      <c r="T25" s="17">
        <f t="shared" si="6"/>
        <v>3.3310601464208198</v>
      </c>
      <c r="U25" s="18">
        <v>13.663</v>
      </c>
      <c r="V25" s="17">
        <f t="shared" si="7"/>
        <v>3.4083405639913198</v>
      </c>
      <c r="W25" s="17">
        <f t="shared" si="7"/>
        <v>2.2598779826464201</v>
      </c>
      <c r="X25" s="17">
        <f t="shared" si="7"/>
        <v>0.32971990238611698</v>
      </c>
      <c r="Y25" s="18">
        <f t="shared" si="7"/>
        <v>0.183</v>
      </c>
      <c r="Z25" s="17">
        <f t="shared" si="5"/>
        <v>5.9905290130151796</v>
      </c>
      <c r="AF25"/>
      <c r="AG25"/>
      <c r="AH25"/>
      <c r="AI25"/>
      <c r="AJ25"/>
      <c r="AK25"/>
      <c r="AL25"/>
      <c r="AM25"/>
      <c r="AN25"/>
      <c r="AO25"/>
      <c r="AP25"/>
    </row>
    <row r="26" spans="1:42" s="20" customFormat="1">
      <c r="AF26"/>
      <c r="AG26"/>
      <c r="AH26"/>
      <c r="AI26"/>
      <c r="AJ26"/>
      <c r="AK26"/>
      <c r="AL26"/>
      <c r="AM26"/>
      <c r="AN26"/>
      <c r="AO26"/>
      <c r="AP26"/>
    </row>
    <row r="27" spans="1:42" s="20" customFormat="1">
      <c r="AF27"/>
      <c r="AG27"/>
      <c r="AH27"/>
      <c r="AI27"/>
      <c r="AJ27"/>
      <c r="AK27"/>
      <c r="AL27"/>
      <c r="AM27"/>
      <c r="AN27"/>
      <c r="AO27"/>
      <c r="AP27"/>
    </row>
    <row r="28" spans="1:42" s="20" customFormat="1">
      <c r="AF28"/>
      <c r="AG28"/>
      <c r="AH28"/>
      <c r="AI28"/>
      <c r="AJ28"/>
      <c r="AK28"/>
      <c r="AL28"/>
      <c r="AM28"/>
      <c r="AN28"/>
      <c r="AO28"/>
      <c r="AP28"/>
    </row>
    <row r="29" spans="1:42" s="21" customFormat="1">
      <c r="B29"/>
      <c r="C29"/>
      <c r="D29"/>
      <c r="E29"/>
      <c r="F29"/>
      <c r="G29"/>
      <c r="H29"/>
      <c r="I29"/>
      <c r="J29"/>
      <c r="K29"/>
      <c r="L29"/>
      <c r="M29"/>
      <c r="N29"/>
      <c r="AF29"/>
      <c r="AG29"/>
      <c r="AH29"/>
      <c r="AI29"/>
      <c r="AJ29"/>
      <c r="AK29"/>
      <c r="AL29"/>
      <c r="AM29"/>
      <c r="AN29"/>
      <c r="AO29"/>
      <c r="AP29"/>
    </row>
    <row r="30" spans="1:42" s="21" customFormat="1">
      <c r="B30"/>
      <c r="C30"/>
      <c r="D30"/>
      <c r="E30"/>
      <c r="F30"/>
      <c r="G30"/>
      <c r="H30"/>
      <c r="I30"/>
      <c r="J30"/>
      <c r="K30"/>
      <c r="L30"/>
      <c r="M30"/>
      <c r="N30"/>
      <c r="AF30"/>
      <c r="AG30"/>
      <c r="AH30"/>
      <c r="AI30"/>
      <c r="AJ30"/>
      <c r="AK30"/>
      <c r="AL30"/>
      <c r="AM30"/>
      <c r="AN30"/>
      <c r="AO30"/>
      <c r="AP30"/>
    </row>
    <row r="31" spans="1:42" s="21" customFormat="1">
      <c r="B31"/>
      <c r="C31"/>
      <c r="D31"/>
      <c r="E31"/>
      <c r="F31"/>
      <c r="G31"/>
      <c r="H31"/>
      <c r="I31"/>
      <c r="J31"/>
      <c r="K31"/>
      <c r="L31"/>
      <c r="M31"/>
      <c r="N31"/>
      <c r="AF31"/>
      <c r="AG31"/>
      <c r="AH31"/>
      <c r="AI31"/>
      <c r="AJ31"/>
      <c r="AK31"/>
      <c r="AL31"/>
      <c r="AM31"/>
      <c r="AN31"/>
      <c r="AO31"/>
      <c r="AP31"/>
    </row>
    <row r="32" spans="1:42" s="21" customFormat="1">
      <c r="A32"/>
      <c r="B32"/>
      <c r="C32"/>
      <c r="D32"/>
      <c r="E32"/>
      <c r="F32"/>
      <c r="G32"/>
      <c r="H32"/>
      <c r="I32"/>
      <c r="J32"/>
      <c r="K32"/>
      <c r="L32"/>
      <c r="M32"/>
      <c r="N32"/>
      <c r="P32"/>
      <c r="AF32"/>
      <c r="AG32"/>
      <c r="AH32"/>
      <c r="AI32"/>
      <c r="AJ32"/>
      <c r="AK32"/>
      <c r="AL32"/>
      <c r="AM32"/>
      <c r="AN32"/>
      <c r="AO32"/>
      <c r="AP32"/>
    </row>
    <row r="33" spans="1:16">
      <c r="C33" s="18" t="s">
        <v>0</v>
      </c>
    </row>
    <row r="34" spans="1:16" ht="13">
      <c r="B34" s="18" t="s">
        <v>1</v>
      </c>
      <c r="C34" s="18" t="s">
        <v>2</v>
      </c>
      <c r="D34" s="25" t="s">
        <v>3</v>
      </c>
      <c r="E34" s="18" t="s">
        <v>4</v>
      </c>
      <c r="F34" s="18" t="s">
        <v>148</v>
      </c>
      <c r="G34" s="18" t="s">
        <v>149</v>
      </c>
      <c r="H34" s="18" t="s">
        <v>150</v>
      </c>
      <c r="I34" s="18" t="s">
        <v>151</v>
      </c>
      <c r="J34" s="18" t="s">
        <v>152</v>
      </c>
      <c r="K34" s="18" t="s">
        <v>153</v>
      </c>
      <c r="L34" s="18" t="s">
        <v>154</v>
      </c>
      <c r="M34" s="18" t="s">
        <v>111</v>
      </c>
    </row>
    <row r="35" spans="1:16">
      <c r="B35" s="26"/>
      <c r="C35" s="26" t="s">
        <v>116</v>
      </c>
      <c r="D35" s="27" t="s">
        <v>192</v>
      </c>
      <c r="E35" s="28" t="s">
        <v>193</v>
      </c>
      <c r="F35" s="29">
        <v>0.53</v>
      </c>
      <c r="G35" s="29">
        <v>0.53</v>
      </c>
      <c r="H35" s="29">
        <v>0.53</v>
      </c>
      <c r="I35" s="29">
        <v>0.53</v>
      </c>
      <c r="J35" s="29">
        <v>0.53</v>
      </c>
      <c r="K35" s="29">
        <v>0.53</v>
      </c>
      <c r="L35" s="29">
        <v>0.53</v>
      </c>
      <c r="M35" s="26" t="s">
        <v>263</v>
      </c>
    </row>
    <row r="36" spans="1:16">
      <c r="A36" s="30"/>
      <c r="B36" s="30"/>
      <c r="C36" s="30"/>
      <c r="D36" s="31"/>
      <c r="E36" s="32"/>
      <c r="F36" s="33"/>
      <c r="G36" s="33"/>
      <c r="H36" s="33"/>
      <c r="I36" s="33"/>
      <c r="J36" s="33"/>
      <c r="K36" s="33"/>
      <c r="L36" s="33"/>
      <c r="M36" s="30"/>
      <c r="N36" s="30"/>
    </row>
    <row r="37" spans="1:16">
      <c r="A37" s="30"/>
      <c r="B37" s="30"/>
      <c r="C37" s="30"/>
      <c r="D37" s="31"/>
      <c r="E37" s="32"/>
      <c r="F37" s="33"/>
      <c r="G37" s="33"/>
      <c r="H37" s="33"/>
      <c r="I37" s="33"/>
      <c r="J37" s="33"/>
      <c r="K37" s="33"/>
      <c r="L37" s="33"/>
      <c r="M37" s="30"/>
      <c r="N37" s="30"/>
    </row>
    <row r="38" spans="1:16">
      <c r="A38" s="30"/>
      <c r="B38" s="30"/>
      <c r="C38" s="30"/>
      <c r="D38" s="31"/>
      <c r="E38" s="32"/>
      <c r="F38" s="33"/>
      <c r="G38" s="33"/>
      <c r="H38" s="33"/>
      <c r="I38" s="33"/>
      <c r="J38" s="33"/>
      <c r="K38" s="33"/>
      <c r="L38" s="33"/>
      <c r="M38" s="30"/>
      <c r="N38" s="30"/>
      <c r="P38" s="16" t="s">
        <v>277</v>
      </c>
    </row>
    <row r="39" spans="1:16">
      <c r="A39" s="30"/>
      <c r="B39" s="30"/>
      <c r="C39" s="30"/>
      <c r="D39" s="31"/>
      <c r="E39" s="32"/>
      <c r="F39" s="33"/>
      <c r="G39" s="33"/>
      <c r="H39" s="33"/>
      <c r="I39" s="33"/>
      <c r="J39" s="33"/>
      <c r="K39" s="33"/>
      <c r="L39" s="33"/>
      <c r="M39" s="30"/>
      <c r="N39" s="30"/>
    </row>
    <row r="40" spans="1:16">
      <c r="A40" s="30"/>
      <c r="B40" s="30"/>
      <c r="C40" s="30"/>
      <c r="D40" s="31"/>
      <c r="E40" s="32"/>
      <c r="F40" s="33"/>
      <c r="G40" s="33"/>
      <c r="H40" s="33"/>
      <c r="I40" s="33"/>
      <c r="J40" s="33"/>
      <c r="K40" s="33"/>
      <c r="L40" s="33"/>
      <c r="M40" s="30"/>
      <c r="N40" s="30"/>
    </row>
    <row r="41" spans="1:16">
      <c r="A41" s="30"/>
      <c r="B41" s="30"/>
      <c r="C41" s="30"/>
      <c r="D41" s="31"/>
      <c r="E41" s="32"/>
      <c r="F41" s="33"/>
      <c r="G41" s="33"/>
      <c r="H41" s="33"/>
      <c r="I41" s="33"/>
      <c r="J41" s="33"/>
      <c r="K41" s="33"/>
      <c r="L41" s="33"/>
      <c r="M41" s="30"/>
      <c r="N41" s="30"/>
    </row>
    <row r="42" spans="1:16">
      <c r="A42" s="30"/>
      <c r="B42" s="30"/>
      <c r="C42" s="30"/>
      <c r="D42" s="31"/>
      <c r="E42" s="32"/>
      <c r="F42" s="33"/>
      <c r="G42" s="33"/>
      <c r="H42" s="33"/>
      <c r="I42" s="33"/>
      <c r="J42" s="33"/>
      <c r="K42" s="33"/>
      <c r="L42" s="33"/>
      <c r="M42" s="30"/>
      <c r="N42" s="30"/>
    </row>
    <row r="43" spans="1:16">
      <c r="A43" s="30"/>
      <c r="B43" s="30"/>
      <c r="C43" s="30"/>
      <c r="D43" s="31"/>
      <c r="E43" s="32"/>
      <c r="F43" s="33"/>
      <c r="G43" s="33"/>
      <c r="H43" s="33"/>
      <c r="I43" s="33"/>
      <c r="J43" s="33"/>
      <c r="K43" s="33"/>
      <c r="L43" s="33"/>
      <c r="M43" s="30"/>
      <c r="N43" s="30"/>
    </row>
    <row r="44" spans="1:16">
      <c r="A44" s="30"/>
      <c r="B44" s="30"/>
      <c r="C44" s="30"/>
      <c r="D44" s="31"/>
      <c r="E44" s="32"/>
      <c r="F44" s="33"/>
      <c r="G44" s="33"/>
      <c r="H44" s="33"/>
      <c r="I44" s="33"/>
      <c r="J44" s="33"/>
      <c r="K44" s="33"/>
      <c r="L44" s="33"/>
      <c r="M44" s="30"/>
      <c r="N44" s="30"/>
    </row>
    <row r="45" spans="1:16">
      <c r="A45" s="30"/>
      <c r="B45" s="30"/>
      <c r="C45" s="30"/>
      <c r="D45" s="31"/>
      <c r="E45" s="32"/>
      <c r="F45" s="33"/>
      <c r="G45" s="33"/>
      <c r="H45" s="33"/>
      <c r="I45" s="33"/>
      <c r="J45" s="33"/>
      <c r="K45" s="33"/>
      <c r="L45" s="33"/>
      <c r="M45" s="30"/>
      <c r="N45" s="30"/>
    </row>
    <row r="46" spans="1:16">
      <c r="A46" s="30"/>
      <c r="B46" s="30"/>
      <c r="C46" s="30"/>
      <c r="D46" s="31"/>
      <c r="E46" s="32"/>
      <c r="F46" s="33"/>
      <c r="G46" s="33"/>
      <c r="H46" s="33"/>
      <c r="I46" s="33"/>
      <c r="J46" s="33"/>
      <c r="K46" s="33"/>
      <c r="L46" s="33"/>
      <c r="M46" s="30"/>
      <c r="N46" s="30"/>
    </row>
    <row r="47" spans="1:16" ht="13">
      <c r="A47" s="30"/>
      <c r="B47" s="31"/>
      <c r="C47" s="30"/>
      <c r="D47" s="34"/>
      <c r="E47" s="30"/>
      <c r="F47" s="33"/>
      <c r="G47" s="33"/>
      <c r="H47" s="33"/>
      <c r="I47" s="33"/>
      <c r="J47" s="33"/>
      <c r="K47" s="33"/>
      <c r="L47" s="33"/>
      <c r="M47" s="31"/>
      <c r="N47" s="30"/>
    </row>
    <row r="48" spans="1:16" ht="13">
      <c r="B48" s="22"/>
      <c r="C48" s="22"/>
      <c r="D48" s="35"/>
      <c r="E48" s="22"/>
      <c r="F48" s="22"/>
      <c r="G48" s="22"/>
      <c r="H48" s="22"/>
      <c r="I48" s="22"/>
      <c r="J48" s="22"/>
      <c r="K48" s="22"/>
      <c r="L48" s="22"/>
      <c r="M48" s="22"/>
      <c r="N48" s="22"/>
    </row>
    <row r="50" spans="2:43">
      <c r="B50" s="18" t="s">
        <v>0</v>
      </c>
      <c r="C50" s="18"/>
      <c r="D50" s="18"/>
      <c r="E50" s="18"/>
      <c r="F50" s="18"/>
      <c r="G50" s="18"/>
      <c r="H50" s="18"/>
      <c r="I50" s="18"/>
      <c r="J50" s="18"/>
      <c r="K50" s="18"/>
      <c r="L50" s="18"/>
    </row>
    <row r="51" spans="2:43">
      <c r="B51" s="18" t="s">
        <v>1</v>
      </c>
      <c r="C51" s="18" t="s">
        <v>2</v>
      </c>
      <c r="D51" s="18" t="s">
        <v>3</v>
      </c>
      <c r="E51" s="18" t="s">
        <v>4</v>
      </c>
      <c r="F51" s="18" t="s">
        <v>278</v>
      </c>
      <c r="G51" s="18" t="s">
        <v>148</v>
      </c>
      <c r="H51" s="18" t="s">
        <v>149</v>
      </c>
      <c r="I51" s="18" t="s">
        <v>150</v>
      </c>
      <c r="J51" s="18" t="s">
        <v>151</v>
      </c>
      <c r="K51" s="18" t="s">
        <v>152</v>
      </c>
      <c r="L51" s="18" t="s">
        <v>153</v>
      </c>
      <c r="M51" s="18" t="s">
        <v>154</v>
      </c>
    </row>
    <row r="52" spans="2:43">
      <c r="B52" s="18" t="s">
        <v>579</v>
      </c>
      <c r="C52" s="18" t="s">
        <v>116</v>
      </c>
      <c r="D52" s="27" t="s">
        <v>192</v>
      </c>
      <c r="E52" s="36" t="s">
        <v>193</v>
      </c>
      <c r="F52" s="18" t="s">
        <v>264</v>
      </c>
      <c r="G52" s="17">
        <f>H52</f>
        <v>0.56999999999999995</v>
      </c>
      <c r="H52">
        <v>0.56999999999999995</v>
      </c>
      <c r="I52" s="17">
        <f t="shared" ref="I52:J55" si="8">G52</f>
        <v>0.56999999999999995</v>
      </c>
      <c r="J52" s="17">
        <f t="shared" si="8"/>
        <v>0.56999999999999995</v>
      </c>
      <c r="K52" s="17">
        <f>H52</f>
        <v>0.56999999999999995</v>
      </c>
      <c r="L52" s="17">
        <f>H52</f>
        <v>0.56999999999999995</v>
      </c>
      <c r="M52" s="17">
        <f>H52</f>
        <v>0.56999999999999995</v>
      </c>
    </row>
    <row r="53" spans="2:43">
      <c r="B53" s="18" t="s">
        <v>580</v>
      </c>
      <c r="C53" s="18" t="s">
        <v>116</v>
      </c>
      <c r="D53" s="27" t="s">
        <v>192</v>
      </c>
      <c r="E53" s="36" t="s">
        <v>193</v>
      </c>
      <c r="F53" s="18" t="s">
        <v>264</v>
      </c>
      <c r="G53" s="17">
        <f>H53</f>
        <v>0.62</v>
      </c>
      <c r="H53">
        <v>0.62</v>
      </c>
      <c r="I53" s="17">
        <f t="shared" si="8"/>
        <v>0.62</v>
      </c>
      <c r="J53" s="17">
        <f t="shared" si="8"/>
        <v>0.62</v>
      </c>
      <c r="K53" s="17">
        <f>H53</f>
        <v>0.62</v>
      </c>
      <c r="L53" s="17">
        <f>H53</f>
        <v>0.62</v>
      </c>
      <c r="M53" s="17">
        <f>H53</f>
        <v>0.62</v>
      </c>
    </row>
    <row r="54" spans="2:43">
      <c r="B54" s="18" t="s">
        <v>581</v>
      </c>
      <c r="C54" s="18" t="s">
        <v>116</v>
      </c>
      <c r="D54" s="27" t="s">
        <v>192</v>
      </c>
      <c r="E54" s="36" t="s">
        <v>193</v>
      </c>
      <c r="F54" s="18" t="s">
        <v>264</v>
      </c>
      <c r="G54" s="17">
        <f>H54</f>
        <v>0.56999999999999995</v>
      </c>
      <c r="H54">
        <v>0.56999999999999995</v>
      </c>
      <c r="I54" s="17">
        <f t="shared" si="8"/>
        <v>0.56999999999999995</v>
      </c>
      <c r="J54" s="17">
        <f t="shared" si="8"/>
        <v>0.56999999999999995</v>
      </c>
      <c r="K54" s="17">
        <f>H54</f>
        <v>0.56999999999999995</v>
      </c>
      <c r="L54" s="17">
        <f>H54</f>
        <v>0.56999999999999995</v>
      </c>
      <c r="M54" s="17">
        <f>H54</f>
        <v>0.56999999999999995</v>
      </c>
    </row>
    <row r="55" spans="2:43">
      <c r="B55" s="18" t="s">
        <v>582</v>
      </c>
      <c r="C55" s="26" t="s">
        <v>116</v>
      </c>
      <c r="D55" s="27" t="s">
        <v>192</v>
      </c>
      <c r="E55" s="28" t="s">
        <v>193</v>
      </c>
      <c r="F55" s="26" t="s">
        <v>264</v>
      </c>
      <c r="G55" s="37">
        <f>H55</f>
        <v>0.56999999999999995</v>
      </c>
      <c r="H55">
        <v>0.56999999999999995</v>
      </c>
      <c r="I55" s="37">
        <f t="shared" si="8"/>
        <v>0.56999999999999995</v>
      </c>
      <c r="J55" s="37">
        <f t="shared" si="8"/>
        <v>0.56999999999999995</v>
      </c>
      <c r="K55" s="37">
        <f>H55</f>
        <v>0.56999999999999995</v>
      </c>
      <c r="L55" s="37">
        <f>H55</f>
        <v>0.56999999999999995</v>
      </c>
      <c r="M55" s="37">
        <f>H55</f>
        <v>0.56999999999999995</v>
      </c>
    </row>
    <row r="56" spans="2:43">
      <c r="B56" s="30"/>
      <c r="C56" s="30"/>
      <c r="D56" s="31"/>
      <c r="E56" s="32"/>
      <c r="F56" s="30"/>
      <c r="G56" s="33"/>
      <c r="H56" s="30"/>
      <c r="I56" s="33"/>
      <c r="J56" s="33"/>
      <c r="K56" s="33"/>
      <c r="L56" s="33"/>
      <c r="M56" s="33"/>
      <c r="N56" s="30"/>
    </row>
    <row r="57" spans="2:43">
      <c r="B57" s="30"/>
      <c r="C57" s="30"/>
      <c r="D57" s="30"/>
      <c r="E57" s="30"/>
      <c r="F57" s="30"/>
      <c r="G57" s="30"/>
      <c r="H57" s="30"/>
      <c r="I57" s="30"/>
      <c r="J57" s="30"/>
      <c r="K57" s="30"/>
      <c r="L57" s="30"/>
      <c r="M57" s="30"/>
      <c r="N57" s="30"/>
    </row>
    <row r="58" spans="2:43">
      <c r="B58" s="30"/>
      <c r="C58" s="30"/>
      <c r="D58" s="30"/>
      <c r="E58" s="30"/>
      <c r="F58" s="30"/>
      <c r="G58" s="30"/>
      <c r="H58" s="30"/>
      <c r="I58" s="30"/>
      <c r="J58" s="30"/>
      <c r="K58" s="30"/>
      <c r="L58" s="30"/>
      <c r="M58" s="30"/>
      <c r="N58" s="30"/>
    </row>
    <row r="59" spans="2:43">
      <c r="B59" s="30"/>
      <c r="C59" s="30"/>
      <c r="D59" s="30"/>
      <c r="E59" s="30"/>
      <c r="F59" s="30"/>
      <c r="G59" s="30"/>
      <c r="H59" s="30"/>
      <c r="I59" s="30"/>
      <c r="J59" s="30"/>
      <c r="K59" s="30"/>
      <c r="L59" s="30"/>
      <c r="M59" s="30"/>
      <c r="N59" s="30"/>
    </row>
    <row r="60" spans="2:43">
      <c r="B60" s="30"/>
      <c r="C60" s="30"/>
      <c r="D60" s="30"/>
      <c r="E60" s="30"/>
      <c r="F60" s="30"/>
      <c r="G60" s="30"/>
      <c r="H60" s="30"/>
      <c r="I60" s="30"/>
      <c r="J60" s="30"/>
      <c r="K60" s="30"/>
      <c r="L60" s="30"/>
      <c r="M60" s="30"/>
      <c r="N60" s="30"/>
      <c r="AE60" s="22"/>
      <c r="AF60" s="22"/>
      <c r="AG60" s="22"/>
      <c r="AH60" s="22"/>
      <c r="AI60" s="22"/>
      <c r="AJ60" s="22"/>
      <c r="AK60" s="22"/>
      <c r="AL60" s="22"/>
      <c r="AM60" s="22"/>
      <c r="AN60" s="22"/>
      <c r="AO60" s="22"/>
      <c r="AP60" s="22"/>
      <c r="AQ60" s="22"/>
    </row>
    <row r="61" spans="2:43">
      <c r="B61" s="30"/>
      <c r="C61" s="30"/>
      <c r="D61" s="30"/>
      <c r="E61" s="30"/>
      <c r="F61" s="30"/>
      <c r="G61" s="30"/>
      <c r="H61" s="30"/>
      <c r="I61" s="30"/>
      <c r="J61" s="30"/>
      <c r="K61" s="30"/>
      <c r="L61" s="30"/>
      <c r="M61" s="30"/>
      <c r="N61" s="30"/>
      <c r="AE61" s="22"/>
      <c r="AF61" s="22"/>
      <c r="AG61" s="22"/>
      <c r="AH61" s="22"/>
      <c r="AI61" s="22"/>
      <c r="AJ61" s="22"/>
      <c r="AK61" s="22"/>
      <c r="AL61" s="22"/>
      <c r="AM61" s="22"/>
      <c r="AN61" s="22"/>
      <c r="AO61" s="22"/>
      <c r="AP61" s="22"/>
      <c r="AQ61" s="22"/>
    </row>
    <row r="62" spans="2:43">
      <c r="B62" s="30"/>
      <c r="C62" s="30"/>
      <c r="D62" s="31"/>
      <c r="E62" s="32"/>
      <c r="F62" s="30"/>
      <c r="G62" s="33"/>
      <c r="H62" s="30"/>
      <c r="I62" s="33"/>
      <c r="J62" s="33"/>
      <c r="K62" s="33"/>
      <c r="L62" s="33"/>
      <c r="M62" s="33"/>
      <c r="N62" s="30"/>
      <c r="AE62" s="22"/>
      <c r="AF62" s="22"/>
      <c r="AG62" s="22"/>
      <c r="AH62" s="22"/>
      <c r="AI62" s="22"/>
      <c r="AJ62" s="22"/>
      <c r="AK62" s="22"/>
      <c r="AL62" s="22"/>
      <c r="AM62" s="22"/>
      <c r="AN62" s="22"/>
      <c r="AO62" s="22"/>
      <c r="AP62" s="22"/>
      <c r="AQ62" s="22"/>
    </row>
    <row r="63" spans="2:43">
      <c r="B63" s="30"/>
      <c r="C63" s="30"/>
      <c r="D63" s="31"/>
      <c r="E63" s="32"/>
      <c r="F63" s="30"/>
      <c r="G63" s="33"/>
      <c r="H63" s="30"/>
      <c r="I63" s="33"/>
      <c r="J63" s="33"/>
      <c r="K63" s="33"/>
      <c r="L63" s="33"/>
      <c r="M63" s="33"/>
      <c r="N63" s="30"/>
      <c r="AE63" s="22"/>
      <c r="AF63" s="22"/>
      <c r="AG63" s="22"/>
      <c r="AH63" s="22"/>
      <c r="AI63" s="22"/>
      <c r="AJ63" s="22"/>
      <c r="AK63" s="22"/>
      <c r="AL63" s="22"/>
      <c r="AM63" s="22"/>
      <c r="AN63" s="22"/>
      <c r="AO63" s="22"/>
      <c r="AP63" s="22"/>
      <c r="AQ63" s="22"/>
    </row>
    <row r="64" spans="2:43">
      <c r="B64" s="31"/>
      <c r="C64" s="30"/>
      <c r="D64" s="30"/>
      <c r="E64" s="30"/>
      <c r="F64" s="30"/>
      <c r="G64" s="30"/>
      <c r="H64" s="30"/>
      <c r="I64" s="30"/>
      <c r="J64" s="30"/>
      <c r="K64" s="30"/>
      <c r="L64" s="30"/>
      <c r="M64" s="30"/>
      <c r="N64" s="30"/>
      <c r="AE64" s="22"/>
      <c r="AF64" s="22"/>
      <c r="AG64" s="22"/>
      <c r="AH64" s="22"/>
      <c r="AI64" s="22"/>
      <c r="AJ64" s="22"/>
      <c r="AK64" s="22"/>
      <c r="AL64" s="22"/>
      <c r="AM64" s="22"/>
      <c r="AN64" s="22"/>
      <c r="AO64" s="22"/>
      <c r="AP64" s="22"/>
      <c r="AQ64" s="22"/>
    </row>
    <row r="65" spans="2:43" ht="13">
      <c r="B65" s="30"/>
      <c r="C65" s="34"/>
      <c r="D65" s="30"/>
      <c r="E65" s="30"/>
      <c r="F65" s="30"/>
      <c r="G65" s="30"/>
      <c r="H65" s="30"/>
      <c r="I65" s="30"/>
      <c r="J65" s="30"/>
      <c r="K65" s="30"/>
      <c r="L65" s="30"/>
      <c r="M65" s="30"/>
      <c r="N65" s="30"/>
      <c r="AE65" s="22"/>
      <c r="AF65" s="22"/>
      <c r="AG65" s="22"/>
      <c r="AH65" s="22"/>
      <c r="AI65" s="22"/>
      <c r="AJ65" s="22"/>
      <c r="AK65" s="22"/>
      <c r="AL65" s="22"/>
      <c r="AM65" s="22"/>
      <c r="AN65" s="22"/>
      <c r="AO65" s="22"/>
      <c r="AP65" s="22"/>
      <c r="AQ65" s="22"/>
    </row>
    <row r="66" spans="2:43" s="22" customFormat="1">
      <c r="B66" s="30"/>
      <c r="C66" s="30"/>
      <c r="D66" s="30"/>
      <c r="E66" s="30"/>
      <c r="F66" s="30"/>
      <c r="G66" s="30"/>
      <c r="H66" s="30"/>
      <c r="I66" s="30"/>
      <c r="J66" s="30"/>
      <c r="K66" s="30"/>
      <c r="L66" s="30"/>
      <c r="M66" s="30"/>
      <c r="N66" s="30"/>
    </row>
    <row r="67" spans="2:43" s="22" customFormat="1">
      <c r="B67" s="30"/>
      <c r="C67" s="30"/>
      <c r="D67" s="30"/>
      <c r="E67" s="30"/>
      <c r="F67" s="30"/>
      <c r="G67" s="30"/>
      <c r="H67" s="30"/>
      <c r="I67" s="30"/>
      <c r="J67" s="30"/>
      <c r="K67" s="30"/>
      <c r="L67" s="30"/>
      <c r="M67" s="30"/>
      <c r="N67" s="30"/>
    </row>
    <row r="68" spans="2:43" s="22" customFormat="1">
      <c r="B68" s="30"/>
      <c r="C68" s="30"/>
      <c r="D68" s="30"/>
      <c r="E68" s="30"/>
      <c r="F68" s="30"/>
      <c r="G68" s="30"/>
      <c r="H68" s="30"/>
      <c r="I68" s="30"/>
      <c r="J68" s="30"/>
      <c r="K68" s="30"/>
      <c r="L68" s="30"/>
      <c r="M68" s="30"/>
      <c r="N68" s="30"/>
    </row>
    <row r="69" spans="2:43" s="22" customFormat="1"/>
    <row r="70" spans="2:43" s="22" customFormat="1"/>
    <row r="71" spans="2:43" s="22" customFormat="1"/>
    <row r="72" spans="2:43" s="22" customFormat="1"/>
    <row r="73" spans="2:43" s="22" customFormat="1"/>
    <row r="74" spans="2:43" s="22" customFormat="1"/>
    <row r="75" spans="2:43" s="22" customFormat="1"/>
    <row r="76" spans="2:43" s="22" customFormat="1"/>
    <row r="77" spans="2:43" s="22" customFormat="1"/>
    <row r="78" spans="2:43" s="22" customFormat="1"/>
    <row r="79" spans="2:43" s="22" customFormat="1"/>
    <row r="80" spans="2:43"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pans="2:21" s="22" customFormat="1"/>
    <row r="98" spans="2:21" s="22" customFormat="1"/>
    <row r="99" spans="2:21" s="22" customFormat="1"/>
    <row r="100" spans="2:21" s="22" customFormat="1"/>
    <row r="101" spans="2:21" s="22" customFormat="1"/>
    <row r="102" spans="2:21" s="22" customFormat="1"/>
    <row r="103" spans="2:21" s="22" customFormat="1"/>
    <row r="104" spans="2:21" s="22" customFormat="1">
      <c r="B104" s="30"/>
      <c r="C104" s="30"/>
      <c r="D104" s="30"/>
      <c r="E104" s="30"/>
      <c r="F104" s="30"/>
      <c r="G104" s="30"/>
      <c r="H104" s="30"/>
      <c r="I104" s="30"/>
      <c r="J104" s="30"/>
      <c r="K104" s="30"/>
      <c r="L104" s="30"/>
      <c r="M104" s="30"/>
      <c r="N104" s="30"/>
      <c r="O104" s="30"/>
      <c r="P104" s="30"/>
      <c r="Q104" s="30"/>
      <c r="R104" s="30"/>
      <c r="S104" s="30"/>
      <c r="T104" s="30"/>
      <c r="U104" s="30"/>
    </row>
    <row r="105" spans="2:21" s="22" customFormat="1">
      <c r="B105" s="30"/>
      <c r="C105" s="30"/>
      <c r="D105" s="30"/>
      <c r="E105" s="30"/>
      <c r="F105" s="30"/>
      <c r="G105" s="30"/>
      <c r="H105" s="30"/>
      <c r="I105" s="30"/>
      <c r="J105" s="30"/>
      <c r="K105" s="30"/>
      <c r="L105" s="30"/>
      <c r="M105" s="30"/>
      <c r="N105" s="30"/>
      <c r="O105" s="30"/>
      <c r="P105" s="30"/>
      <c r="Q105" s="30"/>
      <c r="R105" s="30"/>
      <c r="S105" s="30"/>
      <c r="T105" s="30"/>
      <c r="U105" s="30"/>
    </row>
    <row r="106" spans="2:21" s="22" customFormat="1">
      <c r="B106" s="30"/>
      <c r="C106" s="30"/>
      <c r="D106" s="30"/>
      <c r="E106" s="30"/>
      <c r="F106" s="30"/>
      <c r="G106" s="30"/>
      <c r="H106" s="30"/>
      <c r="I106" s="30"/>
      <c r="J106" s="30"/>
      <c r="K106" s="30"/>
      <c r="L106" s="30"/>
      <c r="M106" s="30"/>
      <c r="N106" s="30"/>
      <c r="O106" s="30"/>
      <c r="P106" s="30"/>
      <c r="Q106" s="30"/>
      <c r="R106" s="30"/>
      <c r="S106" s="30"/>
      <c r="T106" s="30"/>
      <c r="U106" s="30"/>
    </row>
    <row r="107" spans="2:21" s="22" customFormat="1">
      <c r="B107" s="30"/>
      <c r="C107" s="30"/>
      <c r="D107" s="30"/>
      <c r="E107" s="30"/>
      <c r="F107" s="30"/>
      <c r="G107" s="30"/>
      <c r="H107" s="30"/>
      <c r="I107" s="30"/>
      <c r="J107" s="30"/>
      <c r="K107" s="30"/>
      <c r="L107" s="30"/>
      <c r="M107" s="30"/>
      <c r="N107" s="30"/>
      <c r="O107" s="30"/>
      <c r="P107" s="30"/>
      <c r="Q107" s="30"/>
      <c r="R107" s="30"/>
      <c r="S107" s="30"/>
      <c r="T107" s="30"/>
      <c r="U107" s="30"/>
    </row>
    <row r="108" spans="2:21" s="22" customFormat="1">
      <c r="B108" s="30"/>
      <c r="C108" s="30"/>
      <c r="D108" s="30"/>
      <c r="E108" s="30"/>
      <c r="F108" s="30"/>
      <c r="G108" s="30"/>
      <c r="H108" s="30"/>
      <c r="I108" s="30"/>
      <c r="J108" s="30"/>
      <c r="K108" s="30"/>
      <c r="L108" s="30"/>
      <c r="M108" s="30"/>
      <c r="N108" s="30"/>
      <c r="O108" s="30"/>
      <c r="P108" s="30"/>
      <c r="Q108" s="30"/>
      <c r="R108" s="30"/>
      <c r="S108" s="30"/>
      <c r="T108" s="30"/>
      <c r="U108" s="30"/>
    </row>
    <row r="109" spans="2:21" s="22" customFormat="1">
      <c r="B109" s="30"/>
      <c r="C109" s="30"/>
      <c r="D109" s="30"/>
      <c r="E109" s="30"/>
      <c r="F109" s="30"/>
      <c r="G109" s="30"/>
      <c r="H109" s="30"/>
      <c r="I109" s="30"/>
      <c r="J109" s="30"/>
      <c r="K109" s="30"/>
      <c r="L109" s="30"/>
      <c r="M109" s="30"/>
      <c r="N109" s="30"/>
      <c r="O109" s="30"/>
      <c r="P109" s="30"/>
      <c r="Q109" s="30"/>
      <c r="R109" s="30"/>
      <c r="S109" s="30"/>
      <c r="T109" s="30"/>
      <c r="U109" s="30"/>
    </row>
    <row r="110" spans="2:21" s="22" customFormat="1">
      <c r="B110" s="30"/>
      <c r="C110" s="30"/>
      <c r="D110" s="30"/>
      <c r="E110" s="30"/>
      <c r="F110" s="30"/>
      <c r="G110" s="30"/>
      <c r="H110" s="30"/>
      <c r="I110" s="30"/>
      <c r="J110" s="30"/>
      <c r="K110" s="30"/>
      <c r="L110" s="30"/>
      <c r="M110" s="30"/>
      <c r="N110" s="30"/>
      <c r="O110" s="30"/>
      <c r="P110" s="30"/>
      <c r="Q110" s="30"/>
      <c r="R110" s="30"/>
      <c r="S110" s="30"/>
      <c r="T110" s="30"/>
      <c r="U110" s="30"/>
    </row>
    <row r="111" spans="2:21" s="22" customFormat="1">
      <c r="B111" s="30"/>
      <c r="C111" s="30"/>
      <c r="D111" s="30"/>
      <c r="E111" s="30"/>
      <c r="F111" s="30"/>
      <c r="G111" s="30"/>
      <c r="H111" s="30"/>
      <c r="I111" s="30"/>
      <c r="J111" s="30"/>
      <c r="K111" s="30"/>
      <c r="L111" s="30"/>
      <c r="M111" s="30"/>
      <c r="N111" s="30"/>
      <c r="O111" s="30"/>
      <c r="P111" s="30"/>
      <c r="Q111" s="30"/>
      <c r="R111" s="30"/>
      <c r="S111" s="30"/>
      <c r="T111" s="30"/>
      <c r="U111" s="30"/>
    </row>
    <row r="112" spans="2:21" s="22" customFormat="1" ht="13">
      <c r="B112" s="30"/>
      <c r="C112" s="30"/>
      <c r="D112" s="34"/>
      <c r="E112" s="30"/>
      <c r="F112" s="30"/>
      <c r="G112" s="30"/>
      <c r="H112" s="30"/>
      <c r="I112" s="30"/>
      <c r="J112" s="30"/>
      <c r="K112" s="30"/>
      <c r="L112" s="30"/>
      <c r="M112" s="30"/>
      <c r="N112" s="30"/>
      <c r="O112" s="30"/>
      <c r="P112" s="30"/>
      <c r="Q112" s="30"/>
      <c r="R112" s="30"/>
      <c r="S112" s="30"/>
      <c r="T112" s="30"/>
      <c r="U112" s="30"/>
    </row>
    <row r="113" spans="2:21" s="22" customFormat="1" ht="13">
      <c r="B113" s="30"/>
      <c r="C113" s="30"/>
      <c r="D113" s="34"/>
      <c r="E113" s="32"/>
      <c r="F113" s="32"/>
      <c r="G113" s="42"/>
      <c r="H113" s="42"/>
      <c r="I113" s="42"/>
      <c r="J113" s="42"/>
      <c r="K113" s="42"/>
      <c r="L113" s="42"/>
      <c r="M113" s="42"/>
      <c r="N113" s="30"/>
      <c r="O113" s="30"/>
      <c r="P113" s="30"/>
      <c r="Q113" s="30"/>
      <c r="R113" s="30"/>
      <c r="S113" s="30"/>
      <c r="T113" s="30"/>
      <c r="U113" s="30"/>
    </row>
    <row r="114" spans="2:21" s="22" customFormat="1" ht="13">
      <c r="B114" s="30"/>
      <c r="C114" s="30"/>
      <c r="D114" s="34"/>
      <c r="E114" s="30"/>
      <c r="F114" s="30"/>
      <c r="G114" s="30"/>
      <c r="H114" s="30"/>
      <c r="I114" s="30"/>
      <c r="J114" s="30"/>
      <c r="K114" s="30"/>
      <c r="L114" s="30"/>
      <c r="M114" s="30"/>
      <c r="N114" s="31"/>
      <c r="O114" s="30"/>
      <c r="P114" s="30"/>
      <c r="Q114" s="30"/>
      <c r="R114" s="30"/>
      <c r="S114" s="30"/>
      <c r="T114" s="30"/>
      <c r="U114" s="30"/>
    </row>
    <row r="115" spans="2:21" s="22" customFormat="1">
      <c r="B115" s="30"/>
      <c r="C115" s="30"/>
      <c r="D115" s="31"/>
      <c r="E115" s="30"/>
      <c r="F115" s="30"/>
      <c r="G115" s="30"/>
      <c r="H115" s="30"/>
      <c r="I115" s="30"/>
      <c r="J115" s="30"/>
      <c r="K115" s="30"/>
      <c r="L115" s="30"/>
      <c r="M115" s="30"/>
      <c r="N115" s="30"/>
      <c r="O115" s="30"/>
      <c r="P115" s="30"/>
      <c r="Q115" s="30"/>
      <c r="R115" s="30"/>
      <c r="S115" s="30"/>
      <c r="T115" s="30"/>
      <c r="U115" s="30"/>
    </row>
    <row r="116" spans="2:21" s="22" customFormat="1">
      <c r="B116" s="30"/>
      <c r="C116" s="30"/>
      <c r="D116" s="31"/>
      <c r="E116" s="30"/>
      <c r="F116" s="30"/>
      <c r="G116" s="30"/>
      <c r="H116" s="30"/>
      <c r="I116" s="30"/>
      <c r="J116" s="30"/>
      <c r="K116" s="30"/>
      <c r="L116" s="30"/>
      <c r="M116" s="30"/>
      <c r="N116" s="30"/>
      <c r="O116" s="33"/>
      <c r="P116" s="30"/>
      <c r="Q116" s="30"/>
      <c r="R116" s="30"/>
      <c r="S116" s="30"/>
      <c r="T116" s="30"/>
      <c r="U116" s="30"/>
    </row>
    <row r="117" spans="2:21" s="22" customFormat="1">
      <c r="B117" s="30"/>
      <c r="C117" s="30"/>
      <c r="D117" s="31"/>
      <c r="E117" s="30"/>
      <c r="F117" s="30"/>
      <c r="G117" s="30"/>
      <c r="H117" s="30"/>
      <c r="I117" s="30"/>
      <c r="J117" s="30"/>
      <c r="K117" s="30"/>
      <c r="L117" s="30"/>
      <c r="M117" s="30"/>
      <c r="N117" s="30"/>
      <c r="O117" s="33"/>
      <c r="P117" s="30"/>
      <c r="Q117" s="30"/>
      <c r="R117" s="30"/>
      <c r="S117" s="30"/>
      <c r="T117" s="30"/>
      <c r="U117" s="30"/>
    </row>
    <row r="118" spans="2:21" s="22" customFormat="1">
      <c r="B118" s="30"/>
      <c r="C118" s="30"/>
      <c r="D118" s="30"/>
      <c r="E118" s="30"/>
      <c r="F118" s="30"/>
      <c r="G118" s="30"/>
      <c r="H118" s="30"/>
      <c r="I118" s="30"/>
      <c r="J118" s="30"/>
      <c r="K118" s="30"/>
      <c r="L118" s="30"/>
      <c r="M118" s="30"/>
      <c r="N118" s="30"/>
      <c r="O118" s="30"/>
      <c r="P118" s="30"/>
      <c r="Q118" s="30"/>
      <c r="R118" s="30"/>
      <c r="S118" s="30"/>
      <c r="T118" s="30"/>
      <c r="U118" s="30"/>
    </row>
    <row r="119" spans="2:21" s="22" customFormat="1">
      <c r="B119" s="30"/>
      <c r="C119" s="30"/>
      <c r="D119" s="30"/>
      <c r="E119" s="30"/>
      <c r="F119" s="30"/>
      <c r="G119" s="30"/>
      <c r="H119" s="30"/>
      <c r="I119" s="30"/>
      <c r="J119" s="30"/>
      <c r="K119" s="30"/>
      <c r="L119" s="30"/>
      <c r="M119" s="30"/>
      <c r="N119" s="30"/>
      <c r="O119" s="30"/>
      <c r="P119" s="30"/>
      <c r="Q119" s="30"/>
      <c r="R119" s="30"/>
      <c r="S119" s="30"/>
      <c r="T119" s="30"/>
      <c r="U119" s="30"/>
    </row>
    <row r="120" spans="2:21" s="22" customFormat="1">
      <c r="B120" s="30"/>
      <c r="C120" s="30"/>
      <c r="D120" s="30"/>
      <c r="E120" s="30"/>
      <c r="F120" s="30"/>
      <c r="G120" s="30"/>
      <c r="H120" s="30"/>
      <c r="I120" s="30"/>
      <c r="J120" s="30"/>
      <c r="K120" s="30"/>
      <c r="L120" s="30"/>
      <c r="M120" s="30"/>
      <c r="N120" s="30"/>
      <c r="O120" s="30"/>
      <c r="P120" s="30"/>
      <c r="Q120" s="30"/>
      <c r="R120" s="30"/>
      <c r="S120" s="30"/>
      <c r="T120" s="30"/>
      <c r="U120" s="30"/>
    </row>
    <row r="121" spans="2:21">
      <c r="B121" s="43"/>
      <c r="C121" s="43"/>
      <c r="D121" s="43"/>
      <c r="E121" s="43"/>
      <c r="F121" s="43"/>
      <c r="G121" s="43"/>
      <c r="H121" s="43"/>
      <c r="I121" s="43"/>
      <c r="J121" s="43"/>
      <c r="K121" s="43"/>
      <c r="L121" s="43"/>
      <c r="M121" s="43"/>
      <c r="N121" s="43"/>
      <c r="O121" s="43"/>
      <c r="P121" s="43"/>
      <c r="Q121" s="43"/>
      <c r="R121" s="43"/>
      <c r="S121" s="43"/>
      <c r="T121" s="43"/>
      <c r="U121" s="43"/>
    </row>
    <row r="122" spans="2:21">
      <c r="B122" s="43"/>
      <c r="C122" s="43"/>
      <c r="D122" s="43"/>
      <c r="E122" s="43"/>
      <c r="F122" s="43"/>
      <c r="G122" s="43"/>
      <c r="H122" s="43"/>
      <c r="I122" s="43"/>
      <c r="J122" s="43"/>
      <c r="K122" s="43"/>
      <c r="L122" s="43"/>
      <c r="M122" s="43"/>
      <c r="N122" s="43"/>
      <c r="O122" s="43"/>
      <c r="P122" s="43"/>
      <c r="Q122" s="43"/>
      <c r="R122" s="43"/>
      <c r="S122" s="43"/>
      <c r="T122" s="43"/>
      <c r="U122" s="43"/>
    </row>
    <row r="123" spans="2:21">
      <c r="B123" s="43"/>
      <c r="C123" s="43"/>
      <c r="D123" s="43"/>
      <c r="E123" s="43"/>
      <c r="F123" s="43"/>
      <c r="G123" s="43"/>
      <c r="H123" s="43"/>
      <c r="I123" s="43"/>
      <c r="J123" s="43"/>
      <c r="K123" s="43"/>
      <c r="L123" s="43"/>
      <c r="M123" s="43"/>
      <c r="N123" s="43"/>
      <c r="O123" s="43"/>
      <c r="P123" s="43"/>
      <c r="Q123" s="43"/>
      <c r="R123" s="43"/>
      <c r="S123" s="43"/>
      <c r="T123" s="43"/>
      <c r="U123" s="43"/>
    </row>
    <row r="124" spans="2:21">
      <c r="B124" s="43"/>
      <c r="C124" s="43"/>
      <c r="D124" s="43"/>
      <c r="E124" s="43"/>
      <c r="F124" s="43"/>
      <c r="G124" s="43"/>
      <c r="H124" s="43"/>
      <c r="I124" s="43"/>
      <c r="J124" s="43"/>
      <c r="K124" s="43"/>
      <c r="L124" s="43"/>
      <c r="M124" s="43"/>
      <c r="N124" s="43"/>
      <c r="O124" s="43"/>
      <c r="P124" s="43"/>
      <c r="Q124" s="43"/>
      <c r="R124" s="43"/>
      <c r="S124" s="43"/>
      <c r="T124" s="43"/>
      <c r="U124" s="43"/>
    </row>
    <row r="125" spans="2:21">
      <c r="B125" s="43"/>
      <c r="C125" s="43"/>
      <c r="D125" s="43"/>
      <c r="E125" s="43"/>
      <c r="F125" s="43"/>
      <c r="G125" s="43"/>
      <c r="H125" s="43"/>
      <c r="I125" s="43"/>
      <c r="J125" s="43"/>
      <c r="K125" s="43"/>
      <c r="L125" s="43"/>
      <c r="M125" s="43"/>
      <c r="N125" s="43"/>
      <c r="O125" s="43"/>
      <c r="P125" s="43"/>
      <c r="Q125" s="43"/>
      <c r="R125" s="43"/>
      <c r="S125" s="43"/>
      <c r="T125" s="43"/>
      <c r="U125" s="43"/>
    </row>
    <row r="126" spans="2:21">
      <c r="B126" s="43"/>
      <c r="C126" s="43"/>
      <c r="D126" s="43"/>
      <c r="E126" s="43"/>
      <c r="F126" s="43"/>
      <c r="G126" s="43"/>
      <c r="H126" s="43"/>
      <c r="I126" s="43"/>
      <c r="J126" s="43"/>
      <c r="K126" s="43"/>
      <c r="L126" s="43"/>
      <c r="M126" s="43"/>
      <c r="N126" s="43"/>
      <c r="O126" s="43"/>
      <c r="P126" s="43"/>
      <c r="Q126" s="43"/>
      <c r="R126" s="43"/>
      <c r="S126" s="43"/>
      <c r="T126" s="43"/>
      <c r="U126" s="43"/>
    </row>
    <row r="127" spans="2:21">
      <c r="B127" s="43"/>
      <c r="C127" s="43"/>
      <c r="D127" s="43"/>
      <c r="E127" s="43"/>
      <c r="F127" s="43"/>
      <c r="G127" s="43"/>
      <c r="H127" s="43"/>
      <c r="I127" s="43"/>
      <c r="J127" s="43"/>
      <c r="K127" s="43"/>
      <c r="L127" s="43"/>
      <c r="M127" s="43"/>
      <c r="N127" s="43"/>
      <c r="O127" s="43"/>
      <c r="P127" s="43"/>
      <c r="Q127" s="43"/>
      <c r="R127" s="43"/>
      <c r="S127" s="43"/>
      <c r="T127" s="43"/>
      <c r="U127" s="43"/>
    </row>
    <row r="128" spans="2:21">
      <c r="B128" s="43"/>
      <c r="C128" s="43"/>
      <c r="D128" s="43"/>
      <c r="E128" s="43"/>
      <c r="F128" s="43"/>
      <c r="G128" s="43"/>
      <c r="H128" s="43"/>
      <c r="I128" s="43"/>
      <c r="J128" s="43"/>
      <c r="K128" s="43"/>
      <c r="L128" s="43"/>
      <c r="M128" s="43"/>
      <c r="N128" s="43"/>
      <c r="O128" s="43"/>
      <c r="P128" s="43"/>
      <c r="Q128" s="43"/>
      <c r="R128" s="43"/>
      <c r="S128" s="43"/>
      <c r="T128" s="43"/>
      <c r="U128" s="43"/>
    </row>
    <row r="129" spans="2:21">
      <c r="B129" s="43"/>
      <c r="C129" s="43"/>
      <c r="D129" s="43"/>
      <c r="E129" s="43"/>
      <c r="F129" s="43"/>
      <c r="G129" s="43"/>
      <c r="H129" s="43"/>
      <c r="I129" s="43"/>
      <c r="J129" s="43"/>
      <c r="K129" s="43"/>
      <c r="L129" s="43"/>
      <c r="M129" s="43"/>
      <c r="N129" s="43"/>
      <c r="O129" s="43"/>
      <c r="P129" s="43"/>
      <c r="Q129" s="43"/>
      <c r="R129" s="43"/>
      <c r="S129" s="43"/>
      <c r="T129" s="43"/>
      <c r="U129" s="43"/>
    </row>
    <row r="130" spans="2:21">
      <c r="B130" s="43"/>
      <c r="C130" s="43"/>
      <c r="D130" s="43"/>
      <c r="E130" s="43"/>
      <c r="F130" s="43"/>
      <c r="G130" s="43"/>
      <c r="H130" s="43"/>
      <c r="I130" s="43"/>
      <c r="J130" s="43"/>
      <c r="K130" s="43"/>
      <c r="L130" s="43"/>
      <c r="M130" s="43"/>
      <c r="N130" s="43"/>
      <c r="O130" s="43"/>
      <c r="P130" s="43"/>
      <c r="Q130" s="43"/>
      <c r="R130" s="43"/>
      <c r="S130" s="43"/>
      <c r="T130" s="43"/>
      <c r="U130" s="43"/>
    </row>
    <row r="131" spans="2:21">
      <c r="B131" s="43"/>
      <c r="C131" s="43"/>
      <c r="D131" s="43"/>
      <c r="E131" s="43"/>
      <c r="F131" s="43"/>
      <c r="G131" s="43"/>
      <c r="H131" s="43"/>
      <c r="I131" s="43"/>
      <c r="J131" s="43"/>
      <c r="K131" s="43"/>
      <c r="L131" s="43"/>
      <c r="M131" s="43"/>
      <c r="N131" s="43"/>
      <c r="O131" s="43"/>
      <c r="P131" s="43"/>
      <c r="Q131" s="43"/>
      <c r="R131" s="43"/>
      <c r="S131" s="43"/>
      <c r="T131" s="43"/>
      <c r="U131" s="43"/>
    </row>
    <row r="132" spans="2:21">
      <c r="B132" s="43"/>
      <c r="C132" s="43"/>
      <c r="D132" s="43"/>
      <c r="E132" s="43"/>
      <c r="F132" s="43"/>
      <c r="G132" s="43"/>
      <c r="H132" s="43"/>
      <c r="I132" s="43"/>
      <c r="J132" s="43"/>
      <c r="K132" s="43"/>
      <c r="L132" s="43"/>
      <c r="M132" s="43"/>
      <c r="N132" s="43"/>
      <c r="O132" s="43"/>
      <c r="P132" s="43"/>
      <c r="Q132" s="43"/>
      <c r="R132" s="43"/>
      <c r="S132" s="43"/>
      <c r="T132" s="43"/>
      <c r="U132" s="43"/>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192"/>
  <sheetViews>
    <sheetView zoomScale="70" zoomScaleNormal="70" workbookViewId="0">
      <selection activeCell="F38" sqref="F38"/>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16" t="s">
        <v>279</v>
      </c>
    </row>
    <row r="2" spans="2:19">
      <c r="C2" s="16"/>
    </row>
    <row r="4" spans="2:19">
      <c r="B4" s="17" t="s">
        <v>280</v>
      </c>
      <c r="C4" s="18"/>
      <c r="D4" s="17">
        <v>31.536000000000001</v>
      </c>
      <c r="E4" s="17" t="s">
        <v>281</v>
      </c>
      <c r="F4" s="18"/>
    </row>
    <row r="5" spans="2:19" ht="13">
      <c r="B5" s="19" t="s">
        <v>282</v>
      </c>
      <c r="C5" s="18"/>
      <c r="D5" s="18"/>
      <c r="E5" s="18"/>
      <c r="F5" s="18"/>
    </row>
    <row r="6" spans="2:19" s="16" customFormat="1">
      <c r="B6" s="16" t="s">
        <v>0</v>
      </c>
      <c r="H6" s="16" t="s">
        <v>0</v>
      </c>
      <c r="N6" s="16" t="s">
        <v>0</v>
      </c>
    </row>
    <row r="9" spans="2:19" s="16" customFormat="1">
      <c r="B9" s="16" t="s">
        <v>3</v>
      </c>
      <c r="C9" s="16" t="s">
        <v>4</v>
      </c>
      <c r="D9" s="16" t="s">
        <v>5</v>
      </c>
      <c r="E9" s="16" t="s">
        <v>278</v>
      </c>
      <c r="F9" s="16" t="s">
        <v>283</v>
      </c>
      <c r="H9" s="16" t="s">
        <v>3</v>
      </c>
      <c r="I9" s="16" t="s">
        <v>4</v>
      </c>
      <c r="J9" s="16" t="s">
        <v>5</v>
      </c>
      <c r="K9" s="16" t="s">
        <v>278</v>
      </c>
      <c r="L9" s="16" t="s">
        <v>283</v>
      </c>
      <c r="N9" s="16" t="s">
        <v>3</v>
      </c>
      <c r="O9" s="16" t="s">
        <v>4</v>
      </c>
      <c r="P9" s="16" t="s">
        <v>5</v>
      </c>
      <c r="Q9" s="16" t="s">
        <v>278</v>
      </c>
      <c r="R9" s="16" t="s">
        <v>283</v>
      </c>
      <c r="S9" s="16" t="s">
        <v>284</v>
      </c>
    </row>
    <row r="10" spans="2:19" s="16" customFormat="1">
      <c r="B10" s="16" t="s">
        <v>285</v>
      </c>
      <c r="C10" s="16">
        <v>1960</v>
      </c>
      <c r="D10" s="16">
        <v>0.32</v>
      </c>
      <c r="E10" s="16" t="s">
        <v>286</v>
      </c>
      <c r="F10" s="16" t="s">
        <v>287</v>
      </c>
      <c r="H10" s="16" t="s">
        <v>285</v>
      </c>
      <c r="I10" s="16">
        <v>1960</v>
      </c>
      <c r="J10" s="16">
        <v>0.28799999999999998</v>
      </c>
      <c r="K10" s="16" t="s">
        <v>286</v>
      </c>
      <c r="L10" s="16" t="s">
        <v>288</v>
      </c>
      <c r="N10" s="16" t="s">
        <v>289</v>
      </c>
      <c r="O10" s="16">
        <v>1960</v>
      </c>
      <c r="P10" s="16">
        <v>1.8527966932641</v>
      </c>
      <c r="Q10" s="16" t="s">
        <v>286</v>
      </c>
      <c r="R10" s="16" t="s">
        <v>290</v>
      </c>
      <c r="S10" s="16" t="s">
        <v>291</v>
      </c>
    </row>
    <row r="11" spans="2:19" s="16" customFormat="1">
      <c r="B11" s="16" t="s">
        <v>285</v>
      </c>
      <c r="C11" s="16">
        <v>1965</v>
      </c>
      <c r="D11" s="16">
        <v>0.33</v>
      </c>
      <c r="E11" s="16" t="s">
        <v>286</v>
      </c>
      <c r="F11" s="16" t="s">
        <v>287</v>
      </c>
      <c r="H11" s="16" t="s">
        <v>285</v>
      </c>
      <c r="I11" s="16">
        <v>1965</v>
      </c>
      <c r="J11" s="16">
        <v>0.29699999999999999</v>
      </c>
      <c r="K11" s="16" t="s">
        <v>286</v>
      </c>
      <c r="L11" s="16" t="s">
        <v>288</v>
      </c>
      <c r="N11" s="16" t="s">
        <v>289</v>
      </c>
      <c r="O11" s="16">
        <v>1961</v>
      </c>
      <c r="P11" s="16">
        <v>1.8435787992677599</v>
      </c>
      <c r="Q11" s="16" t="s">
        <v>286</v>
      </c>
      <c r="R11" s="16" t="s">
        <v>290</v>
      </c>
      <c r="S11" s="16" t="s">
        <v>291</v>
      </c>
    </row>
    <row r="12" spans="2:19" s="16" customFormat="1">
      <c r="B12" s="16" t="s">
        <v>285</v>
      </c>
      <c r="C12" s="16">
        <v>1970</v>
      </c>
      <c r="D12" s="16">
        <v>0.34</v>
      </c>
      <c r="E12" s="16" t="s">
        <v>286</v>
      </c>
      <c r="F12" s="16" t="s">
        <v>287</v>
      </c>
      <c r="H12" s="16" t="s">
        <v>285</v>
      </c>
      <c r="I12" s="16">
        <v>1970</v>
      </c>
      <c r="J12" s="16">
        <v>0.30599999999999999</v>
      </c>
      <c r="K12" s="16" t="s">
        <v>286</v>
      </c>
      <c r="L12" s="16" t="s">
        <v>288</v>
      </c>
      <c r="N12" s="16" t="s">
        <v>289</v>
      </c>
      <c r="O12" s="16">
        <v>1962</v>
      </c>
      <c r="P12" s="16">
        <v>1.83440676544056</v>
      </c>
      <c r="Q12" s="16" t="s">
        <v>286</v>
      </c>
      <c r="R12" s="16" t="s">
        <v>290</v>
      </c>
      <c r="S12" s="16" t="s">
        <v>291</v>
      </c>
    </row>
    <row r="13" spans="2:19" s="16" customFormat="1">
      <c r="B13" s="16" t="s">
        <v>285</v>
      </c>
      <c r="C13" s="16">
        <v>1975</v>
      </c>
      <c r="D13" s="16">
        <v>0.35</v>
      </c>
      <c r="E13" s="16" t="s">
        <v>286</v>
      </c>
      <c r="F13" s="16" t="s">
        <v>287</v>
      </c>
      <c r="H13" s="16" t="s">
        <v>285</v>
      </c>
      <c r="I13" s="16">
        <v>1975</v>
      </c>
      <c r="J13" s="16">
        <v>0.315</v>
      </c>
      <c r="K13" s="16" t="s">
        <v>286</v>
      </c>
      <c r="L13" s="16" t="s">
        <v>288</v>
      </c>
      <c r="N13" s="16" t="s">
        <v>289</v>
      </c>
      <c r="O13" s="16">
        <v>1963</v>
      </c>
      <c r="P13" s="16">
        <v>1.8252803636224499</v>
      </c>
      <c r="Q13" s="16" t="s">
        <v>286</v>
      </c>
      <c r="R13" s="16" t="s">
        <v>290</v>
      </c>
      <c r="S13" s="16" t="s">
        <v>291</v>
      </c>
    </row>
    <row r="14" spans="2:19" s="16" customFormat="1">
      <c r="B14" s="16" t="s">
        <v>285</v>
      </c>
      <c r="C14" s="16">
        <v>1980</v>
      </c>
      <c r="D14" s="16">
        <v>0.36</v>
      </c>
      <c r="E14" s="16" t="s">
        <v>286</v>
      </c>
      <c r="F14" s="16" t="s">
        <v>287</v>
      </c>
      <c r="H14" s="16" t="s">
        <v>285</v>
      </c>
      <c r="I14" s="16">
        <v>1980</v>
      </c>
      <c r="J14" s="16">
        <v>0.32400000000000001</v>
      </c>
      <c r="K14" s="16" t="s">
        <v>286</v>
      </c>
      <c r="L14" s="16" t="s">
        <v>288</v>
      </c>
      <c r="N14" s="16" t="s">
        <v>289</v>
      </c>
      <c r="O14" s="16">
        <v>1964</v>
      </c>
      <c r="P14" s="16">
        <v>1.8161993667884999</v>
      </c>
      <c r="Q14" s="16" t="s">
        <v>286</v>
      </c>
      <c r="R14" s="16" t="s">
        <v>290</v>
      </c>
      <c r="S14" s="16" t="s">
        <v>291</v>
      </c>
    </row>
    <row r="15" spans="2:19" s="16" customFormat="1">
      <c r="B15" s="16" t="s">
        <v>285</v>
      </c>
      <c r="C15" s="16">
        <v>1985</v>
      </c>
      <c r="D15" s="16">
        <v>0.37</v>
      </c>
      <c r="E15" s="16" t="s">
        <v>286</v>
      </c>
      <c r="F15" s="16" t="s">
        <v>287</v>
      </c>
      <c r="H15" s="16" t="s">
        <v>285</v>
      </c>
      <c r="I15" s="16">
        <v>1985</v>
      </c>
      <c r="J15" s="16">
        <v>0.33300000000000002</v>
      </c>
      <c r="K15" s="16" t="s">
        <v>286</v>
      </c>
      <c r="L15" s="16" t="s">
        <v>288</v>
      </c>
      <c r="N15" s="16" t="s">
        <v>289</v>
      </c>
      <c r="O15" s="16">
        <v>1965</v>
      </c>
      <c r="P15" s="16">
        <v>1.80716354904329</v>
      </c>
      <c r="Q15" s="16" t="s">
        <v>286</v>
      </c>
      <c r="R15" s="16" t="s">
        <v>290</v>
      </c>
      <c r="S15" s="16" t="s">
        <v>291</v>
      </c>
    </row>
    <row r="16" spans="2:19" s="16" customFormat="1">
      <c r="B16" s="16" t="s">
        <v>285</v>
      </c>
      <c r="C16" s="16">
        <v>1990</v>
      </c>
      <c r="D16" s="16">
        <v>0.38</v>
      </c>
      <c r="E16" s="16" t="s">
        <v>286</v>
      </c>
      <c r="F16" s="16" t="s">
        <v>287</v>
      </c>
      <c r="H16" s="16" t="s">
        <v>285</v>
      </c>
      <c r="I16" s="16">
        <v>1990</v>
      </c>
      <c r="J16" s="16">
        <v>0.34200000000000003</v>
      </c>
      <c r="K16" s="16" t="s">
        <v>286</v>
      </c>
      <c r="L16" s="16" t="s">
        <v>288</v>
      </c>
      <c r="N16" s="16" t="s">
        <v>289</v>
      </c>
      <c r="O16" s="16">
        <v>1966</v>
      </c>
      <c r="P16" s="16">
        <v>1.79817268561521</v>
      </c>
      <c r="Q16" s="16" t="s">
        <v>286</v>
      </c>
      <c r="R16" s="16" t="s">
        <v>290</v>
      </c>
      <c r="S16" s="16" t="s">
        <v>291</v>
      </c>
    </row>
    <row r="17" spans="2:19" s="16" customFormat="1">
      <c r="B17" s="16" t="s">
        <v>285</v>
      </c>
      <c r="C17" s="16">
        <v>1995</v>
      </c>
      <c r="D17" s="16">
        <v>0.39</v>
      </c>
      <c r="E17" s="16" t="s">
        <v>286</v>
      </c>
      <c r="F17" s="16" t="s">
        <v>287</v>
      </c>
      <c r="H17" s="16" t="s">
        <v>285</v>
      </c>
      <c r="I17" s="16">
        <v>1995</v>
      </c>
      <c r="J17" s="16">
        <v>0.35099999999999998</v>
      </c>
      <c r="K17" s="16" t="s">
        <v>286</v>
      </c>
      <c r="L17" s="16" t="s">
        <v>288</v>
      </c>
      <c r="N17" s="16" t="s">
        <v>289</v>
      </c>
      <c r="O17" s="16">
        <v>1967</v>
      </c>
      <c r="P17" s="16">
        <v>1.7892265528509601</v>
      </c>
      <c r="Q17" s="16" t="s">
        <v>286</v>
      </c>
      <c r="R17" s="16" t="s">
        <v>290</v>
      </c>
      <c r="S17" s="16" t="s">
        <v>291</v>
      </c>
    </row>
    <row r="18" spans="2:19" s="16" customFormat="1">
      <c r="B18" s="16" t="s">
        <v>285</v>
      </c>
      <c r="C18" s="16">
        <v>2000</v>
      </c>
      <c r="D18" s="16">
        <v>0.4</v>
      </c>
      <c r="E18" s="16" t="s">
        <v>286</v>
      </c>
      <c r="F18" s="16" t="s">
        <v>287</v>
      </c>
      <c r="H18" s="16" t="s">
        <v>285</v>
      </c>
      <c r="I18" s="16">
        <v>2000</v>
      </c>
      <c r="J18" s="16">
        <v>0.36</v>
      </c>
      <c r="K18" s="16" t="s">
        <v>286</v>
      </c>
      <c r="L18" s="16" t="s">
        <v>288</v>
      </c>
      <c r="N18" s="16" t="s">
        <v>289</v>
      </c>
      <c r="O18" s="16">
        <v>1968</v>
      </c>
      <c r="P18" s="16">
        <v>1.7803249282099101</v>
      </c>
      <c r="Q18" s="16" t="s">
        <v>286</v>
      </c>
      <c r="R18" s="16" t="s">
        <v>290</v>
      </c>
      <c r="S18" s="16" t="s">
        <v>291</v>
      </c>
    </row>
    <row r="19" spans="2:19" s="16" customFormat="1">
      <c r="B19" s="16" t="s">
        <v>285</v>
      </c>
      <c r="C19" s="16">
        <v>2005</v>
      </c>
      <c r="D19" s="16">
        <v>0.41</v>
      </c>
      <c r="E19" s="16" t="s">
        <v>286</v>
      </c>
      <c r="F19" s="16" t="s">
        <v>287</v>
      </c>
      <c r="H19" s="16" t="s">
        <v>285</v>
      </c>
      <c r="I19" s="16">
        <v>2005</v>
      </c>
      <c r="J19" s="16">
        <v>0.36899999999999999</v>
      </c>
      <c r="K19" s="16" t="s">
        <v>286</v>
      </c>
      <c r="L19" s="16" t="s">
        <v>288</v>
      </c>
      <c r="N19" s="16" t="s">
        <v>289</v>
      </c>
      <c r="O19" s="16">
        <v>1969</v>
      </c>
      <c r="P19" s="16">
        <v>1.7714675902586099</v>
      </c>
      <c r="Q19" s="16" t="s">
        <v>286</v>
      </c>
      <c r="R19" s="16" t="s">
        <v>290</v>
      </c>
      <c r="S19" s="16" t="s">
        <v>291</v>
      </c>
    </row>
    <row r="20" spans="2:19" s="16" customFormat="1">
      <c r="B20" s="16" t="s">
        <v>285</v>
      </c>
      <c r="C20" s="16">
        <v>2010</v>
      </c>
      <c r="D20" s="16">
        <v>0.42</v>
      </c>
      <c r="E20" s="16" t="s">
        <v>286</v>
      </c>
      <c r="F20" s="16" t="s">
        <v>287</v>
      </c>
      <c r="H20" s="16" t="s">
        <v>285</v>
      </c>
      <c r="I20" s="16">
        <v>2010</v>
      </c>
      <c r="J20" s="16">
        <v>0.378</v>
      </c>
      <c r="K20" s="16" t="s">
        <v>286</v>
      </c>
      <c r="L20" s="16" t="s">
        <v>288</v>
      </c>
      <c r="N20" s="16" t="s">
        <v>289</v>
      </c>
      <c r="O20" s="16">
        <v>1970</v>
      </c>
      <c r="P20" s="16">
        <v>1.7626543186652901</v>
      </c>
      <c r="Q20" s="16" t="s">
        <v>286</v>
      </c>
      <c r="R20" s="16" t="s">
        <v>290</v>
      </c>
      <c r="S20" s="16" t="s">
        <v>291</v>
      </c>
    </row>
    <row r="21" spans="2:19" s="16" customFormat="1">
      <c r="B21" s="16" t="s">
        <v>285</v>
      </c>
      <c r="C21" s="16">
        <v>2015</v>
      </c>
      <c r="D21" s="16">
        <v>0.43</v>
      </c>
      <c r="E21" s="16" t="s">
        <v>286</v>
      </c>
      <c r="F21" s="16" t="s">
        <v>287</v>
      </c>
      <c r="H21" s="16" t="s">
        <v>285</v>
      </c>
      <c r="I21" s="16">
        <v>2015</v>
      </c>
      <c r="J21" s="16">
        <v>0.38700000000000001</v>
      </c>
      <c r="K21" s="16" t="s">
        <v>286</v>
      </c>
      <c r="L21" s="16" t="s">
        <v>288</v>
      </c>
      <c r="N21" s="16" t="s">
        <v>289</v>
      </c>
      <c r="O21" s="16">
        <v>1971</v>
      </c>
      <c r="P21" s="16">
        <v>1.7538848941943199</v>
      </c>
      <c r="Q21" s="16" t="s">
        <v>286</v>
      </c>
      <c r="R21" s="16" t="s">
        <v>290</v>
      </c>
      <c r="S21" s="16" t="s">
        <v>291</v>
      </c>
    </row>
    <row r="22" spans="2:19" s="16" customFormat="1">
      <c r="B22" s="16" t="s">
        <v>285</v>
      </c>
      <c r="C22" s="16">
        <v>1960</v>
      </c>
      <c r="D22" s="16">
        <v>0.253</v>
      </c>
      <c r="E22" s="16" t="s">
        <v>292</v>
      </c>
      <c r="F22" s="16" t="s">
        <v>287</v>
      </c>
      <c r="H22" s="16" t="s">
        <v>285</v>
      </c>
      <c r="I22" s="16">
        <v>1960</v>
      </c>
      <c r="J22" s="16">
        <v>0.22770000000000001</v>
      </c>
      <c r="K22" s="16" t="s">
        <v>292</v>
      </c>
      <c r="L22" s="16" t="s">
        <v>288</v>
      </c>
      <c r="N22" s="16" t="s">
        <v>289</v>
      </c>
      <c r="O22" s="16">
        <v>1972</v>
      </c>
      <c r="P22" s="16">
        <v>1.7451590987008101</v>
      </c>
      <c r="Q22" s="16" t="s">
        <v>286</v>
      </c>
      <c r="R22" s="16" t="s">
        <v>290</v>
      </c>
      <c r="S22" s="16" t="s">
        <v>291</v>
      </c>
    </row>
    <row r="23" spans="2:19" s="16" customFormat="1">
      <c r="B23" s="16" t="s">
        <v>285</v>
      </c>
      <c r="C23" s="16">
        <v>1965</v>
      </c>
      <c r="D23" s="16">
        <v>0.26450000000000001</v>
      </c>
      <c r="E23" s="16" t="s">
        <v>292</v>
      </c>
      <c r="F23" s="16" t="s">
        <v>287</v>
      </c>
      <c r="H23" s="16" t="s">
        <v>285</v>
      </c>
      <c r="I23" s="16">
        <v>1965</v>
      </c>
      <c r="J23" s="16">
        <v>0.23805000000000001</v>
      </c>
      <c r="K23" s="16" t="s">
        <v>292</v>
      </c>
      <c r="L23" s="16" t="s">
        <v>288</v>
      </c>
      <c r="N23" s="16" t="s">
        <v>289</v>
      </c>
      <c r="O23" s="16">
        <v>1973</v>
      </c>
      <c r="P23" s="16">
        <v>1.7364767151251901</v>
      </c>
      <c r="Q23" s="16" t="s">
        <v>286</v>
      </c>
      <c r="R23" s="16" t="s">
        <v>290</v>
      </c>
      <c r="S23" s="16" t="s">
        <v>291</v>
      </c>
    </row>
    <row r="24" spans="2:19" s="16" customFormat="1">
      <c r="B24" s="16" t="s">
        <v>285</v>
      </c>
      <c r="C24" s="16">
        <v>1970</v>
      </c>
      <c r="D24" s="16">
        <v>0.27600000000000002</v>
      </c>
      <c r="E24" s="16" t="s">
        <v>292</v>
      </c>
      <c r="F24" s="16" t="s">
        <v>287</v>
      </c>
      <c r="H24" s="16" t="s">
        <v>285</v>
      </c>
      <c r="I24" s="16">
        <v>1970</v>
      </c>
      <c r="J24" s="16">
        <v>0.24840000000000001</v>
      </c>
      <c r="K24" s="16" t="s">
        <v>292</v>
      </c>
      <c r="L24" s="16" t="s">
        <v>288</v>
      </c>
      <c r="N24" s="16" t="s">
        <v>289</v>
      </c>
      <c r="O24" s="16">
        <v>1974</v>
      </c>
      <c r="P24" s="16">
        <v>1.72783752748775</v>
      </c>
      <c r="Q24" s="16" t="s">
        <v>286</v>
      </c>
      <c r="R24" s="16" t="s">
        <v>290</v>
      </c>
      <c r="S24" s="16" t="s">
        <v>291</v>
      </c>
    </row>
    <row r="25" spans="2:19" s="16" customFormat="1">
      <c r="B25" s="16" t="s">
        <v>285</v>
      </c>
      <c r="C25" s="16">
        <v>1975</v>
      </c>
      <c r="D25" s="16">
        <v>0.28749999999999998</v>
      </c>
      <c r="E25" s="16" t="s">
        <v>292</v>
      </c>
      <c r="F25" s="16" t="s">
        <v>287</v>
      </c>
      <c r="H25" s="16" t="s">
        <v>285</v>
      </c>
      <c r="I25" s="16">
        <v>1975</v>
      </c>
      <c r="J25" s="16">
        <v>0.25874999999999998</v>
      </c>
      <c r="K25" s="16" t="s">
        <v>292</v>
      </c>
      <c r="L25" s="16" t="s">
        <v>288</v>
      </c>
      <c r="N25" s="16" t="s">
        <v>289</v>
      </c>
      <c r="O25" s="16">
        <v>1975</v>
      </c>
      <c r="P25" s="16">
        <v>1.7192413208833299</v>
      </c>
      <c r="Q25" s="16" t="s">
        <v>286</v>
      </c>
      <c r="R25" s="16" t="s">
        <v>290</v>
      </c>
      <c r="S25" s="16" t="s">
        <v>291</v>
      </c>
    </row>
    <row r="26" spans="2:19" s="16" customFormat="1">
      <c r="B26" s="16" t="s">
        <v>285</v>
      </c>
      <c r="C26" s="16">
        <v>1980</v>
      </c>
      <c r="D26" s="16">
        <v>0.29899999999999999</v>
      </c>
      <c r="E26" s="16" t="s">
        <v>292</v>
      </c>
      <c r="F26" s="16" t="s">
        <v>287</v>
      </c>
      <c r="H26" s="16" t="s">
        <v>285</v>
      </c>
      <c r="I26" s="16">
        <v>1980</v>
      </c>
      <c r="J26" s="16">
        <v>0.26910000000000001</v>
      </c>
      <c r="K26" s="16" t="s">
        <v>292</v>
      </c>
      <c r="L26" s="16" t="s">
        <v>288</v>
      </c>
      <c r="N26" s="16" t="s">
        <v>289</v>
      </c>
      <c r="O26" s="16">
        <v>1976</v>
      </c>
      <c r="P26" s="16">
        <v>1.7106878814759501</v>
      </c>
      <c r="Q26" s="16" t="s">
        <v>286</v>
      </c>
      <c r="R26" s="16" t="s">
        <v>290</v>
      </c>
      <c r="S26" s="16" t="s">
        <v>291</v>
      </c>
    </row>
    <row r="27" spans="2:19" s="16" customFormat="1">
      <c r="B27" s="16" t="s">
        <v>285</v>
      </c>
      <c r="C27" s="16">
        <v>1985</v>
      </c>
      <c r="D27" s="16">
        <v>0.3105</v>
      </c>
      <c r="E27" s="16" t="s">
        <v>292</v>
      </c>
      <c r="F27" s="16" t="s">
        <v>287</v>
      </c>
      <c r="H27" s="16" t="s">
        <v>285</v>
      </c>
      <c r="I27" s="16">
        <v>1985</v>
      </c>
      <c r="J27" s="16">
        <v>0.27944999999999998</v>
      </c>
      <c r="K27" s="16" t="s">
        <v>292</v>
      </c>
      <c r="L27" s="16" t="s">
        <v>288</v>
      </c>
      <c r="N27" s="16" t="s">
        <v>289</v>
      </c>
      <c r="O27" s="16">
        <v>1977</v>
      </c>
      <c r="P27" s="16">
        <v>1.7021769964934901</v>
      </c>
      <c r="Q27" s="16" t="s">
        <v>286</v>
      </c>
      <c r="R27" s="16" t="s">
        <v>290</v>
      </c>
      <c r="S27" s="16" t="s">
        <v>291</v>
      </c>
    </row>
    <row r="28" spans="2:19" s="16" customFormat="1">
      <c r="B28" s="16" t="s">
        <v>285</v>
      </c>
      <c r="C28" s="16">
        <v>1990</v>
      </c>
      <c r="D28" s="16">
        <v>0.32200000000000001</v>
      </c>
      <c r="E28" s="16" t="s">
        <v>292</v>
      </c>
      <c r="F28" s="16" t="s">
        <v>287</v>
      </c>
      <c r="H28" s="16" t="s">
        <v>285</v>
      </c>
      <c r="I28" s="16">
        <v>1990</v>
      </c>
      <c r="J28" s="16">
        <v>0.2898</v>
      </c>
      <c r="K28" s="16" t="s">
        <v>292</v>
      </c>
      <c r="L28" s="16" t="s">
        <v>288</v>
      </c>
      <c r="N28" s="16" t="s">
        <v>289</v>
      </c>
      <c r="O28" s="16">
        <v>1978</v>
      </c>
      <c r="P28" s="16">
        <v>1.6937084542223699</v>
      </c>
      <c r="Q28" s="16" t="s">
        <v>286</v>
      </c>
      <c r="R28" s="16" t="s">
        <v>290</v>
      </c>
      <c r="S28" s="16" t="s">
        <v>291</v>
      </c>
    </row>
    <row r="29" spans="2:19" s="16" customFormat="1">
      <c r="B29" s="16" t="s">
        <v>285</v>
      </c>
      <c r="C29" s="16">
        <v>1995</v>
      </c>
      <c r="D29" s="16">
        <v>0.33350000000000002</v>
      </c>
      <c r="E29" s="16" t="s">
        <v>292</v>
      </c>
      <c r="F29" s="16" t="s">
        <v>287</v>
      </c>
      <c r="H29" s="16" t="s">
        <v>285</v>
      </c>
      <c r="I29" s="16">
        <v>1995</v>
      </c>
      <c r="J29" s="16">
        <v>0.30014999999999997</v>
      </c>
      <c r="K29" s="16" t="s">
        <v>292</v>
      </c>
      <c r="L29" s="16" t="s">
        <v>288</v>
      </c>
      <c r="N29" s="16" t="s">
        <v>289</v>
      </c>
      <c r="O29" s="16">
        <v>1979</v>
      </c>
      <c r="P29" s="16">
        <v>1.6852820440023599</v>
      </c>
      <c r="Q29" s="16" t="s">
        <v>286</v>
      </c>
      <c r="R29" s="16" t="s">
        <v>290</v>
      </c>
      <c r="S29" s="16" t="s">
        <v>291</v>
      </c>
    </row>
    <row r="30" spans="2:19" s="16" customFormat="1">
      <c r="B30" s="16" t="s">
        <v>285</v>
      </c>
      <c r="C30" s="16">
        <v>2000</v>
      </c>
      <c r="D30" s="16">
        <v>0.34499999999999997</v>
      </c>
      <c r="E30" s="16" t="s">
        <v>292</v>
      </c>
      <c r="F30" s="16" t="s">
        <v>287</v>
      </c>
      <c r="H30" s="16" t="s">
        <v>285</v>
      </c>
      <c r="I30" s="16">
        <v>2000</v>
      </c>
      <c r="J30" s="16">
        <v>0.3105</v>
      </c>
      <c r="K30" s="16" t="s">
        <v>292</v>
      </c>
      <c r="L30" s="16" t="s">
        <v>288</v>
      </c>
      <c r="N30" s="16" t="s">
        <v>289</v>
      </c>
      <c r="O30" s="16">
        <v>1980</v>
      </c>
      <c r="P30" s="16">
        <v>1.67689755622126</v>
      </c>
      <c r="Q30" s="16" t="s">
        <v>286</v>
      </c>
      <c r="R30" s="16" t="s">
        <v>290</v>
      </c>
      <c r="S30" s="16" t="s">
        <v>291</v>
      </c>
    </row>
    <row r="31" spans="2:19" s="16" customFormat="1">
      <c r="B31" s="16" t="s">
        <v>285</v>
      </c>
      <c r="C31" s="16">
        <v>2005</v>
      </c>
      <c r="D31" s="16">
        <v>0.35649999999999998</v>
      </c>
      <c r="E31" s="16" t="s">
        <v>292</v>
      </c>
      <c r="F31" s="16" t="s">
        <v>287</v>
      </c>
      <c r="H31" s="16" t="s">
        <v>285</v>
      </c>
      <c r="I31" s="16">
        <v>2005</v>
      </c>
      <c r="J31" s="16">
        <v>0.32085000000000002</v>
      </c>
      <c r="K31" s="16" t="s">
        <v>292</v>
      </c>
      <c r="L31" s="16" t="s">
        <v>288</v>
      </c>
      <c r="N31" s="16" t="s">
        <v>289</v>
      </c>
      <c r="O31" s="16">
        <v>1981</v>
      </c>
      <c r="P31" s="16">
        <v>1.66855478230971</v>
      </c>
      <c r="Q31" s="16" t="s">
        <v>286</v>
      </c>
      <c r="R31" s="16" t="s">
        <v>290</v>
      </c>
      <c r="S31" s="16" t="s">
        <v>291</v>
      </c>
    </row>
    <row r="32" spans="2:19" s="16" customFormat="1">
      <c r="B32" s="16" t="s">
        <v>285</v>
      </c>
      <c r="C32" s="16">
        <v>2010</v>
      </c>
      <c r="D32" s="16">
        <v>0.36799999999999999</v>
      </c>
      <c r="E32" s="16" t="s">
        <v>292</v>
      </c>
      <c r="F32" s="16" t="s">
        <v>287</v>
      </c>
      <c r="H32" s="16" t="s">
        <v>285</v>
      </c>
      <c r="I32" s="16">
        <v>2010</v>
      </c>
      <c r="J32" s="16">
        <v>0.33119999999999999</v>
      </c>
      <c r="K32" s="16" t="s">
        <v>292</v>
      </c>
      <c r="L32" s="16" t="s">
        <v>288</v>
      </c>
      <c r="N32" s="16" t="s">
        <v>289</v>
      </c>
      <c r="O32" s="16">
        <v>1982</v>
      </c>
      <c r="P32" s="16">
        <v>1.66025351473603</v>
      </c>
      <c r="Q32" s="16" t="s">
        <v>286</v>
      </c>
      <c r="R32" s="16" t="s">
        <v>290</v>
      </c>
      <c r="S32" s="16" t="s">
        <v>291</v>
      </c>
    </row>
    <row r="33" spans="2:19" s="16" customFormat="1">
      <c r="B33" s="16" t="s">
        <v>285</v>
      </c>
      <c r="C33" s="16">
        <v>2015</v>
      </c>
      <c r="D33" s="16">
        <v>0.3795</v>
      </c>
      <c r="E33" s="16" t="s">
        <v>292</v>
      </c>
      <c r="F33" s="16" t="s">
        <v>287</v>
      </c>
      <c r="H33" s="16" t="s">
        <v>285</v>
      </c>
      <c r="I33" s="16">
        <v>2015</v>
      </c>
      <c r="J33" s="16">
        <v>0.34155000000000002</v>
      </c>
      <c r="K33" s="16" t="s">
        <v>292</v>
      </c>
      <c r="L33" s="16" t="s">
        <v>288</v>
      </c>
      <c r="N33" s="16" t="s">
        <v>289</v>
      </c>
      <c r="O33" s="16">
        <v>1983</v>
      </c>
      <c r="P33" s="16">
        <v>1.6519935470010201</v>
      </c>
      <c r="Q33" s="16" t="s">
        <v>286</v>
      </c>
      <c r="R33" s="16" t="s">
        <v>290</v>
      </c>
      <c r="S33" s="16" t="s">
        <v>291</v>
      </c>
    </row>
    <row r="34" spans="2:19" s="16" customFormat="1">
      <c r="B34" s="16" t="s">
        <v>285</v>
      </c>
      <c r="C34" s="16">
        <v>1970</v>
      </c>
      <c r="D34" s="16">
        <v>0.45</v>
      </c>
      <c r="E34" s="16" t="s">
        <v>293</v>
      </c>
      <c r="F34" s="16" t="s">
        <v>287</v>
      </c>
      <c r="H34" s="16" t="s">
        <v>285</v>
      </c>
      <c r="I34" s="16">
        <v>1970</v>
      </c>
      <c r="J34" s="16">
        <v>0.40500000000000003</v>
      </c>
      <c r="K34" s="16" t="s">
        <v>293</v>
      </c>
      <c r="L34" s="16" t="s">
        <v>288</v>
      </c>
      <c r="N34" s="16" t="s">
        <v>289</v>
      </c>
      <c r="O34" s="16">
        <v>1984</v>
      </c>
      <c r="P34" s="16">
        <v>1.64377467363286</v>
      </c>
      <c r="Q34" s="16" t="s">
        <v>286</v>
      </c>
      <c r="R34" s="16" t="s">
        <v>290</v>
      </c>
      <c r="S34" s="16" t="s">
        <v>291</v>
      </c>
    </row>
    <row r="35" spans="2:19" s="16" customFormat="1">
      <c r="B35" s="16" t="s">
        <v>285</v>
      </c>
      <c r="C35" s="16">
        <v>1975</v>
      </c>
      <c r="D35" s="16">
        <v>0.45</v>
      </c>
      <c r="E35" s="16" t="s">
        <v>293</v>
      </c>
      <c r="F35" s="16" t="s">
        <v>287</v>
      </c>
      <c r="H35" s="16" t="s">
        <v>285</v>
      </c>
      <c r="I35" s="16">
        <v>1975</v>
      </c>
      <c r="J35" s="16">
        <v>0.40500000000000003</v>
      </c>
      <c r="K35" s="16" t="s">
        <v>293</v>
      </c>
      <c r="L35" s="16" t="s">
        <v>288</v>
      </c>
      <c r="N35" s="16" t="s">
        <v>289</v>
      </c>
      <c r="O35" s="16">
        <v>1985</v>
      </c>
      <c r="P35" s="16">
        <v>1.6355966901819501</v>
      </c>
      <c r="Q35" s="16" t="s">
        <v>286</v>
      </c>
      <c r="R35" s="16" t="s">
        <v>290</v>
      </c>
      <c r="S35" s="16" t="s">
        <v>291</v>
      </c>
    </row>
    <row r="36" spans="2:19" s="16" customFormat="1">
      <c r="B36" s="16" t="s">
        <v>285</v>
      </c>
      <c r="C36" s="16">
        <v>1980</v>
      </c>
      <c r="D36" s="16">
        <v>0.45</v>
      </c>
      <c r="E36" s="16" t="s">
        <v>293</v>
      </c>
      <c r="F36" s="16" t="s">
        <v>287</v>
      </c>
      <c r="H36" s="16" t="s">
        <v>285</v>
      </c>
      <c r="I36" s="16">
        <v>1980</v>
      </c>
      <c r="J36" s="16">
        <v>0.40500000000000003</v>
      </c>
      <c r="K36" s="16" t="s">
        <v>293</v>
      </c>
      <c r="L36" s="16" t="s">
        <v>288</v>
      </c>
      <c r="N36" s="16" t="s">
        <v>289</v>
      </c>
      <c r="O36" s="16">
        <v>1986</v>
      </c>
      <c r="P36" s="16">
        <v>1.6274593932158701</v>
      </c>
      <c r="Q36" s="16" t="s">
        <v>286</v>
      </c>
      <c r="R36" s="16" t="s">
        <v>290</v>
      </c>
      <c r="S36" s="16" t="s">
        <v>291</v>
      </c>
    </row>
    <row r="37" spans="2:19" s="16" customFormat="1">
      <c r="B37" s="16" t="s">
        <v>285</v>
      </c>
      <c r="C37" s="16">
        <v>1985</v>
      </c>
      <c r="D37" s="16">
        <v>0.45</v>
      </c>
      <c r="E37" s="16" t="s">
        <v>293</v>
      </c>
      <c r="F37" s="16" t="s">
        <v>287</v>
      </c>
      <c r="H37" s="16" t="s">
        <v>285</v>
      </c>
      <c r="I37" s="16">
        <v>1985</v>
      </c>
      <c r="J37" s="16">
        <v>0.40500000000000003</v>
      </c>
      <c r="K37" s="16" t="s">
        <v>293</v>
      </c>
      <c r="L37" s="16" t="s">
        <v>288</v>
      </c>
      <c r="N37" s="16" t="s">
        <v>289</v>
      </c>
      <c r="O37" s="16">
        <v>1987</v>
      </c>
      <c r="P37" s="16">
        <v>1.6193625803142999</v>
      </c>
      <c r="Q37" s="16" t="s">
        <v>286</v>
      </c>
      <c r="R37" s="16" t="s">
        <v>290</v>
      </c>
      <c r="S37" s="16" t="s">
        <v>291</v>
      </c>
    </row>
    <row r="38" spans="2:19" s="16" customFormat="1">
      <c r="B38" s="16" t="s">
        <v>285</v>
      </c>
      <c r="C38" s="16">
        <v>1990</v>
      </c>
      <c r="D38" s="16">
        <v>0.45</v>
      </c>
      <c r="E38" s="16" t="s">
        <v>293</v>
      </c>
      <c r="F38" s="16" t="s">
        <v>287</v>
      </c>
      <c r="H38" s="16" t="s">
        <v>285</v>
      </c>
      <c r="I38" s="16">
        <v>1990</v>
      </c>
      <c r="J38" s="16">
        <v>0.40500000000000003</v>
      </c>
      <c r="K38" s="16" t="s">
        <v>293</v>
      </c>
      <c r="L38" s="16" t="s">
        <v>288</v>
      </c>
      <c r="N38" s="16" t="s">
        <v>289</v>
      </c>
      <c r="O38" s="16">
        <v>1988</v>
      </c>
      <c r="P38" s="16">
        <v>1.61130605006398</v>
      </c>
      <c r="Q38" s="16" t="s">
        <v>286</v>
      </c>
      <c r="R38" s="16" t="s">
        <v>290</v>
      </c>
      <c r="S38" s="16" t="s">
        <v>291</v>
      </c>
    </row>
    <row r="39" spans="2:19" s="16" customFormat="1">
      <c r="B39" s="16" t="s">
        <v>285</v>
      </c>
      <c r="C39" s="16">
        <v>1995</v>
      </c>
      <c r="D39" s="16">
        <v>0.47499999999999998</v>
      </c>
      <c r="E39" s="16" t="s">
        <v>293</v>
      </c>
      <c r="F39" s="16" t="s">
        <v>287</v>
      </c>
      <c r="H39" s="16" t="s">
        <v>285</v>
      </c>
      <c r="I39" s="16">
        <v>1995</v>
      </c>
      <c r="J39" s="16">
        <v>0.42749999999999999</v>
      </c>
      <c r="K39" s="16" t="s">
        <v>293</v>
      </c>
      <c r="L39" s="16" t="s">
        <v>288</v>
      </c>
      <c r="N39" s="16" t="s">
        <v>289</v>
      </c>
      <c r="O39" s="16">
        <v>1989</v>
      </c>
      <c r="P39" s="16">
        <v>1.60328960205371</v>
      </c>
      <c r="Q39" s="16" t="s">
        <v>286</v>
      </c>
      <c r="R39" s="16" t="s">
        <v>290</v>
      </c>
      <c r="S39" s="16" t="s">
        <v>291</v>
      </c>
    </row>
    <row r="40" spans="2:19" s="16" customFormat="1">
      <c r="B40" s="16" t="s">
        <v>285</v>
      </c>
      <c r="C40" s="16">
        <v>2000</v>
      </c>
      <c r="D40" s="16">
        <v>0.5</v>
      </c>
      <c r="E40" s="16" t="s">
        <v>293</v>
      </c>
      <c r="F40" s="16" t="s">
        <v>287</v>
      </c>
      <c r="H40" s="16" t="s">
        <v>285</v>
      </c>
      <c r="I40" s="16">
        <v>2000</v>
      </c>
      <c r="J40" s="16">
        <v>0.45</v>
      </c>
      <c r="K40" s="16" t="s">
        <v>293</v>
      </c>
      <c r="L40" s="16" t="s">
        <v>288</v>
      </c>
      <c r="N40" s="16" t="s">
        <v>289</v>
      </c>
      <c r="O40" s="16">
        <v>1990</v>
      </c>
      <c r="P40" s="16">
        <v>1.59531303686936</v>
      </c>
      <c r="Q40" s="16" t="s">
        <v>286</v>
      </c>
      <c r="R40" s="16" t="s">
        <v>290</v>
      </c>
      <c r="S40" s="16" t="s">
        <v>291</v>
      </c>
    </row>
    <row r="41" spans="2:19" s="16" customFormat="1">
      <c r="B41" s="16" t="s">
        <v>285</v>
      </c>
      <c r="C41" s="16">
        <v>2005</v>
      </c>
      <c r="D41" s="16">
        <v>0.51500000000000001</v>
      </c>
      <c r="E41" s="16" t="s">
        <v>293</v>
      </c>
      <c r="F41" s="16" t="s">
        <v>287</v>
      </c>
      <c r="H41" s="16" t="s">
        <v>285</v>
      </c>
      <c r="I41" s="16">
        <v>2005</v>
      </c>
      <c r="J41" s="16">
        <v>0.46350000000000002</v>
      </c>
      <c r="K41" s="16" t="s">
        <v>293</v>
      </c>
      <c r="L41" s="16" t="s">
        <v>288</v>
      </c>
      <c r="N41" s="16" t="s">
        <v>289</v>
      </c>
      <c r="O41" s="16">
        <v>1991</v>
      </c>
      <c r="P41" s="16">
        <v>1.5873761560889199</v>
      </c>
      <c r="Q41" s="16" t="s">
        <v>286</v>
      </c>
      <c r="R41" s="16" t="s">
        <v>290</v>
      </c>
      <c r="S41" s="16" t="s">
        <v>291</v>
      </c>
    </row>
    <row r="42" spans="2:19" s="16" customFormat="1">
      <c r="B42" s="16" t="s">
        <v>285</v>
      </c>
      <c r="C42" s="16">
        <v>2010</v>
      </c>
      <c r="D42" s="16">
        <v>0.52</v>
      </c>
      <c r="E42" s="16" t="s">
        <v>293</v>
      </c>
      <c r="F42" s="16" t="s">
        <v>287</v>
      </c>
      <c r="H42" s="16" t="s">
        <v>285</v>
      </c>
      <c r="I42" s="16">
        <v>2010</v>
      </c>
      <c r="J42" s="16">
        <v>0.46800000000000003</v>
      </c>
      <c r="K42" s="16" t="s">
        <v>293</v>
      </c>
      <c r="L42" s="16" t="s">
        <v>288</v>
      </c>
      <c r="N42" s="16" t="s">
        <v>289</v>
      </c>
      <c r="O42" s="16">
        <v>1992</v>
      </c>
      <c r="P42" s="16">
        <v>1.5794787622775299</v>
      </c>
      <c r="Q42" s="16" t="s">
        <v>286</v>
      </c>
      <c r="R42" s="16" t="s">
        <v>290</v>
      </c>
      <c r="S42" s="16" t="s">
        <v>291</v>
      </c>
    </row>
    <row r="43" spans="2:19" s="16" customFormat="1">
      <c r="B43" s="16" t="s">
        <v>285</v>
      </c>
      <c r="C43" s="16">
        <v>2015</v>
      </c>
      <c r="D43" s="16">
        <v>0.53</v>
      </c>
      <c r="E43" s="16" t="s">
        <v>293</v>
      </c>
      <c r="F43" s="16" t="s">
        <v>287</v>
      </c>
      <c r="H43" s="16" t="s">
        <v>285</v>
      </c>
      <c r="I43" s="16">
        <v>2015</v>
      </c>
      <c r="J43" s="16">
        <v>0.47699999999999998</v>
      </c>
      <c r="K43" s="16" t="s">
        <v>293</v>
      </c>
      <c r="L43" s="16" t="s">
        <v>288</v>
      </c>
      <c r="N43" s="16" t="s">
        <v>289</v>
      </c>
      <c r="O43" s="16">
        <v>1993</v>
      </c>
      <c r="P43" s="16">
        <v>1.57162065898262</v>
      </c>
      <c r="Q43" s="16" t="s">
        <v>286</v>
      </c>
      <c r="R43" s="16" t="s">
        <v>290</v>
      </c>
      <c r="S43" s="16" t="s">
        <v>291</v>
      </c>
    </row>
    <row r="44" spans="2:19" s="16" customFormat="1">
      <c r="N44" s="16" t="s">
        <v>289</v>
      </c>
      <c r="O44" s="16">
        <v>1994</v>
      </c>
      <c r="P44" s="16">
        <v>1.56380165072897</v>
      </c>
      <c r="Q44" s="16" t="s">
        <v>286</v>
      </c>
      <c r="R44" s="16" t="s">
        <v>290</v>
      </c>
      <c r="S44" s="16" t="s">
        <v>291</v>
      </c>
    </row>
    <row r="45" spans="2:19" s="16" customFormat="1">
      <c r="N45" s="16" t="s">
        <v>289</v>
      </c>
      <c r="O45" s="16">
        <v>1995</v>
      </c>
      <c r="P45" s="16">
        <v>1.5560215430138999</v>
      </c>
      <c r="Q45" s="16" t="s">
        <v>286</v>
      </c>
      <c r="R45" s="16" t="s">
        <v>290</v>
      </c>
      <c r="S45" s="16" t="s">
        <v>291</v>
      </c>
    </row>
    <row r="46" spans="2:19" s="16" customFormat="1">
      <c r="N46" s="16" t="s">
        <v>289</v>
      </c>
      <c r="O46" s="16">
        <v>1996</v>
      </c>
      <c r="P46" s="16">
        <v>1.54828014230239</v>
      </c>
      <c r="Q46" s="16" t="s">
        <v>286</v>
      </c>
      <c r="R46" s="16" t="s">
        <v>290</v>
      </c>
      <c r="S46" s="16" t="s">
        <v>291</v>
      </c>
    </row>
    <row r="47" spans="2:19" s="16" customFormat="1">
      <c r="N47" s="16" t="s">
        <v>289</v>
      </c>
      <c r="O47" s="16">
        <v>1997</v>
      </c>
      <c r="P47" s="16">
        <v>1.5405772560222799</v>
      </c>
      <c r="Q47" s="16" t="s">
        <v>286</v>
      </c>
      <c r="R47" s="16" t="s">
        <v>290</v>
      </c>
      <c r="S47" s="16" t="s">
        <v>291</v>
      </c>
    </row>
    <row r="48" spans="2:19" s="16" customFormat="1">
      <c r="N48" s="16" t="s">
        <v>289</v>
      </c>
      <c r="O48" s="16">
        <v>1998</v>
      </c>
      <c r="P48" s="16">
        <v>1.53291269255948</v>
      </c>
      <c r="Q48" s="16" t="s">
        <v>286</v>
      </c>
      <c r="R48" s="16" t="s">
        <v>290</v>
      </c>
      <c r="S48" s="16" t="s">
        <v>291</v>
      </c>
    </row>
    <row r="49" spans="14:19" s="16" customFormat="1">
      <c r="N49" s="16" t="s">
        <v>289</v>
      </c>
      <c r="O49" s="16">
        <v>1999</v>
      </c>
      <c r="P49" s="16">
        <v>1.5252862612532201</v>
      </c>
      <c r="Q49" s="16" t="s">
        <v>286</v>
      </c>
      <c r="R49" s="16" t="s">
        <v>290</v>
      </c>
      <c r="S49" s="16" t="s">
        <v>291</v>
      </c>
    </row>
    <row r="50" spans="14:19" s="16" customFormat="1">
      <c r="N50" s="16" t="s">
        <v>289</v>
      </c>
      <c r="O50" s="16">
        <v>2000</v>
      </c>
      <c r="P50" s="16">
        <v>1.5176977723912599</v>
      </c>
      <c r="Q50" s="16" t="s">
        <v>286</v>
      </c>
      <c r="R50" s="16" t="s">
        <v>290</v>
      </c>
      <c r="S50" s="16" t="s">
        <v>291</v>
      </c>
    </row>
    <row r="51" spans="14:19" s="16" customFormat="1">
      <c r="N51" s="16" t="s">
        <v>289</v>
      </c>
      <c r="O51" s="16">
        <v>2001</v>
      </c>
      <c r="P51" s="16">
        <v>1.5101470372052399</v>
      </c>
      <c r="Q51" s="16" t="s">
        <v>286</v>
      </c>
      <c r="R51" s="16" t="s">
        <v>290</v>
      </c>
      <c r="S51" s="16" t="s">
        <v>291</v>
      </c>
    </row>
    <row r="52" spans="14:19" s="16" customFormat="1">
      <c r="N52" s="16" t="s">
        <v>289</v>
      </c>
      <c r="O52" s="16">
        <v>2002</v>
      </c>
      <c r="P52" s="16">
        <v>1.5026338678659099</v>
      </c>
      <c r="Q52" s="16" t="s">
        <v>286</v>
      </c>
      <c r="R52" s="16" t="s">
        <v>290</v>
      </c>
      <c r="S52" s="16" t="s">
        <v>291</v>
      </c>
    </row>
    <row r="53" spans="14:19" s="16" customFormat="1">
      <c r="N53" s="16" t="s">
        <v>289</v>
      </c>
      <c r="O53" s="16">
        <v>2003</v>
      </c>
      <c r="P53" s="16">
        <v>1.49515807747851</v>
      </c>
      <c r="Q53" s="16" t="s">
        <v>286</v>
      </c>
      <c r="R53" s="16" t="s">
        <v>290</v>
      </c>
      <c r="S53" s="16" t="s">
        <v>291</v>
      </c>
    </row>
    <row r="54" spans="14:19" s="16" customFormat="1">
      <c r="N54" s="16" t="s">
        <v>289</v>
      </c>
      <c r="O54" s="16">
        <v>2004</v>
      </c>
      <c r="P54" s="16">
        <v>1.4877194800781199</v>
      </c>
      <c r="Q54" s="16" t="s">
        <v>286</v>
      </c>
      <c r="R54" s="16" t="s">
        <v>290</v>
      </c>
      <c r="S54" s="16" t="s">
        <v>291</v>
      </c>
    </row>
    <row r="55" spans="14:19" s="16" customFormat="1">
      <c r="N55" s="16" t="s">
        <v>289</v>
      </c>
      <c r="O55" s="16">
        <v>2005</v>
      </c>
      <c r="P55" s="16">
        <v>1.4803178906250001</v>
      </c>
      <c r="Q55" s="16" t="s">
        <v>286</v>
      </c>
      <c r="R55" s="16" t="s">
        <v>290</v>
      </c>
      <c r="S55" s="16" t="s">
        <v>291</v>
      </c>
    </row>
    <row r="56" spans="14:19" s="16" customFormat="1">
      <c r="N56" s="16" t="s">
        <v>289</v>
      </c>
      <c r="O56" s="16">
        <v>2006</v>
      </c>
      <c r="P56" s="16">
        <v>1.4729531250000001</v>
      </c>
      <c r="Q56" s="16" t="s">
        <v>286</v>
      </c>
      <c r="R56" s="16" t="s">
        <v>290</v>
      </c>
      <c r="S56" s="16" t="s">
        <v>291</v>
      </c>
    </row>
    <row r="57" spans="14:19" s="16" customFormat="1">
      <c r="N57" s="16" t="s">
        <v>289</v>
      </c>
      <c r="O57" s="16">
        <v>2007</v>
      </c>
      <c r="P57" s="16">
        <v>1.465625</v>
      </c>
      <c r="Q57" s="16" t="s">
        <v>286</v>
      </c>
      <c r="R57" s="16" t="s">
        <v>290</v>
      </c>
      <c r="S57" s="16" t="s">
        <v>291</v>
      </c>
    </row>
    <row r="58" spans="14:19" s="16" customFormat="1">
      <c r="N58" s="16" t="s">
        <v>289</v>
      </c>
      <c r="O58" s="16">
        <v>2008</v>
      </c>
      <c r="P58" s="16">
        <v>1.4583333333333299</v>
      </c>
      <c r="Q58" s="16" t="s">
        <v>286</v>
      </c>
      <c r="R58" s="16" t="s">
        <v>290</v>
      </c>
      <c r="S58" s="16" t="s">
        <v>291</v>
      </c>
    </row>
    <row r="59" spans="14:19" s="16" customFormat="1">
      <c r="N59" s="16" t="s">
        <v>289</v>
      </c>
      <c r="O59" s="16">
        <v>2009</v>
      </c>
      <c r="P59" s="16">
        <v>1.4510416666666699</v>
      </c>
      <c r="Q59" s="16" t="s">
        <v>286</v>
      </c>
      <c r="R59" s="16" t="s">
        <v>290</v>
      </c>
      <c r="S59" s="16" t="s">
        <v>291</v>
      </c>
    </row>
    <row r="60" spans="14:19" s="16" customFormat="1">
      <c r="N60" s="16" t="s">
        <v>289</v>
      </c>
      <c r="O60" s="16">
        <v>2010</v>
      </c>
      <c r="P60" s="16">
        <v>1.44378645833333</v>
      </c>
      <c r="Q60" s="16" t="s">
        <v>286</v>
      </c>
      <c r="R60" s="16" t="s">
        <v>290</v>
      </c>
      <c r="S60" s="16" t="s">
        <v>291</v>
      </c>
    </row>
    <row r="61" spans="14:19" s="16" customFormat="1">
      <c r="N61" s="16" t="s">
        <v>289</v>
      </c>
      <c r="O61" s="16">
        <v>2011</v>
      </c>
      <c r="P61" s="16">
        <v>1.4365675260416699</v>
      </c>
      <c r="Q61" s="16" t="s">
        <v>286</v>
      </c>
      <c r="R61" s="16" t="s">
        <v>290</v>
      </c>
      <c r="S61" s="16" t="s">
        <v>291</v>
      </c>
    </row>
    <row r="62" spans="14:19" s="16" customFormat="1">
      <c r="N62" s="16" t="s">
        <v>289</v>
      </c>
      <c r="O62" s="16">
        <v>2012</v>
      </c>
      <c r="P62" s="16">
        <v>1.42938468841146</v>
      </c>
      <c r="Q62" s="16" t="s">
        <v>286</v>
      </c>
      <c r="R62" s="16" t="s">
        <v>290</v>
      </c>
      <c r="S62" s="16" t="s">
        <v>291</v>
      </c>
    </row>
    <row r="63" spans="14:19" s="16" customFormat="1">
      <c r="N63" s="16" t="s">
        <v>289</v>
      </c>
      <c r="O63" s="16">
        <v>2013</v>
      </c>
      <c r="P63" s="16">
        <v>1.4222377649694</v>
      </c>
      <c r="Q63" s="16" t="s">
        <v>286</v>
      </c>
      <c r="R63" s="16" t="s">
        <v>290</v>
      </c>
      <c r="S63" s="16" t="s">
        <v>291</v>
      </c>
    </row>
    <row r="64" spans="14:19" s="16" customFormat="1">
      <c r="N64" s="16" t="s">
        <v>289</v>
      </c>
      <c r="O64" s="16">
        <v>2014</v>
      </c>
      <c r="P64" s="16">
        <v>1.41512657614455</v>
      </c>
      <c r="Q64" s="16" t="s">
        <v>286</v>
      </c>
      <c r="R64" s="16" t="s">
        <v>290</v>
      </c>
      <c r="S64" s="16" t="s">
        <v>291</v>
      </c>
    </row>
    <row r="65" spans="14:19" s="16" customFormat="1">
      <c r="N65" s="16" t="s">
        <v>289</v>
      </c>
      <c r="O65" s="16">
        <v>2015</v>
      </c>
      <c r="P65" s="16">
        <v>1.40805094326383</v>
      </c>
      <c r="Q65" s="16" t="s">
        <v>286</v>
      </c>
      <c r="R65" s="16" t="s">
        <v>290</v>
      </c>
      <c r="S65" s="16" t="s">
        <v>291</v>
      </c>
    </row>
    <row r="66" spans="14:19" s="16" customFormat="1">
      <c r="N66" s="16" t="s">
        <v>289</v>
      </c>
      <c r="O66" s="16">
        <v>2016</v>
      </c>
      <c r="P66" s="16">
        <v>1.40101068854751</v>
      </c>
      <c r="Q66" s="16" t="s">
        <v>286</v>
      </c>
      <c r="R66" s="16" t="s">
        <v>290</v>
      </c>
      <c r="S66" s="16" t="s">
        <v>291</v>
      </c>
    </row>
    <row r="67" spans="14:19" s="16" customFormat="1">
      <c r="N67" s="16" t="s">
        <v>289</v>
      </c>
      <c r="O67" s="16">
        <v>2017</v>
      </c>
      <c r="P67" s="16">
        <v>1.39400563510477</v>
      </c>
      <c r="Q67" s="16" t="s">
        <v>286</v>
      </c>
      <c r="R67" s="16" t="s">
        <v>290</v>
      </c>
      <c r="S67" s="16" t="s">
        <v>291</v>
      </c>
    </row>
    <row r="68" spans="14:19" s="16" customFormat="1">
      <c r="N68" s="16" t="s">
        <v>289</v>
      </c>
      <c r="O68" s="16">
        <v>2018</v>
      </c>
      <c r="P68" s="16">
        <v>1.38703560692925</v>
      </c>
      <c r="Q68" s="16" t="s">
        <v>286</v>
      </c>
      <c r="R68" s="16" t="s">
        <v>290</v>
      </c>
      <c r="S68" s="16" t="s">
        <v>291</v>
      </c>
    </row>
    <row r="69" spans="14:19" s="16" customFormat="1">
      <c r="N69" s="16" t="s">
        <v>289</v>
      </c>
      <c r="O69" s="16">
        <v>2019</v>
      </c>
      <c r="P69" s="16">
        <v>1.3801004288945999</v>
      </c>
      <c r="Q69" s="16" t="s">
        <v>286</v>
      </c>
      <c r="R69" s="16" t="s">
        <v>290</v>
      </c>
      <c r="S69" s="16" t="s">
        <v>291</v>
      </c>
    </row>
    <row r="70" spans="14:19" s="16" customFormat="1">
      <c r="N70" s="16" t="s">
        <v>289</v>
      </c>
      <c r="O70" s="16">
        <v>2020</v>
      </c>
      <c r="P70" s="16">
        <v>1.37319992675013</v>
      </c>
      <c r="Q70" s="16" t="s">
        <v>286</v>
      </c>
      <c r="R70" s="16" t="s">
        <v>290</v>
      </c>
      <c r="S70" s="16" t="s">
        <v>291</v>
      </c>
    </row>
    <row r="71" spans="14:19" s="16" customFormat="1">
      <c r="N71" s="16" t="s">
        <v>289</v>
      </c>
      <c r="O71" s="16">
        <v>1960</v>
      </c>
      <c r="P71" s="16">
        <v>1.97631647281504</v>
      </c>
      <c r="Q71" s="16" t="s">
        <v>292</v>
      </c>
      <c r="R71" s="16" t="s">
        <v>290</v>
      </c>
      <c r="S71" s="16" t="s">
        <v>291</v>
      </c>
    </row>
    <row r="72" spans="14:19" s="16" customFormat="1">
      <c r="N72" s="16" t="s">
        <v>289</v>
      </c>
      <c r="O72" s="16">
        <v>1961</v>
      </c>
      <c r="P72" s="16">
        <v>1.96648405255228</v>
      </c>
      <c r="Q72" s="16" t="s">
        <v>292</v>
      </c>
      <c r="R72" s="16" t="s">
        <v>290</v>
      </c>
      <c r="S72" s="16" t="s">
        <v>291</v>
      </c>
    </row>
    <row r="73" spans="14:19" s="16" customFormat="1">
      <c r="N73" s="16" t="s">
        <v>289</v>
      </c>
      <c r="O73" s="16">
        <v>1962</v>
      </c>
      <c r="P73" s="16">
        <v>1.9567005498032599</v>
      </c>
      <c r="Q73" s="16" t="s">
        <v>292</v>
      </c>
      <c r="R73" s="16" t="s">
        <v>290</v>
      </c>
      <c r="S73" s="16" t="s">
        <v>291</v>
      </c>
    </row>
    <row r="74" spans="14:19" s="16" customFormat="1">
      <c r="N74" s="16" t="s">
        <v>289</v>
      </c>
      <c r="O74" s="16">
        <v>1963</v>
      </c>
      <c r="P74" s="16">
        <v>1.94696572119728</v>
      </c>
      <c r="Q74" s="16" t="s">
        <v>292</v>
      </c>
      <c r="R74" s="16" t="s">
        <v>290</v>
      </c>
      <c r="S74" s="16" t="s">
        <v>291</v>
      </c>
    </row>
    <row r="75" spans="14:19" s="16" customFormat="1">
      <c r="N75" s="16" t="s">
        <v>289</v>
      </c>
      <c r="O75" s="16">
        <v>1964</v>
      </c>
      <c r="P75" s="16">
        <v>1.9372793245744</v>
      </c>
      <c r="Q75" s="16" t="s">
        <v>292</v>
      </c>
      <c r="R75" s="16" t="s">
        <v>290</v>
      </c>
      <c r="S75" s="16" t="s">
        <v>291</v>
      </c>
    </row>
    <row r="76" spans="14:19" s="16" customFormat="1">
      <c r="N76" s="16" t="s">
        <v>289</v>
      </c>
      <c r="O76" s="16">
        <v>1965</v>
      </c>
      <c r="P76" s="16">
        <v>1.92764111897951</v>
      </c>
      <c r="Q76" s="16" t="s">
        <v>292</v>
      </c>
      <c r="R76" s="16" t="s">
        <v>290</v>
      </c>
      <c r="S76" s="16" t="s">
        <v>291</v>
      </c>
    </row>
    <row r="77" spans="14:19" s="16" customFormat="1">
      <c r="N77" s="16" t="s">
        <v>289</v>
      </c>
      <c r="O77" s="16">
        <v>1966</v>
      </c>
      <c r="P77" s="16">
        <v>1.91805086465623</v>
      </c>
      <c r="Q77" s="16" t="s">
        <v>292</v>
      </c>
      <c r="R77" s="16" t="s">
        <v>290</v>
      </c>
      <c r="S77" s="16" t="s">
        <v>291</v>
      </c>
    </row>
    <row r="78" spans="14:19" s="16" customFormat="1">
      <c r="N78" s="16" t="s">
        <v>289</v>
      </c>
      <c r="O78" s="16">
        <v>1967</v>
      </c>
      <c r="P78" s="16">
        <v>1.90850832304102</v>
      </c>
      <c r="Q78" s="16" t="s">
        <v>292</v>
      </c>
      <c r="R78" s="16" t="s">
        <v>290</v>
      </c>
      <c r="S78" s="16" t="s">
        <v>291</v>
      </c>
    </row>
    <row r="79" spans="14:19" s="16" customFormat="1">
      <c r="N79" s="16" t="s">
        <v>289</v>
      </c>
      <c r="O79" s="16">
        <v>1968</v>
      </c>
      <c r="P79" s="16">
        <v>1.89901325675723</v>
      </c>
      <c r="Q79" s="16" t="s">
        <v>292</v>
      </c>
      <c r="R79" s="16" t="s">
        <v>290</v>
      </c>
      <c r="S79" s="16" t="s">
        <v>291</v>
      </c>
    </row>
    <row r="80" spans="14:19" s="16" customFormat="1">
      <c r="N80" s="16" t="s">
        <v>289</v>
      </c>
      <c r="O80" s="16">
        <v>1969</v>
      </c>
      <c r="P80" s="16">
        <v>1.8895654296091899</v>
      </c>
      <c r="Q80" s="16" t="s">
        <v>292</v>
      </c>
      <c r="R80" s="16" t="s">
        <v>290</v>
      </c>
      <c r="S80" s="16" t="s">
        <v>291</v>
      </c>
    </row>
    <row r="81" spans="14:19" s="16" customFormat="1">
      <c r="N81" s="16" t="s">
        <v>289</v>
      </c>
      <c r="O81" s="16">
        <v>1970</v>
      </c>
      <c r="P81" s="16">
        <v>1.88016460657631</v>
      </c>
      <c r="Q81" s="16" t="s">
        <v>292</v>
      </c>
      <c r="R81" s="16" t="s">
        <v>290</v>
      </c>
      <c r="S81" s="16" t="s">
        <v>291</v>
      </c>
    </row>
    <row r="82" spans="14:19" s="16" customFormat="1">
      <c r="N82" s="16" t="s">
        <v>289</v>
      </c>
      <c r="O82" s="16">
        <v>1971</v>
      </c>
      <c r="P82" s="16">
        <v>1.8708105538072699</v>
      </c>
      <c r="Q82" s="16" t="s">
        <v>292</v>
      </c>
      <c r="R82" s="16" t="s">
        <v>290</v>
      </c>
      <c r="S82" s="16" t="s">
        <v>291</v>
      </c>
    </row>
    <row r="83" spans="14:19" s="16" customFormat="1">
      <c r="N83" s="16" t="s">
        <v>289</v>
      </c>
      <c r="O83" s="16">
        <v>1972</v>
      </c>
      <c r="P83" s="16">
        <v>1.8615030386142</v>
      </c>
      <c r="Q83" s="16" t="s">
        <v>292</v>
      </c>
      <c r="R83" s="16" t="s">
        <v>290</v>
      </c>
      <c r="S83" s="16" t="s">
        <v>291</v>
      </c>
    </row>
    <row r="84" spans="14:19" s="16" customFormat="1">
      <c r="N84" s="16" t="s">
        <v>289</v>
      </c>
      <c r="O84" s="16">
        <v>1973</v>
      </c>
      <c r="P84" s="16">
        <v>1.8522418294668701</v>
      </c>
      <c r="Q84" s="16" t="s">
        <v>292</v>
      </c>
      <c r="R84" s="16" t="s">
        <v>290</v>
      </c>
      <c r="S84" s="16" t="s">
        <v>291</v>
      </c>
    </row>
    <row r="85" spans="14:19" s="16" customFormat="1">
      <c r="N85" s="16" t="s">
        <v>289</v>
      </c>
      <c r="O85" s="16">
        <v>1974</v>
      </c>
      <c r="P85" s="16">
        <v>1.8430266959869299</v>
      </c>
      <c r="Q85" s="16" t="s">
        <v>292</v>
      </c>
      <c r="R85" s="16" t="s">
        <v>290</v>
      </c>
      <c r="S85" s="16" t="s">
        <v>291</v>
      </c>
    </row>
    <row r="86" spans="14:19" s="16" customFormat="1">
      <c r="N86" s="16" t="s">
        <v>289</v>
      </c>
      <c r="O86" s="16">
        <v>1975</v>
      </c>
      <c r="P86" s="16">
        <v>1.8338574089422199</v>
      </c>
      <c r="Q86" s="16" t="s">
        <v>292</v>
      </c>
      <c r="R86" s="16" t="s">
        <v>290</v>
      </c>
      <c r="S86" s="16" t="s">
        <v>291</v>
      </c>
    </row>
    <row r="87" spans="14:19" s="16" customFormat="1">
      <c r="N87" s="16" t="s">
        <v>289</v>
      </c>
      <c r="O87" s="16">
        <v>1976</v>
      </c>
      <c r="P87" s="16">
        <v>1.82473374024102</v>
      </c>
      <c r="Q87" s="16" t="s">
        <v>292</v>
      </c>
      <c r="R87" s="16" t="s">
        <v>290</v>
      </c>
      <c r="S87" s="16" t="s">
        <v>291</v>
      </c>
    </row>
    <row r="88" spans="14:19" s="16" customFormat="1">
      <c r="N88" s="16" t="s">
        <v>289</v>
      </c>
      <c r="O88" s="16">
        <v>1977</v>
      </c>
      <c r="P88" s="16">
        <v>1.8156554629263799</v>
      </c>
      <c r="Q88" s="16" t="s">
        <v>292</v>
      </c>
      <c r="R88" s="16" t="s">
        <v>290</v>
      </c>
      <c r="S88" s="16" t="s">
        <v>291</v>
      </c>
    </row>
    <row r="89" spans="14:19" s="16" customFormat="1">
      <c r="N89" s="16" t="s">
        <v>289</v>
      </c>
      <c r="O89" s="16">
        <v>1978</v>
      </c>
      <c r="P89" s="16">
        <v>1.8066223511705299</v>
      </c>
      <c r="Q89" s="16" t="s">
        <v>292</v>
      </c>
      <c r="R89" s="16" t="s">
        <v>290</v>
      </c>
      <c r="S89" s="16" t="s">
        <v>291</v>
      </c>
    </row>
    <row r="90" spans="14:19" s="16" customFormat="1">
      <c r="N90" s="16" t="s">
        <v>289</v>
      </c>
      <c r="O90" s="16">
        <v>1979</v>
      </c>
      <c r="P90" s="16">
        <v>1.79763418026919</v>
      </c>
      <c r="Q90" s="16" t="s">
        <v>292</v>
      </c>
      <c r="R90" s="16" t="s">
        <v>290</v>
      </c>
      <c r="S90" s="16" t="s">
        <v>291</v>
      </c>
    </row>
    <row r="91" spans="14:19" s="16" customFormat="1">
      <c r="N91" s="16" t="s">
        <v>289</v>
      </c>
      <c r="O91" s="16">
        <v>1980</v>
      </c>
      <c r="P91" s="16">
        <v>1.7886907266360099</v>
      </c>
      <c r="Q91" s="16" t="s">
        <v>292</v>
      </c>
      <c r="R91" s="16" t="s">
        <v>290</v>
      </c>
      <c r="S91" s="16" t="s">
        <v>291</v>
      </c>
    </row>
    <row r="92" spans="14:19" s="16" customFormat="1">
      <c r="N92" s="16" t="s">
        <v>289</v>
      </c>
      <c r="O92" s="16">
        <v>1981</v>
      </c>
      <c r="P92" s="16">
        <v>1.7797917677970201</v>
      </c>
      <c r="Q92" s="16" t="s">
        <v>292</v>
      </c>
      <c r="R92" s="16" t="s">
        <v>290</v>
      </c>
      <c r="S92" s="16" t="s">
        <v>291</v>
      </c>
    </row>
    <row r="93" spans="14:19" s="16" customFormat="1">
      <c r="N93" s="16" t="s">
        <v>289</v>
      </c>
      <c r="O93" s="16">
        <v>1982</v>
      </c>
      <c r="P93" s="16">
        <v>1.7709370823851001</v>
      </c>
      <c r="Q93" s="16" t="s">
        <v>292</v>
      </c>
      <c r="R93" s="16" t="s">
        <v>290</v>
      </c>
      <c r="S93" s="16" t="s">
        <v>291</v>
      </c>
    </row>
    <row r="94" spans="14:19" s="16" customFormat="1">
      <c r="N94" s="16" t="s">
        <v>289</v>
      </c>
      <c r="O94" s="16">
        <v>1983</v>
      </c>
      <c r="P94" s="16">
        <v>1.76212645013442</v>
      </c>
      <c r="Q94" s="16" t="s">
        <v>292</v>
      </c>
      <c r="R94" s="16" t="s">
        <v>290</v>
      </c>
      <c r="S94" s="16" t="s">
        <v>291</v>
      </c>
    </row>
    <row r="95" spans="14:19" s="16" customFormat="1">
      <c r="N95" s="16" t="s">
        <v>289</v>
      </c>
      <c r="O95" s="16">
        <v>1984</v>
      </c>
      <c r="P95" s="16">
        <v>1.7533596518750501</v>
      </c>
      <c r="Q95" s="16" t="s">
        <v>292</v>
      </c>
      <c r="R95" s="16" t="s">
        <v>290</v>
      </c>
      <c r="S95" s="16" t="s">
        <v>291</v>
      </c>
    </row>
    <row r="96" spans="14:19" s="16" customFormat="1">
      <c r="N96" s="16" t="s">
        <v>289</v>
      </c>
      <c r="O96" s="16">
        <v>1985</v>
      </c>
      <c r="P96" s="16">
        <v>1.7446364695274099</v>
      </c>
      <c r="Q96" s="16" t="s">
        <v>292</v>
      </c>
      <c r="R96" s="16" t="s">
        <v>290</v>
      </c>
      <c r="S96" s="16" t="s">
        <v>291</v>
      </c>
    </row>
    <row r="97" spans="14:19" s="16" customFormat="1">
      <c r="N97" s="16" t="s">
        <v>289</v>
      </c>
      <c r="O97" s="16">
        <v>1986</v>
      </c>
      <c r="P97" s="16">
        <v>1.73595668609693</v>
      </c>
      <c r="Q97" s="16" t="s">
        <v>292</v>
      </c>
      <c r="R97" s="16" t="s">
        <v>290</v>
      </c>
      <c r="S97" s="16" t="s">
        <v>291</v>
      </c>
    </row>
    <row r="98" spans="14:19" s="16" customFormat="1">
      <c r="N98" s="16" t="s">
        <v>289</v>
      </c>
      <c r="O98" s="16">
        <v>1987</v>
      </c>
      <c r="P98" s="16">
        <v>1.72732008566858</v>
      </c>
      <c r="Q98" s="16" t="s">
        <v>292</v>
      </c>
      <c r="R98" s="16" t="s">
        <v>290</v>
      </c>
      <c r="S98" s="16" t="s">
        <v>291</v>
      </c>
    </row>
    <row r="99" spans="14:19" s="16" customFormat="1">
      <c r="N99" s="16" t="s">
        <v>289</v>
      </c>
      <c r="O99" s="16">
        <v>1988</v>
      </c>
      <c r="P99" s="16">
        <v>1.71872645340158</v>
      </c>
      <c r="Q99" s="16" t="s">
        <v>292</v>
      </c>
      <c r="R99" s="16" t="s">
        <v>290</v>
      </c>
      <c r="S99" s="16" t="s">
        <v>291</v>
      </c>
    </row>
    <row r="100" spans="14:19" s="16" customFormat="1">
      <c r="N100" s="16" t="s">
        <v>289</v>
      </c>
      <c r="O100" s="16">
        <v>1989</v>
      </c>
      <c r="P100" s="16">
        <v>1.71017557552396</v>
      </c>
      <c r="Q100" s="16" t="s">
        <v>292</v>
      </c>
      <c r="R100" s="16" t="s">
        <v>290</v>
      </c>
      <c r="S100" s="16" t="s">
        <v>291</v>
      </c>
    </row>
    <row r="101" spans="14:19" s="16" customFormat="1">
      <c r="N101" s="16" t="s">
        <v>289</v>
      </c>
      <c r="O101" s="16">
        <v>1990</v>
      </c>
      <c r="P101" s="16">
        <v>1.70166723932732</v>
      </c>
      <c r="Q101" s="16" t="s">
        <v>292</v>
      </c>
      <c r="R101" s="16" t="s">
        <v>290</v>
      </c>
      <c r="S101" s="16" t="s">
        <v>291</v>
      </c>
    </row>
    <row r="102" spans="14:19" s="16" customFormat="1">
      <c r="N102" s="16" t="s">
        <v>289</v>
      </c>
      <c r="O102" s="16">
        <v>1991</v>
      </c>
      <c r="P102" s="16">
        <v>1.6932012331615101</v>
      </c>
      <c r="Q102" s="16" t="s">
        <v>292</v>
      </c>
      <c r="R102" s="16" t="s">
        <v>290</v>
      </c>
      <c r="S102" s="16" t="s">
        <v>291</v>
      </c>
    </row>
    <row r="103" spans="14:19" s="16" customFormat="1">
      <c r="N103" s="16" t="s">
        <v>289</v>
      </c>
      <c r="O103" s="16">
        <v>1992</v>
      </c>
      <c r="P103" s="16">
        <v>1.68477734642937</v>
      </c>
      <c r="Q103" s="16" t="s">
        <v>292</v>
      </c>
      <c r="R103" s="16" t="s">
        <v>290</v>
      </c>
      <c r="S103" s="16" t="s">
        <v>291</v>
      </c>
    </row>
    <row r="104" spans="14:19" s="16" customFormat="1">
      <c r="N104" s="16" t="s">
        <v>289</v>
      </c>
      <c r="O104" s="16">
        <v>1993</v>
      </c>
      <c r="P104" s="16">
        <v>1.67639536958146</v>
      </c>
      <c r="Q104" s="16" t="s">
        <v>292</v>
      </c>
      <c r="R104" s="16" t="s">
        <v>290</v>
      </c>
      <c r="S104" s="16" t="s">
        <v>291</v>
      </c>
    </row>
    <row r="105" spans="14:19" s="16" customFormat="1">
      <c r="N105" s="16" t="s">
        <v>289</v>
      </c>
      <c r="O105" s="16">
        <v>1994</v>
      </c>
      <c r="P105" s="16">
        <v>1.66805509411091</v>
      </c>
      <c r="Q105" s="16" t="s">
        <v>292</v>
      </c>
      <c r="R105" s="16" t="s">
        <v>290</v>
      </c>
      <c r="S105" s="16" t="s">
        <v>291</v>
      </c>
    </row>
    <row r="106" spans="14:19" s="16" customFormat="1">
      <c r="N106" s="16" t="s">
        <v>289</v>
      </c>
      <c r="O106" s="16">
        <v>1995</v>
      </c>
      <c r="P106" s="16">
        <v>1.65975631254817</v>
      </c>
      <c r="Q106" s="16" t="s">
        <v>292</v>
      </c>
      <c r="R106" s="16" t="s">
        <v>290</v>
      </c>
      <c r="S106" s="16" t="s">
        <v>291</v>
      </c>
    </row>
    <row r="107" spans="14:19" s="16" customFormat="1">
      <c r="N107" s="16" t="s">
        <v>289</v>
      </c>
      <c r="O107" s="16">
        <v>1996</v>
      </c>
      <c r="P107" s="16">
        <v>1.6514988184558901</v>
      </c>
      <c r="Q107" s="16" t="s">
        <v>292</v>
      </c>
      <c r="R107" s="16" t="s">
        <v>290</v>
      </c>
      <c r="S107" s="16" t="s">
        <v>291</v>
      </c>
    </row>
    <row r="108" spans="14:19" s="16" customFormat="1">
      <c r="N108" s="16" t="s">
        <v>289</v>
      </c>
      <c r="O108" s="16">
        <v>1997</v>
      </c>
      <c r="P108" s="16">
        <v>1.6432824064237701</v>
      </c>
      <c r="Q108" s="16" t="s">
        <v>292</v>
      </c>
      <c r="R108" s="16" t="s">
        <v>290</v>
      </c>
      <c r="S108" s="16" t="s">
        <v>291</v>
      </c>
    </row>
    <row r="109" spans="14:19" s="16" customFormat="1">
      <c r="N109" s="16" t="s">
        <v>289</v>
      </c>
      <c r="O109" s="16">
        <v>1998</v>
      </c>
      <c r="P109" s="16">
        <v>1.6351068720634501</v>
      </c>
      <c r="Q109" s="16" t="s">
        <v>292</v>
      </c>
      <c r="R109" s="16" t="s">
        <v>290</v>
      </c>
      <c r="S109" s="16" t="s">
        <v>291</v>
      </c>
    </row>
    <row r="110" spans="14:19" s="16" customFormat="1">
      <c r="N110" s="16" t="s">
        <v>289</v>
      </c>
      <c r="O110" s="16">
        <v>1999</v>
      </c>
      <c r="P110" s="16">
        <v>1.6269720120034299</v>
      </c>
      <c r="Q110" s="16" t="s">
        <v>292</v>
      </c>
      <c r="R110" s="16" t="s">
        <v>290</v>
      </c>
      <c r="S110" s="16" t="s">
        <v>291</v>
      </c>
    </row>
    <row r="111" spans="14:19" s="16" customFormat="1">
      <c r="N111" s="16" t="s">
        <v>289</v>
      </c>
      <c r="O111" s="16">
        <v>2000</v>
      </c>
      <c r="P111" s="16">
        <v>1.6188776238840099</v>
      </c>
      <c r="Q111" s="16" t="s">
        <v>292</v>
      </c>
      <c r="R111" s="16" t="s">
        <v>290</v>
      </c>
      <c r="S111" s="16" t="s">
        <v>291</v>
      </c>
    </row>
    <row r="112" spans="14:19" s="16" customFormat="1">
      <c r="N112" s="16" t="s">
        <v>289</v>
      </c>
      <c r="O112" s="16">
        <v>2001</v>
      </c>
      <c r="P112" s="16">
        <v>1.61082350635225</v>
      </c>
      <c r="Q112" s="16" t="s">
        <v>292</v>
      </c>
      <c r="R112" s="16" t="s">
        <v>290</v>
      </c>
      <c r="S112" s="16" t="s">
        <v>291</v>
      </c>
    </row>
    <row r="113" spans="14:19" s="16" customFormat="1">
      <c r="N113" s="16" t="s">
        <v>289</v>
      </c>
      <c r="O113" s="16">
        <v>2002</v>
      </c>
      <c r="P113" s="16">
        <v>1.6028094590569699</v>
      </c>
      <c r="Q113" s="16" t="s">
        <v>292</v>
      </c>
      <c r="R113" s="16" t="s">
        <v>290</v>
      </c>
      <c r="S113" s="16" t="s">
        <v>291</v>
      </c>
    </row>
    <row r="114" spans="14:19" s="16" customFormat="1">
      <c r="N114" s="16" t="s">
        <v>289</v>
      </c>
      <c r="O114" s="16">
        <v>2003</v>
      </c>
      <c r="P114" s="16">
        <v>1.59483528264375</v>
      </c>
      <c r="Q114" s="16" t="s">
        <v>292</v>
      </c>
      <c r="R114" s="16" t="s">
        <v>290</v>
      </c>
      <c r="S114" s="16" t="s">
        <v>291</v>
      </c>
    </row>
    <row r="115" spans="14:19" s="16" customFormat="1">
      <c r="N115" s="16" t="s">
        <v>289</v>
      </c>
      <c r="O115" s="16">
        <v>2004</v>
      </c>
      <c r="P115" s="16">
        <v>1.58690077875</v>
      </c>
      <c r="Q115" s="16" t="s">
        <v>292</v>
      </c>
      <c r="R115" s="16" t="s">
        <v>290</v>
      </c>
      <c r="S115" s="16" t="s">
        <v>291</v>
      </c>
    </row>
    <row r="116" spans="14:19" s="16" customFormat="1">
      <c r="N116" s="16" t="s">
        <v>289</v>
      </c>
      <c r="O116" s="16">
        <v>2005</v>
      </c>
      <c r="P116" s="16">
        <v>1.5790057500000001</v>
      </c>
      <c r="Q116" s="16" t="s">
        <v>292</v>
      </c>
      <c r="R116" s="16" t="s">
        <v>290</v>
      </c>
      <c r="S116" s="16" t="s">
        <v>291</v>
      </c>
    </row>
    <row r="117" spans="14:19" s="16" customFormat="1">
      <c r="N117" s="16" t="s">
        <v>289</v>
      </c>
      <c r="O117" s="16">
        <v>2006</v>
      </c>
      <c r="P117" s="16">
        <v>1.57115</v>
      </c>
      <c r="Q117" s="16" t="s">
        <v>292</v>
      </c>
      <c r="R117" s="16" t="s">
        <v>290</v>
      </c>
      <c r="S117" s="16" t="s">
        <v>291</v>
      </c>
    </row>
    <row r="118" spans="14:19" s="16" customFormat="1">
      <c r="N118" s="16" t="s">
        <v>289</v>
      </c>
      <c r="O118" s="16">
        <v>2007</v>
      </c>
      <c r="P118" s="16">
        <v>1.5633333333333299</v>
      </c>
      <c r="Q118" s="16" t="s">
        <v>292</v>
      </c>
      <c r="R118" s="16" t="s">
        <v>290</v>
      </c>
      <c r="S118" s="16" t="s">
        <v>291</v>
      </c>
    </row>
    <row r="119" spans="14:19" s="16" customFormat="1">
      <c r="N119" s="16" t="s">
        <v>289</v>
      </c>
      <c r="O119" s="16">
        <v>2008</v>
      </c>
      <c r="P119" s="16">
        <v>1.55555555555556</v>
      </c>
      <c r="Q119" s="16" t="s">
        <v>292</v>
      </c>
      <c r="R119" s="16" t="s">
        <v>290</v>
      </c>
      <c r="S119" s="16" t="s">
        <v>291</v>
      </c>
    </row>
    <row r="120" spans="14:19" s="16" customFormat="1">
      <c r="N120" s="16" t="s">
        <v>289</v>
      </c>
      <c r="O120" s="16">
        <v>2009</v>
      </c>
      <c r="P120" s="16">
        <v>1.5477777777777799</v>
      </c>
      <c r="Q120" s="16" t="s">
        <v>292</v>
      </c>
      <c r="R120" s="16" t="s">
        <v>290</v>
      </c>
      <c r="S120" s="16" t="s">
        <v>291</v>
      </c>
    </row>
    <row r="121" spans="14:19" s="16" customFormat="1">
      <c r="N121" s="16" t="s">
        <v>289</v>
      </c>
      <c r="O121" s="16">
        <v>2010</v>
      </c>
      <c r="P121" s="16">
        <v>1.5400388888888901</v>
      </c>
      <c r="Q121" s="16" t="s">
        <v>292</v>
      </c>
      <c r="R121" s="16" t="s">
        <v>290</v>
      </c>
      <c r="S121" s="16" t="s">
        <v>291</v>
      </c>
    </row>
    <row r="122" spans="14:19" s="16" customFormat="1">
      <c r="N122" s="16" t="s">
        <v>289</v>
      </c>
      <c r="O122" s="16">
        <v>2011</v>
      </c>
      <c r="P122" s="16">
        <v>1.5323386944444399</v>
      </c>
      <c r="Q122" s="16" t="s">
        <v>292</v>
      </c>
      <c r="R122" s="16" t="s">
        <v>290</v>
      </c>
      <c r="S122" s="16" t="s">
        <v>291</v>
      </c>
    </row>
    <row r="123" spans="14:19" s="16" customFormat="1">
      <c r="N123" s="16" t="s">
        <v>289</v>
      </c>
      <c r="O123" s="16">
        <v>2012</v>
      </c>
      <c r="P123" s="16">
        <v>1.5246770009722199</v>
      </c>
      <c r="Q123" s="16" t="s">
        <v>292</v>
      </c>
      <c r="R123" s="16" t="s">
        <v>290</v>
      </c>
      <c r="S123" s="16" t="s">
        <v>291</v>
      </c>
    </row>
    <row r="124" spans="14:19" s="16" customFormat="1">
      <c r="N124" s="16" t="s">
        <v>289</v>
      </c>
      <c r="O124" s="16">
        <v>2013</v>
      </c>
      <c r="P124" s="16">
        <v>1.51705361596736</v>
      </c>
      <c r="Q124" s="16" t="s">
        <v>292</v>
      </c>
      <c r="R124" s="16" t="s">
        <v>290</v>
      </c>
      <c r="S124" s="16" t="s">
        <v>291</v>
      </c>
    </row>
    <row r="125" spans="14:19" s="16" customFormat="1">
      <c r="N125" s="16" t="s">
        <v>289</v>
      </c>
      <c r="O125" s="16">
        <v>2014</v>
      </c>
      <c r="P125" s="16">
        <v>1.5094683478875199</v>
      </c>
      <c r="Q125" s="16" t="s">
        <v>292</v>
      </c>
      <c r="R125" s="16" t="s">
        <v>290</v>
      </c>
      <c r="S125" s="16" t="s">
        <v>291</v>
      </c>
    </row>
    <row r="126" spans="14:19" s="16" customFormat="1">
      <c r="N126" s="16" t="s">
        <v>289</v>
      </c>
      <c r="O126" s="16">
        <v>2015</v>
      </c>
      <c r="P126" s="16">
        <v>1.5019210061480901</v>
      </c>
      <c r="Q126" s="16" t="s">
        <v>292</v>
      </c>
      <c r="R126" s="16" t="s">
        <v>290</v>
      </c>
      <c r="S126" s="16" t="s">
        <v>291</v>
      </c>
    </row>
    <row r="127" spans="14:19" s="16" customFormat="1">
      <c r="N127" s="16" t="s">
        <v>289</v>
      </c>
      <c r="O127" s="16">
        <v>2016</v>
      </c>
      <c r="P127" s="16">
        <v>1.4944114011173499</v>
      </c>
      <c r="Q127" s="16" t="s">
        <v>292</v>
      </c>
      <c r="R127" s="16" t="s">
        <v>290</v>
      </c>
      <c r="S127" s="16" t="s">
        <v>291</v>
      </c>
    </row>
    <row r="128" spans="14:19" s="16" customFormat="1">
      <c r="N128" s="16" t="s">
        <v>289</v>
      </c>
      <c r="O128" s="16">
        <v>2017</v>
      </c>
      <c r="P128" s="16">
        <v>1.48693934411176</v>
      </c>
      <c r="Q128" s="16" t="s">
        <v>292</v>
      </c>
      <c r="R128" s="16" t="s">
        <v>290</v>
      </c>
      <c r="S128" s="16" t="s">
        <v>291</v>
      </c>
    </row>
    <row r="129" spans="14:19" s="16" customFormat="1">
      <c r="N129" s="16" t="s">
        <v>289</v>
      </c>
      <c r="O129" s="16">
        <v>2018</v>
      </c>
      <c r="P129" s="16">
        <v>1.4795046473911999</v>
      </c>
      <c r="Q129" s="16" t="s">
        <v>292</v>
      </c>
      <c r="R129" s="16" t="s">
        <v>290</v>
      </c>
      <c r="S129" s="16" t="s">
        <v>291</v>
      </c>
    </row>
    <row r="130" spans="14:19" s="16" customFormat="1">
      <c r="N130" s="16" t="s">
        <v>289</v>
      </c>
      <c r="O130" s="16">
        <v>2019</v>
      </c>
      <c r="P130" s="16">
        <v>1.4721071241542401</v>
      </c>
      <c r="Q130" s="16" t="s">
        <v>292</v>
      </c>
      <c r="R130" s="16" t="s">
        <v>290</v>
      </c>
      <c r="S130" s="16" t="s">
        <v>291</v>
      </c>
    </row>
    <row r="131" spans="14:19" s="16" customFormat="1">
      <c r="N131" s="16" t="s">
        <v>289</v>
      </c>
      <c r="O131" s="16">
        <v>2020</v>
      </c>
      <c r="P131" s="16">
        <v>1.4647465885334701</v>
      </c>
      <c r="Q131" s="16" t="s">
        <v>292</v>
      </c>
      <c r="R131" s="16" t="s">
        <v>290</v>
      </c>
      <c r="S131" s="16" t="s">
        <v>291</v>
      </c>
    </row>
    <row r="132" spans="14:19" s="16" customFormat="1">
      <c r="N132" s="16" t="s">
        <v>289</v>
      </c>
      <c r="O132" s="16">
        <v>1960</v>
      </c>
      <c r="P132" s="16">
        <v>1.1469693815444399</v>
      </c>
      <c r="Q132" s="16" t="s">
        <v>293</v>
      </c>
      <c r="R132" s="16" t="s">
        <v>290</v>
      </c>
      <c r="S132" s="16" t="s">
        <v>291</v>
      </c>
    </row>
    <row r="133" spans="14:19" s="16" customFormat="1">
      <c r="N133" s="16" t="s">
        <v>289</v>
      </c>
      <c r="O133" s="16">
        <v>1961</v>
      </c>
      <c r="P133" s="16">
        <v>1.14126306621337</v>
      </c>
      <c r="Q133" s="16" t="s">
        <v>293</v>
      </c>
      <c r="R133" s="16" t="s">
        <v>290</v>
      </c>
      <c r="S133" s="16" t="s">
        <v>291</v>
      </c>
    </row>
    <row r="134" spans="14:19" s="16" customFormat="1">
      <c r="N134" s="16" t="s">
        <v>289</v>
      </c>
      <c r="O134" s="16">
        <v>1962</v>
      </c>
      <c r="P134" s="16">
        <v>1.1355851405108199</v>
      </c>
      <c r="Q134" s="16" t="s">
        <v>293</v>
      </c>
      <c r="R134" s="16" t="s">
        <v>290</v>
      </c>
      <c r="S134" s="16" t="s">
        <v>291</v>
      </c>
    </row>
    <row r="135" spans="14:19" s="16" customFormat="1">
      <c r="N135" s="16" t="s">
        <v>289</v>
      </c>
      <c r="O135" s="16">
        <v>1963</v>
      </c>
      <c r="P135" s="16">
        <v>1.1299354631948499</v>
      </c>
      <c r="Q135" s="16" t="s">
        <v>293</v>
      </c>
      <c r="R135" s="16" t="s">
        <v>290</v>
      </c>
      <c r="S135" s="16" t="s">
        <v>291</v>
      </c>
    </row>
    <row r="136" spans="14:19" s="16" customFormat="1">
      <c r="N136" s="16" t="s">
        <v>289</v>
      </c>
      <c r="O136" s="16">
        <v>1964</v>
      </c>
      <c r="P136" s="16">
        <v>1.12431389372622</v>
      </c>
      <c r="Q136" s="16" t="s">
        <v>293</v>
      </c>
      <c r="R136" s="16" t="s">
        <v>290</v>
      </c>
      <c r="S136" s="16" t="s">
        <v>291</v>
      </c>
    </row>
    <row r="137" spans="14:19" s="16" customFormat="1">
      <c r="N137" s="16" t="s">
        <v>289</v>
      </c>
      <c r="O137" s="16">
        <v>1965</v>
      </c>
      <c r="P137" s="16">
        <v>1.11872029226489</v>
      </c>
      <c r="Q137" s="16" t="s">
        <v>293</v>
      </c>
      <c r="R137" s="16" t="s">
        <v>290</v>
      </c>
      <c r="S137" s="16" t="s">
        <v>291</v>
      </c>
    </row>
    <row r="138" spans="14:19" s="16" customFormat="1">
      <c r="N138" s="16" t="s">
        <v>289</v>
      </c>
      <c r="O138" s="16">
        <v>1966</v>
      </c>
      <c r="P138" s="16">
        <v>1.11315451966656</v>
      </c>
      <c r="Q138" s="16" t="s">
        <v>293</v>
      </c>
      <c r="R138" s="16" t="s">
        <v>290</v>
      </c>
      <c r="S138" s="16" t="s">
        <v>291</v>
      </c>
    </row>
    <row r="139" spans="14:19" s="16" customFormat="1">
      <c r="N139" s="16" t="s">
        <v>289</v>
      </c>
      <c r="O139" s="16">
        <v>1967</v>
      </c>
      <c r="P139" s="16">
        <v>1.1076164374791599</v>
      </c>
      <c r="Q139" s="16" t="s">
        <v>293</v>
      </c>
      <c r="R139" s="16" t="s">
        <v>290</v>
      </c>
      <c r="S139" s="16" t="s">
        <v>291</v>
      </c>
    </row>
    <row r="140" spans="14:19" s="16" customFormat="1">
      <c r="N140" s="16" t="s">
        <v>289</v>
      </c>
      <c r="O140" s="16">
        <v>1968</v>
      </c>
      <c r="P140" s="16">
        <v>1.1021059079394699</v>
      </c>
      <c r="Q140" s="16" t="s">
        <v>293</v>
      </c>
      <c r="R140" s="16" t="s">
        <v>290</v>
      </c>
      <c r="S140" s="16" t="s">
        <v>291</v>
      </c>
    </row>
    <row r="141" spans="14:19" s="16" customFormat="1">
      <c r="N141" s="16" t="s">
        <v>289</v>
      </c>
      <c r="O141" s="16">
        <v>1969</v>
      </c>
      <c r="P141" s="16">
        <v>1.09662279396962</v>
      </c>
      <c r="Q141" s="16" t="s">
        <v>293</v>
      </c>
      <c r="R141" s="16" t="s">
        <v>290</v>
      </c>
      <c r="S141" s="16" t="s">
        <v>291</v>
      </c>
    </row>
    <row r="142" spans="14:19" s="16" customFormat="1">
      <c r="N142" s="16" t="s">
        <v>289</v>
      </c>
      <c r="O142" s="16">
        <v>1970</v>
      </c>
      <c r="P142" s="16">
        <v>1.0911669591737501</v>
      </c>
      <c r="Q142" s="16" t="s">
        <v>293</v>
      </c>
      <c r="R142" s="16" t="s">
        <v>290</v>
      </c>
      <c r="S142" s="16" t="s">
        <v>291</v>
      </c>
    </row>
    <row r="143" spans="14:19" s="16" customFormat="1">
      <c r="N143" s="16" t="s">
        <v>289</v>
      </c>
      <c r="O143" s="16">
        <v>1971</v>
      </c>
      <c r="P143" s="16">
        <v>1.0857382678345799</v>
      </c>
      <c r="Q143" s="16" t="s">
        <v>293</v>
      </c>
      <c r="R143" s="16" t="s">
        <v>290</v>
      </c>
      <c r="S143" s="16" t="s">
        <v>291</v>
      </c>
    </row>
    <row r="144" spans="14:19" s="16" customFormat="1">
      <c r="N144" s="16" t="s">
        <v>289</v>
      </c>
      <c r="O144" s="16">
        <v>1972</v>
      </c>
      <c r="P144" s="16">
        <v>1.0803365849100299</v>
      </c>
      <c r="Q144" s="16" t="s">
        <v>293</v>
      </c>
      <c r="R144" s="16" t="s">
        <v>290</v>
      </c>
      <c r="S144" s="16" t="s">
        <v>291</v>
      </c>
    </row>
    <row r="145" spans="14:19" s="16" customFormat="1">
      <c r="N145" s="16" t="s">
        <v>289</v>
      </c>
      <c r="O145" s="16">
        <v>1973</v>
      </c>
      <c r="P145" s="16">
        <v>1.07496177602988</v>
      </c>
      <c r="Q145" s="16" t="s">
        <v>293</v>
      </c>
      <c r="R145" s="16" t="s">
        <v>290</v>
      </c>
      <c r="S145" s="16" t="s">
        <v>291</v>
      </c>
    </row>
    <row r="146" spans="14:19" s="16" customFormat="1">
      <c r="N146" s="16" t="s">
        <v>289</v>
      </c>
      <c r="O146" s="16">
        <v>1974</v>
      </c>
      <c r="P146" s="16">
        <v>1.0696137074924199</v>
      </c>
      <c r="Q146" s="16" t="s">
        <v>293</v>
      </c>
      <c r="R146" s="16" t="s">
        <v>290</v>
      </c>
      <c r="S146" s="16" t="s">
        <v>291</v>
      </c>
    </row>
    <row r="147" spans="14:19" s="16" customFormat="1">
      <c r="N147" s="16" t="s">
        <v>289</v>
      </c>
      <c r="O147" s="16">
        <v>1975</v>
      </c>
      <c r="P147" s="16">
        <v>1.06429224626111</v>
      </c>
      <c r="Q147" s="16" t="s">
        <v>293</v>
      </c>
      <c r="R147" s="16" t="s">
        <v>290</v>
      </c>
      <c r="S147" s="16" t="s">
        <v>291</v>
      </c>
    </row>
    <row r="148" spans="14:19" s="16" customFormat="1">
      <c r="N148" s="16" t="s">
        <v>289</v>
      </c>
      <c r="O148" s="16">
        <v>1976</v>
      </c>
      <c r="P148" s="16">
        <v>1.0589972599613</v>
      </c>
      <c r="Q148" s="16" t="s">
        <v>293</v>
      </c>
      <c r="R148" s="16" t="s">
        <v>290</v>
      </c>
      <c r="S148" s="16" t="s">
        <v>291</v>
      </c>
    </row>
    <row r="149" spans="14:19" s="16" customFormat="1">
      <c r="N149" s="16" t="s">
        <v>289</v>
      </c>
      <c r="O149" s="16">
        <v>1977</v>
      </c>
      <c r="P149" s="16">
        <v>1.05372861687692</v>
      </c>
      <c r="Q149" s="16" t="s">
        <v>293</v>
      </c>
      <c r="R149" s="16" t="s">
        <v>290</v>
      </c>
      <c r="S149" s="16" t="s">
        <v>291</v>
      </c>
    </row>
    <row r="150" spans="14:19" s="16" customFormat="1">
      <c r="N150" s="16" t="s">
        <v>289</v>
      </c>
      <c r="O150" s="16">
        <v>1978</v>
      </c>
      <c r="P150" s="16">
        <v>1.0484861859471799</v>
      </c>
      <c r="Q150" s="16" t="s">
        <v>293</v>
      </c>
      <c r="R150" s="16" t="s">
        <v>290</v>
      </c>
      <c r="S150" s="16" t="s">
        <v>291</v>
      </c>
    </row>
    <row r="151" spans="14:19" s="16" customFormat="1">
      <c r="N151" s="16" t="s">
        <v>289</v>
      </c>
      <c r="O151" s="16">
        <v>1979</v>
      </c>
      <c r="P151" s="16">
        <v>1.0432698367633699</v>
      </c>
      <c r="Q151" s="16" t="s">
        <v>293</v>
      </c>
      <c r="R151" s="16" t="s">
        <v>290</v>
      </c>
      <c r="S151" s="16" t="s">
        <v>291</v>
      </c>
    </row>
    <row r="152" spans="14:19" s="16" customFormat="1">
      <c r="N152" s="16" t="s">
        <v>289</v>
      </c>
      <c r="O152" s="16">
        <v>1980</v>
      </c>
      <c r="P152" s="16">
        <v>1.0380794395655399</v>
      </c>
      <c r="Q152" s="16" t="s">
        <v>293</v>
      </c>
      <c r="R152" s="16" t="s">
        <v>290</v>
      </c>
      <c r="S152" s="16" t="s">
        <v>291</v>
      </c>
    </row>
    <row r="153" spans="14:19" s="16" customFormat="1">
      <c r="N153" s="16" t="s">
        <v>289</v>
      </c>
      <c r="O153" s="16">
        <v>1981</v>
      </c>
      <c r="P153" s="16">
        <v>1.0329148652393401</v>
      </c>
      <c r="Q153" s="16" t="s">
        <v>293</v>
      </c>
      <c r="R153" s="16" t="s">
        <v>290</v>
      </c>
      <c r="S153" s="16" t="s">
        <v>291</v>
      </c>
    </row>
    <row r="154" spans="14:19" s="16" customFormat="1">
      <c r="N154" s="16" t="s">
        <v>289</v>
      </c>
      <c r="O154" s="16">
        <v>1982</v>
      </c>
      <c r="P154" s="16">
        <v>1.0277759853127799</v>
      </c>
      <c r="Q154" s="16" t="s">
        <v>293</v>
      </c>
      <c r="R154" s="16" t="s">
        <v>290</v>
      </c>
      <c r="S154" s="16" t="s">
        <v>291</v>
      </c>
    </row>
    <row r="155" spans="14:19" s="16" customFormat="1">
      <c r="N155" s="16" t="s">
        <v>289</v>
      </c>
      <c r="O155" s="16">
        <v>1983</v>
      </c>
      <c r="P155" s="16">
        <v>1.0226626719530101</v>
      </c>
      <c r="Q155" s="16" t="s">
        <v>293</v>
      </c>
      <c r="R155" s="16" t="s">
        <v>290</v>
      </c>
      <c r="S155" s="16" t="s">
        <v>291</v>
      </c>
    </row>
    <row r="156" spans="14:19" s="16" customFormat="1">
      <c r="N156" s="16" t="s">
        <v>289</v>
      </c>
      <c r="O156" s="16">
        <v>1984</v>
      </c>
      <c r="P156" s="16">
        <v>1.0175747979631999</v>
      </c>
      <c r="Q156" s="16" t="s">
        <v>293</v>
      </c>
      <c r="R156" s="16" t="s">
        <v>290</v>
      </c>
      <c r="S156" s="16" t="s">
        <v>291</v>
      </c>
    </row>
    <row r="157" spans="14:19" s="16" customFormat="1">
      <c r="N157" s="16" t="s">
        <v>289</v>
      </c>
      <c r="O157" s="16">
        <v>1985</v>
      </c>
      <c r="P157" s="16">
        <v>1.0125122367793</v>
      </c>
      <c r="Q157" s="16" t="s">
        <v>293</v>
      </c>
      <c r="R157" s="16" t="s">
        <v>290</v>
      </c>
      <c r="S157" s="16" t="s">
        <v>291</v>
      </c>
    </row>
    <row r="158" spans="14:19" s="16" customFormat="1">
      <c r="N158" s="16" t="s">
        <v>289</v>
      </c>
      <c r="O158" s="16">
        <v>1986</v>
      </c>
      <c r="P158" s="16">
        <v>1.00747486246697</v>
      </c>
      <c r="Q158" s="16" t="s">
        <v>293</v>
      </c>
      <c r="R158" s="16" t="s">
        <v>290</v>
      </c>
      <c r="S158" s="16" t="s">
        <v>291</v>
      </c>
    </row>
    <row r="159" spans="14:19" s="16" customFormat="1">
      <c r="N159" s="16" t="s">
        <v>289</v>
      </c>
      <c r="O159" s="16">
        <v>1987</v>
      </c>
      <c r="P159" s="16">
        <v>1.0024625497183699</v>
      </c>
      <c r="Q159" s="16" t="s">
        <v>293</v>
      </c>
      <c r="R159" s="16" t="s">
        <v>290</v>
      </c>
      <c r="S159" s="16" t="s">
        <v>291</v>
      </c>
    </row>
    <row r="160" spans="14:19" s="16" customFormat="1">
      <c r="N160" s="16" t="s">
        <v>289</v>
      </c>
      <c r="O160" s="16">
        <v>1988</v>
      </c>
      <c r="P160" s="16">
        <v>0.99747517384912898</v>
      </c>
      <c r="Q160" s="16" t="s">
        <v>293</v>
      </c>
      <c r="R160" s="16" t="s">
        <v>290</v>
      </c>
      <c r="S160" s="16" t="s">
        <v>291</v>
      </c>
    </row>
    <row r="161" spans="14:19" s="16" customFormat="1">
      <c r="N161" s="16" t="s">
        <v>289</v>
      </c>
      <c r="O161" s="16">
        <v>1989</v>
      </c>
      <c r="P161" s="16">
        <v>0.99251261079515396</v>
      </c>
      <c r="Q161" s="16" t="s">
        <v>293</v>
      </c>
      <c r="R161" s="16" t="s">
        <v>290</v>
      </c>
      <c r="S161" s="16" t="s">
        <v>291</v>
      </c>
    </row>
    <row r="162" spans="14:19" s="16" customFormat="1">
      <c r="N162" s="16" t="s">
        <v>289</v>
      </c>
      <c r="O162" s="16">
        <v>1990</v>
      </c>
      <c r="P162" s="16">
        <v>0.98757473710960597</v>
      </c>
      <c r="Q162" s="16" t="s">
        <v>293</v>
      </c>
      <c r="R162" s="16" t="s">
        <v>290</v>
      </c>
      <c r="S162" s="16" t="s">
        <v>291</v>
      </c>
    </row>
    <row r="163" spans="14:19" s="16" customFormat="1">
      <c r="N163" s="16" t="s">
        <v>289</v>
      </c>
      <c r="O163" s="16">
        <v>1991</v>
      </c>
      <c r="P163" s="16">
        <v>0.98266142995980699</v>
      </c>
      <c r="Q163" s="16" t="s">
        <v>293</v>
      </c>
      <c r="R163" s="16" t="s">
        <v>290</v>
      </c>
      <c r="S163" s="16" t="s">
        <v>291</v>
      </c>
    </row>
    <row r="164" spans="14:19" s="16" customFormat="1">
      <c r="N164" s="16" t="s">
        <v>289</v>
      </c>
      <c r="O164" s="16">
        <v>1992</v>
      </c>
      <c r="P164" s="16">
        <v>0.97777256712418603</v>
      </c>
      <c r="Q164" s="16" t="s">
        <v>293</v>
      </c>
      <c r="R164" s="16" t="s">
        <v>290</v>
      </c>
      <c r="S164" s="16" t="s">
        <v>291</v>
      </c>
    </row>
    <row r="165" spans="14:19" s="16" customFormat="1">
      <c r="N165" s="16" t="s">
        <v>289</v>
      </c>
      <c r="O165" s="16">
        <v>1993</v>
      </c>
      <c r="P165" s="16">
        <v>0.97290802698923995</v>
      </c>
      <c r="Q165" s="16" t="s">
        <v>293</v>
      </c>
      <c r="R165" s="16" t="s">
        <v>290</v>
      </c>
      <c r="S165" s="16" t="s">
        <v>291</v>
      </c>
    </row>
    <row r="166" spans="14:19" s="16" customFormat="1">
      <c r="N166" s="16" t="s">
        <v>289</v>
      </c>
      <c r="O166" s="16">
        <v>1994</v>
      </c>
      <c r="P166" s="16">
        <v>0.96806768854650804</v>
      </c>
      <c r="Q166" s="16" t="s">
        <v>293</v>
      </c>
      <c r="R166" s="16" t="s">
        <v>290</v>
      </c>
      <c r="S166" s="16" t="s">
        <v>291</v>
      </c>
    </row>
    <row r="167" spans="14:19" s="16" customFormat="1">
      <c r="N167" s="16" t="s">
        <v>289</v>
      </c>
      <c r="O167" s="16">
        <v>1995</v>
      </c>
      <c r="P167" s="16">
        <v>0.96325143138956004</v>
      </c>
      <c r="Q167" s="16" t="s">
        <v>293</v>
      </c>
      <c r="R167" s="16" t="s">
        <v>290</v>
      </c>
      <c r="S167" s="16" t="s">
        <v>291</v>
      </c>
    </row>
    <row r="168" spans="14:19" s="16" customFormat="1">
      <c r="N168" s="16" t="s">
        <v>289</v>
      </c>
      <c r="O168" s="16">
        <v>1996</v>
      </c>
      <c r="P168" s="16">
        <v>0.95845913571100505</v>
      </c>
      <c r="Q168" s="16" t="s">
        <v>293</v>
      </c>
      <c r="R168" s="16" t="s">
        <v>290</v>
      </c>
      <c r="S168" s="16" t="s">
        <v>291</v>
      </c>
    </row>
    <row r="169" spans="14:19" s="16" customFormat="1">
      <c r="N169" s="16" t="s">
        <v>289</v>
      </c>
      <c r="O169" s="16">
        <v>1997</v>
      </c>
      <c r="P169" s="16">
        <v>0.95369068229950804</v>
      </c>
      <c r="Q169" s="16" t="s">
        <v>293</v>
      </c>
      <c r="R169" s="16" t="s">
        <v>290</v>
      </c>
      <c r="S169" s="16" t="s">
        <v>291</v>
      </c>
    </row>
    <row r="170" spans="14:19" s="16" customFormat="1">
      <c r="N170" s="16" t="s">
        <v>289</v>
      </c>
      <c r="O170" s="16">
        <v>1998</v>
      </c>
      <c r="P170" s="16">
        <v>0.94894595253682401</v>
      </c>
      <c r="Q170" s="16" t="s">
        <v>293</v>
      </c>
      <c r="R170" s="16" t="s">
        <v>290</v>
      </c>
      <c r="S170" s="16" t="s">
        <v>291</v>
      </c>
    </row>
    <row r="171" spans="14:19" s="16" customFormat="1">
      <c r="N171" s="16" t="s">
        <v>289</v>
      </c>
      <c r="O171" s="16">
        <v>1999</v>
      </c>
      <c r="P171" s="16">
        <v>0.94422482839485</v>
      </c>
      <c r="Q171" s="16" t="s">
        <v>293</v>
      </c>
      <c r="R171" s="16" t="s">
        <v>290</v>
      </c>
      <c r="S171" s="16" t="s">
        <v>291</v>
      </c>
    </row>
    <row r="172" spans="14:19" s="16" customFormat="1">
      <c r="N172" s="16" t="s">
        <v>289</v>
      </c>
      <c r="O172" s="16">
        <v>2000</v>
      </c>
      <c r="P172" s="16">
        <v>0.93952719243268601</v>
      </c>
      <c r="Q172" s="16" t="s">
        <v>293</v>
      </c>
      <c r="R172" s="16" t="s">
        <v>290</v>
      </c>
      <c r="S172" s="16" t="s">
        <v>291</v>
      </c>
    </row>
    <row r="173" spans="14:19" s="16" customFormat="1">
      <c r="N173" s="16" t="s">
        <v>289</v>
      </c>
      <c r="O173" s="16">
        <v>2001</v>
      </c>
      <c r="P173" s="16">
        <v>0.93485292779371798</v>
      </c>
      <c r="Q173" s="16" t="s">
        <v>293</v>
      </c>
      <c r="R173" s="16" t="s">
        <v>290</v>
      </c>
      <c r="S173" s="16" t="s">
        <v>291</v>
      </c>
    </row>
    <row r="174" spans="14:19" s="16" customFormat="1">
      <c r="N174" s="16" t="s">
        <v>289</v>
      </c>
      <c r="O174" s="16">
        <v>2002</v>
      </c>
      <c r="P174" s="16">
        <v>0.93020191820270404</v>
      </c>
      <c r="Q174" s="16" t="s">
        <v>293</v>
      </c>
      <c r="R174" s="16" t="s">
        <v>290</v>
      </c>
      <c r="S174" s="16" t="s">
        <v>291</v>
      </c>
    </row>
    <row r="175" spans="14:19" s="16" customFormat="1">
      <c r="N175" s="16" t="s">
        <v>289</v>
      </c>
      <c r="O175" s="16">
        <v>2003</v>
      </c>
      <c r="P175" s="16">
        <v>0.92557404796289</v>
      </c>
      <c r="Q175" s="16" t="s">
        <v>293</v>
      </c>
      <c r="R175" s="16" t="s">
        <v>290</v>
      </c>
      <c r="S175" s="16" t="s">
        <v>291</v>
      </c>
    </row>
    <row r="176" spans="14:19" s="16" customFormat="1">
      <c r="N176" s="16" t="s">
        <v>289</v>
      </c>
      <c r="O176" s="16">
        <v>2004</v>
      </c>
      <c r="P176" s="16">
        <v>0.92096920195312504</v>
      </c>
      <c r="Q176" s="16" t="s">
        <v>293</v>
      </c>
      <c r="R176" s="16" t="s">
        <v>290</v>
      </c>
      <c r="S176" s="16" t="s">
        <v>291</v>
      </c>
    </row>
    <row r="177" spans="14:19" s="16" customFormat="1">
      <c r="N177" s="16" t="s">
        <v>289</v>
      </c>
      <c r="O177" s="16">
        <v>2005</v>
      </c>
      <c r="P177" s="16">
        <v>0.91638726562499995</v>
      </c>
      <c r="Q177" s="16" t="s">
        <v>293</v>
      </c>
      <c r="R177" s="16" t="s">
        <v>290</v>
      </c>
      <c r="S177" s="16" t="s">
        <v>291</v>
      </c>
    </row>
    <row r="178" spans="14:19" s="16" customFormat="1">
      <c r="N178" s="16" t="s">
        <v>289</v>
      </c>
      <c r="O178" s="16">
        <v>2006</v>
      </c>
      <c r="P178" s="16">
        <v>0.91182812499999999</v>
      </c>
      <c r="Q178" s="16" t="s">
        <v>293</v>
      </c>
      <c r="R178" s="16" t="s">
        <v>290</v>
      </c>
      <c r="S178" s="16" t="s">
        <v>291</v>
      </c>
    </row>
    <row r="179" spans="14:19" s="16" customFormat="1">
      <c r="N179" s="16" t="s">
        <v>289</v>
      </c>
      <c r="O179" s="16">
        <v>2007</v>
      </c>
      <c r="P179" s="16">
        <v>0.90729166666666705</v>
      </c>
      <c r="Q179" s="16" t="s">
        <v>293</v>
      </c>
      <c r="R179" s="16" t="s">
        <v>290</v>
      </c>
      <c r="S179" s="16" t="s">
        <v>291</v>
      </c>
    </row>
    <row r="180" spans="14:19" s="16" customFormat="1">
      <c r="N180" s="16" t="s">
        <v>289</v>
      </c>
      <c r="O180" s="16">
        <v>2008</v>
      </c>
      <c r="P180" s="16">
        <v>0.90277777777777801</v>
      </c>
      <c r="Q180" s="16" t="s">
        <v>293</v>
      </c>
      <c r="R180" s="16" t="s">
        <v>290</v>
      </c>
      <c r="S180" s="16" t="s">
        <v>291</v>
      </c>
    </row>
    <row r="181" spans="14:19" s="16" customFormat="1">
      <c r="N181" s="16" t="s">
        <v>289</v>
      </c>
      <c r="O181" s="16">
        <v>2009</v>
      </c>
      <c r="P181" s="16">
        <v>0.89826388888888897</v>
      </c>
      <c r="Q181" s="16" t="s">
        <v>293</v>
      </c>
      <c r="R181" s="16" t="s">
        <v>290</v>
      </c>
      <c r="S181" s="16" t="s">
        <v>291</v>
      </c>
    </row>
    <row r="182" spans="14:19" s="16" customFormat="1">
      <c r="N182" s="16" t="s">
        <v>289</v>
      </c>
      <c r="O182" s="16">
        <v>2010</v>
      </c>
      <c r="P182" s="16">
        <v>0.89377256944444405</v>
      </c>
      <c r="Q182" s="16" t="s">
        <v>293</v>
      </c>
      <c r="R182" s="16" t="s">
        <v>290</v>
      </c>
      <c r="S182" s="16" t="s">
        <v>291</v>
      </c>
    </row>
    <row r="183" spans="14:19" s="16" customFormat="1">
      <c r="N183" s="16" t="s">
        <v>289</v>
      </c>
      <c r="O183" s="16">
        <v>2011</v>
      </c>
      <c r="P183" s="16">
        <v>0.88930370659722202</v>
      </c>
      <c r="Q183" s="16" t="s">
        <v>293</v>
      </c>
      <c r="R183" s="16" t="s">
        <v>290</v>
      </c>
      <c r="S183" s="16" t="s">
        <v>291</v>
      </c>
    </row>
    <row r="184" spans="14:19" s="16" customFormat="1">
      <c r="N184" s="16" t="s">
        <v>289</v>
      </c>
      <c r="O184" s="16">
        <v>2012</v>
      </c>
      <c r="P184" s="16">
        <v>0.88485718806423597</v>
      </c>
      <c r="Q184" s="16" t="s">
        <v>293</v>
      </c>
      <c r="R184" s="16" t="s">
        <v>290</v>
      </c>
      <c r="S184" s="16" t="s">
        <v>291</v>
      </c>
    </row>
    <row r="185" spans="14:19" s="16" customFormat="1">
      <c r="N185" s="16" t="s">
        <v>289</v>
      </c>
      <c r="O185" s="16">
        <v>2013</v>
      </c>
      <c r="P185" s="16">
        <v>0.88043290212391501</v>
      </c>
      <c r="Q185" s="16" t="s">
        <v>293</v>
      </c>
      <c r="R185" s="16" t="s">
        <v>290</v>
      </c>
      <c r="S185" s="16" t="s">
        <v>291</v>
      </c>
    </row>
    <row r="186" spans="14:19" s="16" customFormat="1">
      <c r="N186" s="16" t="s">
        <v>289</v>
      </c>
      <c r="O186" s="16">
        <v>2014</v>
      </c>
      <c r="P186" s="16">
        <v>0.87603073761329497</v>
      </c>
      <c r="Q186" s="16" t="s">
        <v>293</v>
      </c>
      <c r="R186" s="16" t="s">
        <v>290</v>
      </c>
      <c r="S186" s="16" t="s">
        <v>291</v>
      </c>
    </row>
    <row r="187" spans="14:19" s="16" customFormat="1">
      <c r="N187" s="16" t="s">
        <v>289</v>
      </c>
      <c r="O187" s="16">
        <v>2015</v>
      </c>
      <c r="P187" s="16">
        <v>0.87165058392522898</v>
      </c>
      <c r="Q187" s="16" t="s">
        <v>293</v>
      </c>
      <c r="R187" s="16" t="s">
        <v>290</v>
      </c>
      <c r="S187" s="16" t="s">
        <v>291</v>
      </c>
    </row>
    <row r="188" spans="14:19" s="16" customFormat="1">
      <c r="N188" s="16" t="s">
        <v>289</v>
      </c>
      <c r="O188" s="16">
        <v>2016</v>
      </c>
      <c r="P188" s="16">
        <v>0.86729233100560299</v>
      </c>
      <c r="Q188" s="16" t="s">
        <v>293</v>
      </c>
      <c r="R188" s="16" t="s">
        <v>290</v>
      </c>
      <c r="S188" s="16" t="s">
        <v>291</v>
      </c>
    </row>
    <row r="189" spans="14:19" s="16" customFormat="1">
      <c r="N189" s="16" t="s">
        <v>289</v>
      </c>
      <c r="O189" s="16">
        <v>2017</v>
      </c>
      <c r="P189" s="16">
        <v>0.862955869350575</v>
      </c>
      <c r="Q189" s="16" t="s">
        <v>293</v>
      </c>
      <c r="R189" s="16" t="s">
        <v>290</v>
      </c>
      <c r="S189" s="16" t="s">
        <v>291</v>
      </c>
    </row>
    <row r="190" spans="14:19" s="16" customFormat="1">
      <c r="N190" s="16" t="s">
        <v>289</v>
      </c>
      <c r="O190" s="16">
        <v>2018</v>
      </c>
      <c r="P190" s="16">
        <v>0.85864109000382205</v>
      </c>
      <c r="Q190" s="16" t="s">
        <v>293</v>
      </c>
      <c r="R190" s="16" t="s">
        <v>290</v>
      </c>
      <c r="S190" s="16" t="s">
        <v>291</v>
      </c>
    </row>
    <row r="191" spans="14:19" s="16" customFormat="1">
      <c r="N191" s="16" t="s">
        <v>289</v>
      </c>
      <c r="O191" s="16">
        <v>2019</v>
      </c>
      <c r="P191" s="16">
        <v>0.85434788455380295</v>
      </c>
      <c r="Q191" s="16" t="s">
        <v>293</v>
      </c>
      <c r="R191" s="16" t="s">
        <v>290</v>
      </c>
      <c r="S191" s="16" t="s">
        <v>291</v>
      </c>
    </row>
    <row r="192" spans="14:19" s="16" customFormat="1">
      <c r="N192" s="16" t="s">
        <v>289</v>
      </c>
      <c r="O192" s="16">
        <v>2020</v>
      </c>
      <c r="P192" s="16">
        <v>0.85007614513103402</v>
      </c>
      <c r="Q192" s="16" t="s">
        <v>293</v>
      </c>
      <c r="R192" s="16" t="s">
        <v>290</v>
      </c>
      <c r="S192" s="16" t="s">
        <v>291</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3"/>
  <sheetViews>
    <sheetView workbookViewId="0">
      <selection activeCell="N2" sqref="N2"/>
    </sheetView>
  </sheetViews>
  <sheetFormatPr defaultColWidth="9" defaultRowHeight="12.5"/>
  <sheetData>
    <row r="1" spans="1:10" ht="50">
      <c r="A1" s="5" t="s">
        <v>294</v>
      </c>
      <c r="B1" s="6" t="s">
        <v>295</v>
      </c>
      <c r="C1" s="6" t="s">
        <v>296</v>
      </c>
      <c r="D1" s="6" t="s">
        <v>297</v>
      </c>
      <c r="E1" s="6" t="s">
        <v>298</v>
      </c>
      <c r="F1" s="6" t="s">
        <v>299</v>
      </c>
      <c r="G1" s="6" t="s">
        <v>300</v>
      </c>
      <c r="H1" s="6" t="s">
        <v>301</v>
      </c>
      <c r="J1">
        <v>36880</v>
      </c>
    </row>
    <row r="2" spans="1:10" ht="75">
      <c r="A2" s="7" t="s">
        <v>302</v>
      </c>
      <c r="B2" s="8" t="s">
        <v>303</v>
      </c>
      <c r="C2" s="9" t="s">
        <v>304</v>
      </c>
      <c r="D2" s="9" t="s">
        <v>305</v>
      </c>
      <c r="E2" s="10">
        <v>1864</v>
      </c>
      <c r="F2" s="9">
        <v>36</v>
      </c>
      <c r="G2" s="9">
        <v>24.39</v>
      </c>
      <c r="H2" s="9" t="s">
        <v>306</v>
      </c>
      <c r="J2" s="15">
        <f>SUM(E2:E63)</f>
        <v>36880</v>
      </c>
    </row>
    <row r="3" spans="1:10" ht="25">
      <c r="A3" s="7" t="s">
        <v>307</v>
      </c>
      <c r="B3" s="8" t="s">
        <v>308</v>
      </c>
      <c r="C3" s="9" t="s">
        <v>308</v>
      </c>
      <c r="D3" s="9" t="s">
        <v>305</v>
      </c>
      <c r="E3" s="9">
        <v>270</v>
      </c>
      <c r="F3" s="9">
        <v>6</v>
      </c>
      <c r="G3" s="9">
        <v>37.799999999999997</v>
      </c>
      <c r="H3" s="9" t="s">
        <v>309</v>
      </c>
    </row>
    <row r="4" spans="1:10" ht="50">
      <c r="A4" s="11" t="s">
        <v>310</v>
      </c>
      <c r="B4" s="8" t="s">
        <v>311</v>
      </c>
      <c r="C4" s="9" t="s">
        <v>312</v>
      </c>
      <c r="D4" s="9" t="s">
        <v>313</v>
      </c>
      <c r="E4" s="9">
        <v>768</v>
      </c>
      <c r="F4" s="9">
        <v>3</v>
      </c>
      <c r="G4" s="9">
        <v>63</v>
      </c>
      <c r="H4" s="9" t="s">
        <v>314</v>
      </c>
      <c r="J4">
        <f>SUM(E:E)</f>
        <v>36880</v>
      </c>
    </row>
    <row r="5" spans="1:10" ht="25">
      <c r="A5" s="11" t="s">
        <v>315</v>
      </c>
      <c r="B5" s="8" t="s">
        <v>316</v>
      </c>
      <c r="C5" s="9" t="s">
        <v>316</v>
      </c>
      <c r="D5" s="9" t="s">
        <v>313</v>
      </c>
      <c r="E5" s="10">
        <v>1178</v>
      </c>
      <c r="F5" s="9">
        <v>8</v>
      </c>
      <c r="G5" s="9">
        <v>266.7</v>
      </c>
      <c r="H5" s="9" t="s">
        <v>317</v>
      </c>
    </row>
    <row r="6" spans="1:10" ht="25">
      <c r="A6" s="7" t="s">
        <v>318</v>
      </c>
      <c r="B6" s="8" t="s">
        <v>316</v>
      </c>
      <c r="C6" s="9" t="s">
        <v>316</v>
      </c>
      <c r="D6" s="9" t="s">
        <v>305</v>
      </c>
      <c r="E6" s="9">
        <v>845</v>
      </c>
      <c r="F6" s="9">
        <v>5</v>
      </c>
      <c r="G6" s="9">
        <v>115.83</v>
      </c>
      <c r="H6" s="9" t="s">
        <v>319</v>
      </c>
    </row>
    <row r="7" spans="1:10" ht="25">
      <c r="A7" s="7" t="s">
        <v>320</v>
      </c>
      <c r="B7" s="8" t="s">
        <v>311</v>
      </c>
      <c r="C7" s="9" t="s">
        <v>321</v>
      </c>
      <c r="D7" s="9" t="s">
        <v>313</v>
      </c>
      <c r="E7" s="9">
        <v>469</v>
      </c>
      <c r="F7" s="9">
        <v>2</v>
      </c>
      <c r="G7" s="9">
        <v>37.5</v>
      </c>
      <c r="H7" s="9">
        <v>1993</v>
      </c>
    </row>
    <row r="8" spans="1:10" ht="25">
      <c r="A8" s="7" t="s">
        <v>322</v>
      </c>
      <c r="B8" s="8" t="s">
        <v>323</v>
      </c>
      <c r="C8" s="9" t="s">
        <v>324</v>
      </c>
      <c r="D8" s="9" t="s">
        <v>305</v>
      </c>
      <c r="E8" s="9">
        <v>61</v>
      </c>
      <c r="F8" s="9">
        <v>3</v>
      </c>
      <c r="G8" s="9">
        <v>18.29</v>
      </c>
      <c r="H8" s="9" t="s">
        <v>325</v>
      </c>
    </row>
    <row r="9" spans="1:10" ht="25">
      <c r="A9" s="7" t="s">
        <v>326</v>
      </c>
      <c r="B9" s="8" t="s">
        <v>323</v>
      </c>
      <c r="C9" s="9" t="s">
        <v>324</v>
      </c>
      <c r="D9" s="9" t="s">
        <v>305</v>
      </c>
      <c r="E9" s="9">
        <v>756</v>
      </c>
      <c r="F9" s="9">
        <v>14</v>
      </c>
      <c r="G9" s="9">
        <v>17.989999999999998</v>
      </c>
      <c r="H9" s="9" t="s">
        <v>327</v>
      </c>
    </row>
    <row r="10" spans="1:10" ht="25">
      <c r="A10" s="7" t="s">
        <v>328</v>
      </c>
      <c r="B10" s="8" t="s">
        <v>323</v>
      </c>
      <c r="C10" s="9" t="s">
        <v>329</v>
      </c>
      <c r="D10" s="9" t="s">
        <v>305</v>
      </c>
      <c r="E10" s="9">
        <v>152</v>
      </c>
      <c r="F10" s="9">
        <v>5</v>
      </c>
      <c r="G10" s="9">
        <v>28.35</v>
      </c>
      <c r="H10" s="9" t="s">
        <v>330</v>
      </c>
    </row>
    <row r="11" spans="1:10" ht="25">
      <c r="A11" s="7" t="s">
        <v>331</v>
      </c>
      <c r="B11" s="8" t="s">
        <v>308</v>
      </c>
      <c r="C11" s="9" t="s">
        <v>308</v>
      </c>
      <c r="D11" s="9" t="s">
        <v>305</v>
      </c>
      <c r="E11" s="9">
        <v>62</v>
      </c>
      <c r="F11" s="9">
        <v>6</v>
      </c>
      <c r="G11" s="9">
        <v>17.829999999999998</v>
      </c>
      <c r="H11" s="9" t="s">
        <v>332</v>
      </c>
    </row>
    <row r="12" spans="1:10" ht="25">
      <c r="A12" s="11" t="s">
        <v>333</v>
      </c>
      <c r="B12" s="8" t="s">
        <v>323</v>
      </c>
      <c r="C12" s="9" t="s">
        <v>334</v>
      </c>
      <c r="D12" s="9" t="s">
        <v>305</v>
      </c>
      <c r="E12" s="9">
        <v>10</v>
      </c>
      <c r="F12" s="9">
        <v>2</v>
      </c>
      <c r="G12" s="9">
        <v>17.8</v>
      </c>
      <c r="H12" s="9" t="s">
        <v>335</v>
      </c>
    </row>
    <row r="13" spans="1:10" ht="37.5">
      <c r="A13" s="7" t="s">
        <v>336</v>
      </c>
      <c r="B13" s="8" t="s">
        <v>323</v>
      </c>
      <c r="C13" s="9" t="s">
        <v>324</v>
      </c>
      <c r="D13" s="9" t="s">
        <v>305</v>
      </c>
      <c r="E13" s="9">
        <v>92</v>
      </c>
      <c r="F13" s="9">
        <v>4</v>
      </c>
      <c r="G13" s="9">
        <v>16.16</v>
      </c>
      <c r="H13" s="9">
        <v>1931</v>
      </c>
    </row>
    <row r="14" spans="1:10" ht="37.5">
      <c r="A14" s="7" t="s">
        <v>337</v>
      </c>
      <c r="B14" s="8" t="s">
        <v>338</v>
      </c>
      <c r="C14" s="9" t="s">
        <v>338</v>
      </c>
      <c r="D14" s="9" t="s">
        <v>305</v>
      </c>
      <c r="E14" s="9">
        <v>29</v>
      </c>
      <c r="F14" s="9">
        <v>6</v>
      </c>
      <c r="G14" s="9">
        <v>14.64</v>
      </c>
      <c r="H14" s="9">
        <v>1925</v>
      </c>
    </row>
    <row r="15" spans="1:10" ht="25">
      <c r="A15" s="7" t="s">
        <v>339</v>
      </c>
      <c r="B15" s="8" t="s">
        <v>338</v>
      </c>
      <c r="C15" s="9" t="s">
        <v>338</v>
      </c>
      <c r="D15" s="9" t="s">
        <v>305</v>
      </c>
      <c r="E15" s="9">
        <v>16</v>
      </c>
      <c r="F15" s="9">
        <v>4</v>
      </c>
      <c r="G15" s="9">
        <v>9.1</v>
      </c>
      <c r="H15" s="9" t="s">
        <v>340</v>
      </c>
    </row>
    <row r="16" spans="1:10" ht="25">
      <c r="A16" s="7" t="s">
        <v>341</v>
      </c>
      <c r="B16" s="8" t="s">
        <v>311</v>
      </c>
      <c r="C16" s="9" t="s">
        <v>312</v>
      </c>
      <c r="D16" s="9" t="s">
        <v>313</v>
      </c>
      <c r="E16" s="9">
        <v>480</v>
      </c>
      <c r="F16" s="9">
        <v>3</v>
      </c>
      <c r="G16" s="9">
        <v>63</v>
      </c>
      <c r="H16" s="9">
        <v>2006</v>
      </c>
    </row>
    <row r="17" spans="1:8" ht="25">
      <c r="A17" s="7" t="s">
        <v>342</v>
      </c>
      <c r="B17" s="8" t="s">
        <v>343</v>
      </c>
      <c r="C17" s="9" t="s">
        <v>342</v>
      </c>
      <c r="D17" s="9" t="s">
        <v>313</v>
      </c>
      <c r="E17" s="9">
        <v>51</v>
      </c>
      <c r="F17" s="9">
        <v>3</v>
      </c>
      <c r="G17" s="9">
        <v>39.6</v>
      </c>
      <c r="H17" s="9">
        <v>1960</v>
      </c>
    </row>
    <row r="18" spans="1:8" ht="37.5">
      <c r="A18" s="7" t="s">
        <v>344</v>
      </c>
      <c r="B18" s="8" t="s">
        <v>343</v>
      </c>
      <c r="C18" s="9" t="s">
        <v>343</v>
      </c>
      <c r="D18" s="9" t="s">
        <v>305</v>
      </c>
      <c r="E18" s="10">
        <v>1229</v>
      </c>
      <c r="F18" s="9">
        <v>8</v>
      </c>
      <c r="G18" s="9">
        <v>70.11</v>
      </c>
      <c r="H18" s="9" t="s">
        <v>345</v>
      </c>
    </row>
    <row r="19" spans="1:8" ht="25">
      <c r="A19" s="7" t="s">
        <v>346</v>
      </c>
      <c r="B19" s="8" t="s">
        <v>308</v>
      </c>
      <c r="C19" s="9" t="s">
        <v>308</v>
      </c>
      <c r="D19" s="9" t="s">
        <v>305</v>
      </c>
      <c r="E19" s="9">
        <v>131</v>
      </c>
      <c r="F19" s="9">
        <v>5</v>
      </c>
      <c r="G19" s="9">
        <v>17.38</v>
      </c>
      <c r="H19" s="9" t="s">
        <v>347</v>
      </c>
    </row>
    <row r="20" spans="1:8" ht="25">
      <c r="A20" s="7" t="s">
        <v>348</v>
      </c>
      <c r="B20" s="8" t="s">
        <v>311</v>
      </c>
      <c r="C20" s="9" t="s">
        <v>349</v>
      </c>
      <c r="D20" s="9" t="s">
        <v>305</v>
      </c>
      <c r="E20" s="10">
        <v>1436</v>
      </c>
      <c r="F20" s="9">
        <v>12</v>
      </c>
      <c r="G20" s="9">
        <v>27.5</v>
      </c>
      <c r="H20" s="9" t="s">
        <v>350</v>
      </c>
    </row>
    <row r="21" spans="1:8" ht="37.5">
      <c r="A21" s="7" t="s">
        <v>351</v>
      </c>
      <c r="B21" s="8" t="s">
        <v>311</v>
      </c>
      <c r="C21" s="9" t="s">
        <v>349</v>
      </c>
      <c r="D21" s="9" t="s">
        <v>313</v>
      </c>
      <c r="E21" s="10">
        <v>2106</v>
      </c>
      <c r="F21" s="9">
        <v>6</v>
      </c>
      <c r="G21" s="9">
        <v>138.5</v>
      </c>
      <c r="H21" s="9" t="s">
        <v>352</v>
      </c>
    </row>
    <row r="22" spans="1:8" ht="25">
      <c r="A22" s="7" t="s">
        <v>353</v>
      </c>
      <c r="B22" s="8" t="s">
        <v>311</v>
      </c>
      <c r="C22" s="9" t="s">
        <v>349</v>
      </c>
      <c r="D22" s="9" t="s">
        <v>313</v>
      </c>
      <c r="E22" s="10">
        <v>2417</v>
      </c>
      <c r="F22" s="9">
        <v>12</v>
      </c>
      <c r="G22" s="9">
        <v>79</v>
      </c>
      <c r="H22" s="9" t="s">
        <v>354</v>
      </c>
    </row>
    <row r="23" spans="1:8" ht="25">
      <c r="A23" s="7" t="s">
        <v>355</v>
      </c>
      <c r="B23" s="8" t="s">
        <v>311</v>
      </c>
      <c r="C23" s="9" t="s">
        <v>349</v>
      </c>
      <c r="D23" s="9" t="s">
        <v>313</v>
      </c>
      <c r="E23" s="10">
        <v>2779</v>
      </c>
      <c r="F23" s="9">
        <v>9</v>
      </c>
      <c r="G23" s="9">
        <v>116.7</v>
      </c>
      <c r="H23" s="9" t="s">
        <v>356</v>
      </c>
    </row>
    <row r="24" spans="1:8" ht="25">
      <c r="A24" s="7" t="s">
        <v>357</v>
      </c>
      <c r="B24" s="8" t="s">
        <v>308</v>
      </c>
      <c r="C24" s="9" t="s">
        <v>308</v>
      </c>
      <c r="D24" s="9" t="s">
        <v>305</v>
      </c>
      <c r="E24" s="9">
        <v>294</v>
      </c>
      <c r="F24" s="9">
        <v>6</v>
      </c>
      <c r="G24" s="9">
        <v>34.75</v>
      </c>
      <c r="H24" s="9" t="s">
        <v>358</v>
      </c>
    </row>
    <row r="25" spans="1:8" ht="37.5">
      <c r="A25" s="11" t="s">
        <v>359</v>
      </c>
      <c r="B25" s="8" t="s">
        <v>360</v>
      </c>
      <c r="C25" s="9" t="s">
        <v>360</v>
      </c>
      <c r="D25" s="9" t="s">
        <v>313</v>
      </c>
      <c r="E25" s="9">
        <v>22</v>
      </c>
      <c r="F25" s="9">
        <v>2</v>
      </c>
      <c r="G25" s="9">
        <v>38.5</v>
      </c>
      <c r="H25" s="9">
        <v>1995</v>
      </c>
    </row>
    <row r="26" spans="1:8" ht="25">
      <c r="A26" s="7" t="s">
        <v>361</v>
      </c>
      <c r="B26" s="8" t="s">
        <v>311</v>
      </c>
      <c r="C26" s="9" t="s">
        <v>362</v>
      </c>
      <c r="D26" s="9" t="s">
        <v>313</v>
      </c>
      <c r="E26" s="9">
        <v>878</v>
      </c>
      <c r="F26" s="9">
        <v>6</v>
      </c>
      <c r="G26" s="9">
        <v>57.3</v>
      </c>
      <c r="H26" s="9" t="s">
        <v>363</v>
      </c>
    </row>
    <row r="27" spans="1:8" ht="25">
      <c r="A27" s="7" t="s">
        <v>364</v>
      </c>
      <c r="B27" s="8" t="s">
        <v>311</v>
      </c>
      <c r="C27" s="9" t="s">
        <v>362</v>
      </c>
      <c r="D27" s="9" t="s">
        <v>305</v>
      </c>
      <c r="E27" s="9">
        <v>319</v>
      </c>
      <c r="F27" s="9">
        <v>2</v>
      </c>
      <c r="G27" s="9">
        <v>27.4</v>
      </c>
      <c r="H27" s="9">
        <v>1996</v>
      </c>
    </row>
    <row r="28" spans="1:8" ht="25">
      <c r="A28" s="7" t="s">
        <v>365</v>
      </c>
      <c r="B28" s="8" t="s">
        <v>303</v>
      </c>
      <c r="C28" s="9" t="s">
        <v>366</v>
      </c>
      <c r="D28" s="9" t="s">
        <v>305</v>
      </c>
      <c r="E28" s="9">
        <v>113</v>
      </c>
      <c r="F28" s="9">
        <v>12</v>
      </c>
      <c r="G28" s="9">
        <v>9.14</v>
      </c>
      <c r="H28" s="9" t="s">
        <v>367</v>
      </c>
    </row>
    <row r="29" spans="1:8" ht="25">
      <c r="A29" s="7" t="s">
        <v>368</v>
      </c>
      <c r="B29" s="8" t="s">
        <v>343</v>
      </c>
      <c r="C29" s="9" t="s">
        <v>343</v>
      </c>
      <c r="D29" s="9" t="s">
        <v>305</v>
      </c>
      <c r="E29" s="9">
        <v>184</v>
      </c>
      <c r="F29" s="9">
        <v>3</v>
      </c>
      <c r="G29" s="9">
        <v>36.58</v>
      </c>
      <c r="H29" s="9" t="s">
        <v>369</v>
      </c>
    </row>
    <row r="30" spans="1:8" ht="25">
      <c r="A30" s="7" t="s">
        <v>370</v>
      </c>
      <c r="B30" s="8" t="s">
        <v>343</v>
      </c>
      <c r="C30" s="9" t="s">
        <v>343</v>
      </c>
      <c r="D30" s="9" t="s">
        <v>313</v>
      </c>
      <c r="E30" s="10">
        <v>1596</v>
      </c>
      <c r="F30" s="9">
        <v>8</v>
      </c>
      <c r="G30" s="9">
        <v>141.80000000000001</v>
      </c>
      <c r="H30" s="9" t="s">
        <v>371</v>
      </c>
    </row>
    <row r="31" spans="1:8" ht="25">
      <c r="A31" s="7" t="s">
        <v>372</v>
      </c>
      <c r="B31" s="8" t="s">
        <v>343</v>
      </c>
      <c r="C31" s="9" t="s">
        <v>343</v>
      </c>
      <c r="D31" s="9" t="s">
        <v>313</v>
      </c>
      <c r="E31" s="10">
        <v>1064</v>
      </c>
      <c r="F31" s="9">
        <v>4</v>
      </c>
      <c r="G31" s="9">
        <v>144.5</v>
      </c>
      <c r="H31" s="9" t="s">
        <v>373</v>
      </c>
    </row>
    <row r="32" spans="1:8" ht="25">
      <c r="A32" s="7" t="s">
        <v>374</v>
      </c>
      <c r="B32" s="8" t="s">
        <v>343</v>
      </c>
      <c r="C32" s="9" t="s">
        <v>343</v>
      </c>
      <c r="D32" s="9" t="s">
        <v>305</v>
      </c>
      <c r="E32" s="9">
        <v>235</v>
      </c>
      <c r="F32" s="9">
        <v>7</v>
      </c>
      <c r="G32" s="9">
        <v>37.799999999999997</v>
      </c>
      <c r="H32" s="9">
        <v>1952</v>
      </c>
    </row>
    <row r="33" spans="1:8" ht="25">
      <c r="A33" s="7" t="s">
        <v>375</v>
      </c>
      <c r="B33" s="8" t="s">
        <v>323</v>
      </c>
      <c r="C33" s="9" t="s">
        <v>329</v>
      </c>
      <c r="D33" s="9" t="s">
        <v>313</v>
      </c>
      <c r="E33" s="9">
        <v>55</v>
      </c>
      <c r="F33" s="9">
        <v>5</v>
      </c>
      <c r="G33" s="9">
        <v>18</v>
      </c>
      <c r="H33" s="9">
        <v>2007</v>
      </c>
    </row>
    <row r="34" spans="1:8" ht="25">
      <c r="A34" s="7" t="s">
        <v>376</v>
      </c>
      <c r="B34" s="8" t="s">
        <v>377</v>
      </c>
      <c r="C34" s="9" t="s">
        <v>377</v>
      </c>
      <c r="D34" s="9" t="s">
        <v>305</v>
      </c>
      <c r="E34" s="9">
        <v>6</v>
      </c>
      <c r="F34" s="9">
        <v>2</v>
      </c>
      <c r="G34" s="9">
        <v>36.58</v>
      </c>
      <c r="H34" s="9" t="s">
        <v>378</v>
      </c>
    </row>
    <row r="35" spans="1:8" ht="25">
      <c r="A35" s="7" t="s">
        <v>379</v>
      </c>
      <c r="B35" s="8" t="s">
        <v>377</v>
      </c>
      <c r="C35" s="9" t="s">
        <v>377</v>
      </c>
      <c r="D35" s="9" t="s">
        <v>305</v>
      </c>
      <c r="E35" s="9">
        <v>4</v>
      </c>
      <c r="F35" s="9">
        <v>1</v>
      </c>
      <c r="G35" s="9">
        <v>22.86</v>
      </c>
      <c r="H35" s="9">
        <v>1947</v>
      </c>
    </row>
    <row r="36" spans="1:8" ht="37.5">
      <c r="A36" s="7" t="s">
        <v>380</v>
      </c>
      <c r="B36" s="8" t="s">
        <v>381</v>
      </c>
      <c r="C36" s="9" t="s">
        <v>381</v>
      </c>
      <c r="D36" s="9" t="s">
        <v>305</v>
      </c>
      <c r="E36" s="9">
        <v>523</v>
      </c>
      <c r="F36" s="9">
        <v>3</v>
      </c>
      <c r="G36" s="9">
        <v>82.3</v>
      </c>
      <c r="H36" s="9">
        <v>1978</v>
      </c>
    </row>
    <row r="37" spans="1:8" ht="37.5">
      <c r="A37" s="7" t="s">
        <v>382</v>
      </c>
      <c r="B37" s="8" t="s">
        <v>381</v>
      </c>
      <c r="C37" s="9" t="s">
        <v>381</v>
      </c>
      <c r="D37" s="9" t="s">
        <v>305</v>
      </c>
      <c r="E37" s="10">
        <v>1026</v>
      </c>
      <c r="F37" s="9">
        <v>4</v>
      </c>
      <c r="G37" s="9">
        <v>143.57</v>
      </c>
      <c r="H37" s="9">
        <v>1969</v>
      </c>
    </row>
    <row r="38" spans="1:8" ht="37.5">
      <c r="A38" s="7" t="s">
        <v>383</v>
      </c>
      <c r="B38" s="8" t="s">
        <v>381</v>
      </c>
      <c r="C38" s="9" t="s">
        <v>381</v>
      </c>
      <c r="D38" s="9" t="s">
        <v>313</v>
      </c>
      <c r="E38" s="9">
        <v>785</v>
      </c>
      <c r="F38" s="9">
        <v>4</v>
      </c>
      <c r="G38" s="9">
        <v>120.55</v>
      </c>
      <c r="H38" s="9">
        <v>1969</v>
      </c>
    </row>
    <row r="39" spans="1:8" ht="25">
      <c r="A39" s="7" t="s">
        <v>384</v>
      </c>
      <c r="B39" s="8" t="s">
        <v>323</v>
      </c>
      <c r="C39" s="9" t="s">
        <v>329</v>
      </c>
      <c r="D39" s="9" t="s">
        <v>305</v>
      </c>
      <c r="E39" s="9">
        <v>216</v>
      </c>
      <c r="F39" s="9">
        <v>8</v>
      </c>
      <c r="G39" s="9">
        <v>40.54</v>
      </c>
      <c r="H39" s="9" t="s">
        <v>385</v>
      </c>
    </row>
    <row r="40" spans="1:8" ht="25">
      <c r="A40" s="7" t="s">
        <v>386</v>
      </c>
      <c r="B40" s="8" t="s">
        <v>387</v>
      </c>
      <c r="C40" s="9" t="s">
        <v>324</v>
      </c>
      <c r="D40" s="9" t="s">
        <v>305</v>
      </c>
      <c r="E40" s="9">
        <v>131</v>
      </c>
      <c r="F40" s="9">
        <v>4</v>
      </c>
      <c r="G40" s="9">
        <v>22.26</v>
      </c>
      <c r="H40" s="9" t="s">
        <v>388</v>
      </c>
    </row>
    <row r="41" spans="1:8" ht="25">
      <c r="A41" s="7" t="s">
        <v>389</v>
      </c>
      <c r="B41" s="8" t="s">
        <v>389</v>
      </c>
      <c r="C41" s="9" t="s">
        <v>389</v>
      </c>
      <c r="D41" s="9" t="s">
        <v>305</v>
      </c>
      <c r="E41" s="9">
        <v>385</v>
      </c>
      <c r="F41" s="9">
        <v>3</v>
      </c>
      <c r="G41" s="9">
        <v>67.599999999999994</v>
      </c>
      <c r="H41" s="9" t="s">
        <v>390</v>
      </c>
    </row>
    <row r="42" spans="1:8" ht="25">
      <c r="A42" s="7" t="s">
        <v>391</v>
      </c>
      <c r="B42" s="8" t="s">
        <v>387</v>
      </c>
      <c r="C42" s="9" t="s">
        <v>324</v>
      </c>
      <c r="D42" s="9" t="s">
        <v>305</v>
      </c>
      <c r="E42" s="9">
        <v>61</v>
      </c>
      <c r="F42" s="9">
        <v>4</v>
      </c>
      <c r="G42" s="9">
        <v>20.43</v>
      </c>
      <c r="H42" s="9" t="s">
        <v>392</v>
      </c>
    </row>
    <row r="43" spans="1:8" ht="25">
      <c r="A43" s="7" t="s">
        <v>393</v>
      </c>
      <c r="B43" s="8" t="s">
        <v>387</v>
      </c>
      <c r="C43" s="9" t="s">
        <v>324</v>
      </c>
      <c r="D43" s="9" t="s">
        <v>313</v>
      </c>
      <c r="E43" s="9">
        <v>61</v>
      </c>
      <c r="F43" s="9">
        <v>4</v>
      </c>
      <c r="G43" s="9">
        <v>20.73</v>
      </c>
      <c r="H43" s="9" t="s">
        <v>394</v>
      </c>
    </row>
    <row r="44" spans="1:8" ht="25">
      <c r="A44" s="7" t="s">
        <v>395</v>
      </c>
      <c r="B44" s="8" t="s">
        <v>308</v>
      </c>
      <c r="C44" s="9" t="s">
        <v>308</v>
      </c>
      <c r="D44" s="9" t="s">
        <v>313</v>
      </c>
      <c r="E44" s="9">
        <v>204</v>
      </c>
      <c r="F44" s="9">
        <v>6</v>
      </c>
      <c r="G44" s="9">
        <v>32.92</v>
      </c>
      <c r="H44" s="9" t="s">
        <v>396</v>
      </c>
    </row>
    <row r="45" spans="1:8" ht="37.5">
      <c r="A45" s="7" t="s">
        <v>397</v>
      </c>
      <c r="B45" s="8" t="s">
        <v>308</v>
      </c>
      <c r="C45" s="9" t="s">
        <v>308</v>
      </c>
      <c r="D45" s="9" t="s">
        <v>305</v>
      </c>
      <c r="E45" s="9">
        <v>76</v>
      </c>
      <c r="F45" s="9">
        <v>6</v>
      </c>
      <c r="G45" s="9">
        <v>22.69</v>
      </c>
      <c r="H45" s="9" t="s">
        <v>332</v>
      </c>
    </row>
    <row r="46" spans="1:8" ht="37.5">
      <c r="A46" s="7" t="s">
        <v>398</v>
      </c>
      <c r="B46" s="8" t="s">
        <v>387</v>
      </c>
      <c r="C46" s="9" t="s">
        <v>324</v>
      </c>
      <c r="D46" s="9" t="s">
        <v>305</v>
      </c>
      <c r="E46" s="9">
        <v>109</v>
      </c>
      <c r="F46" s="9">
        <v>6</v>
      </c>
      <c r="G46" s="9">
        <v>25.9</v>
      </c>
      <c r="H46" s="9" t="s">
        <v>399</v>
      </c>
    </row>
    <row r="47" spans="1:8" ht="25">
      <c r="A47" s="7" t="s">
        <v>400</v>
      </c>
      <c r="B47" s="8" t="s">
        <v>387</v>
      </c>
      <c r="C47" s="9" t="s">
        <v>324</v>
      </c>
      <c r="D47" s="9" t="s">
        <v>305</v>
      </c>
      <c r="E47" s="9">
        <v>176</v>
      </c>
      <c r="F47" s="9">
        <v>4</v>
      </c>
      <c r="G47" s="9">
        <v>26.22</v>
      </c>
      <c r="H47" s="9" t="s">
        <v>401</v>
      </c>
    </row>
    <row r="48" spans="1:8" ht="25">
      <c r="A48" s="7" t="s">
        <v>402</v>
      </c>
      <c r="B48" s="8" t="s">
        <v>323</v>
      </c>
      <c r="C48" s="9" t="s">
        <v>329</v>
      </c>
      <c r="D48" s="9" t="s">
        <v>305</v>
      </c>
      <c r="E48" s="9">
        <v>104</v>
      </c>
      <c r="F48" s="9">
        <v>5</v>
      </c>
      <c r="G48" s="9">
        <v>20.12</v>
      </c>
      <c r="H48" s="9" t="s">
        <v>403</v>
      </c>
    </row>
    <row r="49" spans="1:8" ht="50">
      <c r="A49" s="7" t="s">
        <v>404</v>
      </c>
      <c r="B49" s="8" t="s">
        <v>343</v>
      </c>
      <c r="C49" s="9" t="s">
        <v>343</v>
      </c>
      <c r="D49" s="9" t="s">
        <v>305</v>
      </c>
      <c r="E49" s="10">
        <v>1326</v>
      </c>
      <c r="F49" s="9">
        <v>6</v>
      </c>
      <c r="G49" s="9">
        <v>94.19</v>
      </c>
      <c r="H49" s="9" t="s">
        <v>405</v>
      </c>
    </row>
    <row r="50" spans="1:8" ht="37.5">
      <c r="A50" s="7" t="s">
        <v>406</v>
      </c>
      <c r="B50" s="8" t="s">
        <v>303</v>
      </c>
      <c r="C50" s="9" t="s">
        <v>406</v>
      </c>
      <c r="D50" s="9" t="s">
        <v>305</v>
      </c>
      <c r="E50" s="9">
        <v>54</v>
      </c>
      <c r="F50" s="9">
        <v>6</v>
      </c>
      <c r="G50" s="9">
        <v>7.93</v>
      </c>
      <c r="H50" s="9" t="s">
        <v>407</v>
      </c>
    </row>
    <row r="51" spans="1:8" ht="25">
      <c r="A51" s="7" t="s">
        <v>408</v>
      </c>
      <c r="B51" s="8" t="s">
        <v>311</v>
      </c>
      <c r="C51" s="9" t="s">
        <v>349</v>
      </c>
      <c r="D51" s="9" t="s">
        <v>313</v>
      </c>
      <c r="E51" s="10">
        <v>5616</v>
      </c>
      <c r="F51" s="9">
        <v>16</v>
      </c>
      <c r="G51" s="9">
        <v>137.16</v>
      </c>
      <c r="H51" s="9" t="s">
        <v>409</v>
      </c>
    </row>
    <row r="52" spans="1:8" ht="37.5">
      <c r="A52" s="7" t="s">
        <v>410</v>
      </c>
      <c r="B52" s="8" t="s">
        <v>308</v>
      </c>
      <c r="C52" s="9" t="s">
        <v>308</v>
      </c>
      <c r="D52" s="9" t="s">
        <v>305</v>
      </c>
      <c r="E52" s="9">
        <v>230</v>
      </c>
      <c r="F52" s="9">
        <v>3</v>
      </c>
      <c r="G52" s="9">
        <v>24.3</v>
      </c>
      <c r="H52" s="9">
        <v>2004</v>
      </c>
    </row>
    <row r="53" spans="1:8" ht="25">
      <c r="A53" s="11" t="s">
        <v>411</v>
      </c>
      <c r="B53" s="8" t="s">
        <v>412</v>
      </c>
      <c r="C53" s="9" t="s">
        <v>412</v>
      </c>
      <c r="D53" s="9" t="s">
        <v>305</v>
      </c>
      <c r="E53" s="9">
        <v>270</v>
      </c>
      <c r="F53" s="9">
        <v>2</v>
      </c>
      <c r="G53" s="9">
        <v>61.5</v>
      </c>
      <c r="H53" s="9">
        <v>2015</v>
      </c>
    </row>
    <row r="54" spans="1:8" ht="25">
      <c r="A54" s="11" t="s">
        <v>413</v>
      </c>
      <c r="B54" s="8" t="s">
        <v>412</v>
      </c>
      <c r="C54" s="9" t="s">
        <v>412</v>
      </c>
      <c r="D54" s="9" t="s">
        <v>313</v>
      </c>
      <c r="E54" s="9">
        <v>640</v>
      </c>
      <c r="F54" s="9">
        <v>2</v>
      </c>
      <c r="G54" s="9">
        <v>156</v>
      </c>
      <c r="H54" s="9">
        <v>2014</v>
      </c>
    </row>
    <row r="55" spans="1:8" ht="25">
      <c r="A55" s="11" t="s">
        <v>414</v>
      </c>
      <c r="B55" s="8" t="s">
        <v>412</v>
      </c>
      <c r="C55" s="9" t="s">
        <v>412</v>
      </c>
      <c r="D55" s="9" t="s">
        <v>313</v>
      </c>
      <c r="E55" s="9">
        <v>395</v>
      </c>
      <c r="F55" s="9">
        <v>2</v>
      </c>
      <c r="G55" s="9">
        <v>119</v>
      </c>
      <c r="H55" s="9">
        <v>2017</v>
      </c>
    </row>
    <row r="56" spans="1:8" ht="25">
      <c r="A56" s="11" t="s">
        <v>415</v>
      </c>
      <c r="B56" s="8" t="s">
        <v>412</v>
      </c>
      <c r="C56" s="9" t="s">
        <v>412</v>
      </c>
      <c r="D56" s="9" t="s">
        <v>313</v>
      </c>
      <c r="E56" s="9">
        <v>245</v>
      </c>
      <c r="F56" s="9">
        <v>2</v>
      </c>
      <c r="G56" s="9" t="s">
        <v>416</v>
      </c>
      <c r="H56" s="9">
        <v>2022</v>
      </c>
    </row>
    <row r="57" spans="1:8" ht="37.5">
      <c r="A57" s="7" t="s">
        <v>417</v>
      </c>
      <c r="B57" s="8" t="s">
        <v>418</v>
      </c>
      <c r="C57" s="9" t="s">
        <v>418</v>
      </c>
      <c r="D57" s="9" t="s">
        <v>313</v>
      </c>
      <c r="E57" s="9">
        <v>882</v>
      </c>
      <c r="F57" s="9">
        <v>2</v>
      </c>
      <c r="G57" s="9">
        <v>330</v>
      </c>
      <c r="H57" s="9">
        <v>2003</v>
      </c>
    </row>
    <row r="58" spans="1:8" ht="25">
      <c r="A58" s="11" t="s">
        <v>419</v>
      </c>
      <c r="B58" s="8" t="s">
        <v>311</v>
      </c>
      <c r="C58" s="9" t="s">
        <v>312</v>
      </c>
      <c r="D58" s="9" t="s">
        <v>305</v>
      </c>
      <c r="E58" s="9">
        <v>150</v>
      </c>
      <c r="F58" s="9">
        <v>3</v>
      </c>
      <c r="G58" s="9" t="s">
        <v>420</v>
      </c>
      <c r="H58" s="9">
        <v>2013</v>
      </c>
    </row>
    <row r="59" spans="1:8" ht="25">
      <c r="A59" s="7" t="s">
        <v>421</v>
      </c>
      <c r="B59" s="8" t="s">
        <v>422</v>
      </c>
      <c r="C59" s="9" t="s">
        <v>422</v>
      </c>
      <c r="D59" s="9" t="s">
        <v>305</v>
      </c>
      <c r="E59" s="9">
        <v>22</v>
      </c>
      <c r="F59" s="9">
        <v>4</v>
      </c>
      <c r="G59" s="9">
        <v>124.97</v>
      </c>
      <c r="H59" s="9" t="s">
        <v>423</v>
      </c>
    </row>
    <row r="60" spans="1:8" ht="25">
      <c r="A60" s="7" t="s">
        <v>424</v>
      </c>
      <c r="B60" s="8" t="s">
        <v>308</v>
      </c>
      <c r="C60" s="9" t="s">
        <v>308</v>
      </c>
      <c r="D60" s="9" t="s">
        <v>305</v>
      </c>
      <c r="E60" s="9">
        <v>200</v>
      </c>
      <c r="F60" s="9">
        <v>8</v>
      </c>
      <c r="G60" s="9">
        <v>44.2</v>
      </c>
      <c r="H60" s="9" t="s">
        <v>425</v>
      </c>
    </row>
    <row r="61" spans="1:8" ht="25">
      <c r="A61" s="7" t="s">
        <v>426</v>
      </c>
      <c r="B61" s="8" t="s">
        <v>308</v>
      </c>
      <c r="C61" s="9" t="s">
        <v>308</v>
      </c>
      <c r="D61" s="9" t="s">
        <v>305</v>
      </c>
      <c r="E61" s="9">
        <v>194</v>
      </c>
      <c r="F61" s="9">
        <v>3</v>
      </c>
      <c r="G61" s="9">
        <v>44.2</v>
      </c>
      <c r="H61" s="9" t="s">
        <v>427</v>
      </c>
    </row>
    <row r="62" spans="1:8" ht="25">
      <c r="A62" s="7" t="s">
        <v>428</v>
      </c>
      <c r="B62" s="8" t="s">
        <v>343</v>
      </c>
      <c r="C62" s="9" t="s">
        <v>428</v>
      </c>
      <c r="D62" s="9" t="s">
        <v>313</v>
      </c>
      <c r="E62" s="9">
        <v>526</v>
      </c>
      <c r="F62" s="9">
        <v>2</v>
      </c>
      <c r="G62" s="9">
        <v>152</v>
      </c>
      <c r="H62" s="9">
        <v>2005</v>
      </c>
    </row>
    <row r="63" spans="1:8" ht="25">
      <c r="A63" s="12" t="s">
        <v>429</v>
      </c>
      <c r="B63" s="13" t="s">
        <v>308</v>
      </c>
      <c r="C63" s="14" t="s">
        <v>308</v>
      </c>
      <c r="D63" s="14" t="s">
        <v>305</v>
      </c>
      <c r="E63" s="14">
        <v>302</v>
      </c>
      <c r="F63" s="14">
        <v>6</v>
      </c>
      <c r="G63" s="14">
        <v>48.47</v>
      </c>
      <c r="H63" s="14" t="s">
        <v>430</v>
      </c>
    </row>
  </sheetData>
  <autoFilter ref="D1:D63" xr:uid="{00000000-0009-0000-0000-000006000000}"/>
  <hyperlinks>
    <hyperlink ref="A2" r:id="rId1" xr:uid="{00000000-0004-0000-0600-000000000000}"/>
    <hyperlink ref="B2" r:id="rId2" xr:uid="{00000000-0004-0000-0600-000001000000}"/>
    <hyperlink ref="A3" r:id="rId3" xr:uid="{00000000-0004-0000-0600-000002000000}"/>
    <hyperlink ref="B3" r:id="rId4" xr:uid="{00000000-0004-0000-0600-000003000000}"/>
    <hyperlink ref="B4" r:id="rId5" xr:uid="{00000000-0004-0000-0600-000004000000}"/>
    <hyperlink ref="B5" r:id="rId6" xr:uid="{00000000-0004-0000-0600-000005000000}"/>
    <hyperlink ref="A6" r:id="rId7" xr:uid="{00000000-0004-0000-0600-000006000000}"/>
    <hyperlink ref="B6" r:id="rId8" xr:uid="{00000000-0004-0000-0600-000007000000}"/>
    <hyperlink ref="A7" r:id="rId9" xr:uid="{00000000-0004-0000-0600-000008000000}"/>
    <hyperlink ref="B7" r:id="rId10" xr:uid="{00000000-0004-0000-0600-000009000000}"/>
    <hyperlink ref="A8" r:id="rId11" xr:uid="{00000000-0004-0000-0600-00000A000000}"/>
    <hyperlink ref="B8" r:id="rId12" xr:uid="{00000000-0004-0000-0600-00000B000000}"/>
    <hyperlink ref="A9" r:id="rId13" xr:uid="{00000000-0004-0000-0600-00000C000000}"/>
    <hyperlink ref="B9" r:id="rId14" xr:uid="{00000000-0004-0000-0600-00000D000000}"/>
    <hyperlink ref="A10" r:id="rId15" xr:uid="{00000000-0004-0000-0600-00000E000000}"/>
    <hyperlink ref="B10" r:id="rId16" xr:uid="{00000000-0004-0000-0600-00000F000000}"/>
    <hyperlink ref="A11" r:id="rId17" xr:uid="{00000000-0004-0000-0600-000010000000}"/>
    <hyperlink ref="B11" r:id="rId18" xr:uid="{00000000-0004-0000-0600-000011000000}"/>
    <hyperlink ref="B12" r:id="rId19" xr:uid="{00000000-0004-0000-0600-000012000000}"/>
    <hyperlink ref="A13" r:id="rId20" xr:uid="{00000000-0004-0000-0600-000013000000}"/>
    <hyperlink ref="B13" r:id="rId21" xr:uid="{00000000-0004-0000-0600-000014000000}"/>
    <hyperlink ref="A14" r:id="rId22" xr:uid="{00000000-0004-0000-0600-000015000000}"/>
    <hyperlink ref="B14" r:id="rId23" xr:uid="{00000000-0004-0000-0600-000016000000}"/>
    <hyperlink ref="A15" r:id="rId24" xr:uid="{00000000-0004-0000-0600-000017000000}"/>
    <hyperlink ref="B15" r:id="rId25" xr:uid="{00000000-0004-0000-0600-000018000000}"/>
    <hyperlink ref="A16" r:id="rId26" xr:uid="{00000000-0004-0000-0600-000019000000}"/>
    <hyperlink ref="B16" r:id="rId27" xr:uid="{00000000-0004-0000-0600-00001A000000}"/>
    <hyperlink ref="A17" r:id="rId28" xr:uid="{00000000-0004-0000-0600-00001B000000}"/>
    <hyperlink ref="B17" r:id="rId29" xr:uid="{00000000-0004-0000-0600-00001C000000}"/>
    <hyperlink ref="A18" r:id="rId30" xr:uid="{00000000-0004-0000-0600-00001D000000}"/>
    <hyperlink ref="B18" r:id="rId31" xr:uid="{00000000-0004-0000-0600-00001E000000}"/>
    <hyperlink ref="A19" r:id="rId32" xr:uid="{00000000-0004-0000-0600-00001F000000}"/>
    <hyperlink ref="B19" r:id="rId33" xr:uid="{00000000-0004-0000-0600-000020000000}"/>
    <hyperlink ref="A20" r:id="rId34" xr:uid="{00000000-0004-0000-0600-000021000000}"/>
    <hyperlink ref="B20" r:id="rId35" xr:uid="{00000000-0004-0000-0600-000022000000}"/>
    <hyperlink ref="A21" r:id="rId36" xr:uid="{00000000-0004-0000-0600-000023000000}"/>
    <hyperlink ref="B21" r:id="rId37" xr:uid="{00000000-0004-0000-0600-000024000000}"/>
    <hyperlink ref="A22" r:id="rId38" xr:uid="{00000000-0004-0000-0600-000025000000}"/>
    <hyperlink ref="B22" r:id="rId39" xr:uid="{00000000-0004-0000-0600-000026000000}"/>
    <hyperlink ref="A23" r:id="rId40" xr:uid="{00000000-0004-0000-0600-000027000000}"/>
    <hyperlink ref="B23" r:id="rId41" xr:uid="{00000000-0004-0000-0600-000028000000}"/>
    <hyperlink ref="A24" r:id="rId42" xr:uid="{00000000-0004-0000-0600-000029000000}"/>
    <hyperlink ref="B24" r:id="rId43" xr:uid="{00000000-0004-0000-0600-00002A000000}"/>
    <hyperlink ref="B25" r:id="rId44" xr:uid="{00000000-0004-0000-0600-00002B000000}"/>
    <hyperlink ref="A26" r:id="rId45" xr:uid="{00000000-0004-0000-0600-00002C000000}"/>
    <hyperlink ref="B26" r:id="rId46" xr:uid="{00000000-0004-0000-0600-00002D000000}"/>
    <hyperlink ref="A27" r:id="rId47" xr:uid="{00000000-0004-0000-0600-00002E000000}"/>
    <hyperlink ref="B27" r:id="rId48" xr:uid="{00000000-0004-0000-0600-00002F000000}"/>
    <hyperlink ref="A28" r:id="rId49" xr:uid="{00000000-0004-0000-0600-000030000000}"/>
    <hyperlink ref="B28" r:id="rId50" xr:uid="{00000000-0004-0000-0600-000031000000}"/>
    <hyperlink ref="A29" r:id="rId51" xr:uid="{00000000-0004-0000-0600-000032000000}"/>
    <hyperlink ref="B29" r:id="rId52" xr:uid="{00000000-0004-0000-0600-000033000000}"/>
    <hyperlink ref="A30" r:id="rId53" xr:uid="{00000000-0004-0000-0600-000034000000}"/>
    <hyperlink ref="B30" r:id="rId54" xr:uid="{00000000-0004-0000-0600-000035000000}"/>
    <hyperlink ref="A31" r:id="rId55" xr:uid="{00000000-0004-0000-0600-000036000000}"/>
    <hyperlink ref="B31" r:id="rId56" xr:uid="{00000000-0004-0000-0600-000037000000}"/>
    <hyperlink ref="A32" r:id="rId57" xr:uid="{00000000-0004-0000-0600-000038000000}"/>
    <hyperlink ref="B32" r:id="rId58" xr:uid="{00000000-0004-0000-0600-000039000000}"/>
    <hyperlink ref="A33" r:id="rId59" xr:uid="{00000000-0004-0000-0600-00003A000000}"/>
    <hyperlink ref="B33" r:id="rId60" xr:uid="{00000000-0004-0000-0600-00003B000000}"/>
    <hyperlink ref="A34" r:id="rId61" xr:uid="{00000000-0004-0000-0600-00003C000000}"/>
    <hyperlink ref="B34" r:id="rId62" xr:uid="{00000000-0004-0000-0600-00003D000000}"/>
    <hyperlink ref="A35" r:id="rId63" xr:uid="{00000000-0004-0000-0600-00003E000000}"/>
    <hyperlink ref="B35" r:id="rId64" xr:uid="{00000000-0004-0000-0600-00003F000000}"/>
    <hyperlink ref="A36" r:id="rId65" xr:uid="{00000000-0004-0000-0600-000040000000}"/>
    <hyperlink ref="B36" r:id="rId66" xr:uid="{00000000-0004-0000-0600-000041000000}"/>
    <hyperlink ref="A37" r:id="rId67" xr:uid="{00000000-0004-0000-0600-000042000000}"/>
    <hyperlink ref="B37" r:id="rId68" xr:uid="{00000000-0004-0000-0600-000043000000}"/>
    <hyperlink ref="A38" r:id="rId69" xr:uid="{00000000-0004-0000-0600-000044000000}"/>
    <hyperlink ref="B38" r:id="rId70" xr:uid="{00000000-0004-0000-0600-000045000000}"/>
    <hyperlink ref="A39" r:id="rId71" xr:uid="{00000000-0004-0000-0600-000046000000}"/>
    <hyperlink ref="B39" r:id="rId72" xr:uid="{00000000-0004-0000-0600-000047000000}"/>
    <hyperlink ref="A40" r:id="rId73" xr:uid="{00000000-0004-0000-0600-000048000000}"/>
    <hyperlink ref="B40" r:id="rId74" xr:uid="{00000000-0004-0000-0600-000049000000}"/>
    <hyperlink ref="A41" r:id="rId75" xr:uid="{00000000-0004-0000-0600-00004A000000}"/>
    <hyperlink ref="B41" r:id="rId76" xr:uid="{00000000-0004-0000-0600-00004B000000}"/>
    <hyperlink ref="A42" r:id="rId77" xr:uid="{00000000-0004-0000-0600-00004C000000}"/>
    <hyperlink ref="B42" r:id="rId78" xr:uid="{00000000-0004-0000-0600-00004D000000}"/>
    <hyperlink ref="A43" r:id="rId79" xr:uid="{00000000-0004-0000-0600-00004E000000}"/>
    <hyperlink ref="B43" r:id="rId80" xr:uid="{00000000-0004-0000-0600-00004F000000}"/>
    <hyperlink ref="A44" r:id="rId81" xr:uid="{00000000-0004-0000-0600-000050000000}"/>
    <hyperlink ref="B44" r:id="rId82" xr:uid="{00000000-0004-0000-0600-000051000000}"/>
    <hyperlink ref="A45" r:id="rId83" xr:uid="{00000000-0004-0000-0600-000052000000}"/>
    <hyperlink ref="B45" r:id="rId84" xr:uid="{00000000-0004-0000-0600-000053000000}"/>
    <hyperlink ref="A46" r:id="rId85" xr:uid="{00000000-0004-0000-0600-000054000000}"/>
    <hyperlink ref="B46" r:id="rId86" xr:uid="{00000000-0004-0000-0600-000055000000}"/>
    <hyperlink ref="A47" r:id="rId87" xr:uid="{00000000-0004-0000-0600-000056000000}"/>
    <hyperlink ref="B47" r:id="rId88" xr:uid="{00000000-0004-0000-0600-000057000000}"/>
    <hyperlink ref="A48" r:id="rId89" xr:uid="{00000000-0004-0000-0600-000058000000}"/>
    <hyperlink ref="B48" r:id="rId90" xr:uid="{00000000-0004-0000-0600-000059000000}"/>
    <hyperlink ref="A49" r:id="rId91" xr:uid="{00000000-0004-0000-0600-00005A000000}"/>
    <hyperlink ref="B49" r:id="rId92" xr:uid="{00000000-0004-0000-0600-00005B000000}"/>
    <hyperlink ref="A50" r:id="rId93" xr:uid="{00000000-0004-0000-0600-00005C000000}"/>
    <hyperlink ref="B50" r:id="rId94" xr:uid="{00000000-0004-0000-0600-00005D000000}"/>
    <hyperlink ref="A51" r:id="rId95" xr:uid="{00000000-0004-0000-0600-00005E000000}"/>
    <hyperlink ref="B51" r:id="rId96" xr:uid="{00000000-0004-0000-0600-00005F000000}"/>
    <hyperlink ref="A52" r:id="rId97" xr:uid="{00000000-0004-0000-0600-000060000000}"/>
    <hyperlink ref="B52" r:id="rId98" xr:uid="{00000000-0004-0000-0600-000061000000}"/>
    <hyperlink ref="B53" r:id="rId99" xr:uid="{00000000-0004-0000-0600-000062000000}"/>
    <hyperlink ref="B54" r:id="rId100" xr:uid="{00000000-0004-0000-0600-000063000000}"/>
    <hyperlink ref="B55" r:id="rId101" xr:uid="{00000000-0004-0000-0600-000064000000}"/>
    <hyperlink ref="B56" r:id="rId102" xr:uid="{00000000-0004-0000-0600-000065000000}"/>
    <hyperlink ref="A57" r:id="rId103" xr:uid="{00000000-0004-0000-0600-000066000000}"/>
    <hyperlink ref="B57" r:id="rId104" xr:uid="{00000000-0004-0000-0600-000067000000}"/>
    <hyperlink ref="B58" r:id="rId105" xr:uid="{00000000-0004-0000-0600-000068000000}"/>
    <hyperlink ref="A59" r:id="rId106" xr:uid="{00000000-0004-0000-0600-000069000000}"/>
    <hyperlink ref="B59" r:id="rId107" xr:uid="{00000000-0004-0000-0600-00006A000000}"/>
    <hyperlink ref="A60" r:id="rId108" xr:uid="{00000000-0004-0000-0600-00006B000000}"/>
    <hyperlink ref="B60" r:id="rId109" xr:uid="{00000000-0004-0000-0600-00006C000000}"/>
    <hyperlink ref="A61" r:id="rId110" xr:uid="{00000000-0004-0000-0600-00006D000000}"/>
    <hyperlink ref="B61" r:id="rId111" xr:uid="{00000000-0004-0000-0600-00006E000000}"/>
    <hyperlink ref="A62" r:id="rId112" xr:uid="{00000000-0004-0000-0600-00006F000000}"/>
    <hyperlink ref="B62" r:id="rId113" xr:uid="{00000000-0004-0000-0600-000070000000}"/>
    <hyperlink ref="A63" r:id="rId114" xr:uid="{00000000-0004-0000-0600-000071000000}"/>
    <hyperlink ref="B63" r:id="rId115" xr:uid="{00000000-0004-0000-06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
  <sheetViews>
    <sheetView workbookViewId="0">
      <selection activeCell="G14" sqref="G14"/>
    </sheetView>
  </sheetViews>
  <sheetFormatPr defaultColWidth="9" defaultRowHeight="12.5"/>
  <cols>
    <col min="3" max="3" width="12.81640625" customWidth="1"/>
  </cols>
  <sheetData>
    <row r="1" spans="1:10" ht="14.5">
      <c r="A1" s="1" t="s">
        <v>4</v>
      </c>
      <c r="B1" s="1" t="s">
        <v>431</v>
      </c>
      <c r="C1" s="1" t="s">
        <v>432</v>
      </c>
      <c r="D1" s="1" t="s">
        <v>433</v>
      </c>
      <c r="E1" s="1" t="s">
        <v>434</v>
      </c>
      <c r="F1" s="1" t="s">
        <v>435</v>
      </c>
      <c r="G1" s="1" t="s">
        <v>436</v>
      </c>
      <c r="H1" s="1" t="s">
        <v>437</v>
      </c>
      <c r="I1" s="1" t="s">
        <v>438</v>
      </c>
      <c r="J1" s="1" t="s">
        <v>439</v>
      </c>
    </row>
    <row r="2" spans="1:10" ht="14.5">
      <c r="A2" s="1" t="s">
        <v>440</v>
      </c>
      <c r="B2" s="1">
        <v>13089.2</v>
      </c>
      <c r="C2" s="2">
        <v>9201.2000000000007</v>
      </c>
      <c r="D2" s="1">
        <v>10802.28</v>
      </c>
      <c r="E2" s="1">
        <v>5473.3109999999997</v>
      </c>
      <c r="F2" s="1">
        <v>406.43</v>
      </c>
      <c r="G2" s="1">
        <v>2649.23</v>
      </c>
      <c r="H2" s="1">
        <v>9.75</v>
      </c>
      <c r="I2" s="1">
        <v>24.2</v>
      </c>
      <c r="J2" s="1">
        <v>41655.601000000002</v>
      </c>
    </row>
    <row r="3" spans="1:10" ht="14.5">
      <c r="A3" s="1" t="s">
        <v>441</v>
      </c>
      <c r="B3" s="3">
        <v>0.31419999999999998</v>
      </c>
      <c r="C3" s="4">
        <v>0.22090000000000001</v>
      </c>
      <c r="D3" s="3">
        <v>0.25929999999999997</v>
      </c>
      <c r="E3" s="3">
        <v>0.13139999999999999</v>
      </c>
      <c r="F3" s="3">
        <v>9.7999999999999997E-3</v>
      </c>
      <c r="G3" s="3">
        <v>6.3600000000000004E-2</v>
      </c>
      <c r="H3" s="3">
        <v>2.0000000000000001E-4</v>
      </c>
      <c r="I3" s="1" t="s">
        <v>442</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TimeSlices</vt:lpstr>
      <vt:lpstr>Data Rules</vt:lpstr>
      <vt:lpstr>Win-AF and STOCK</vt:lpstr>
      <vt:lpstr>Win-AF and STOCK_1hResolution</vt:lpstr>
      <vt:lpstr>SolarAF</vt:lpstr>
      <vt:lpstr>HYDRO_CAP_ACTBND</vt:lpstr>
      <vt:lpstr>NOUSETrans-EFFandCost</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2024-09-13T19:07:05Z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1033-12.2.0.17545</vt:lpwstr>
  </property>
</Properties>
</file>