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 - Copy/SuppXLS_other/"/>
    </mc:Choice>
  </mc:AlternateContent>
  <xr:revisionPtr revIDLastSave="0" documentId="8_{D7E88E45-AED4-4D1F-A0D8-2CED36CD6788}" xr6:coauthVersionLast="47" xr6:coauthVersionMax="47" xr10:uidLastSave="{00000000-0000-0000-0000-000000000000}"/>
  <bookViews>
    <workbookView xWindow="2950" yWindow="2770" windowWidth="14400" windowHeight="8710" firstSheet="6" activeTab="10" xr2:uid="{00000000-000D-0000-FFFF-FFFF00000000}"/>
  </bookViews>
  <sheets>
    <sheet name="TRABND" sheetId="5" r:id="rId1"/>
    <sheet name="INDBND" sheetId="7" r:id="rId2"/>
    <sheet name="Sheet1" sheetId="13" r:id="rId3"/>
    <sheet name="Sheet2" sheetId="14" r:id="rId4"/>
    <sheet name="ACTBND_DAC" sheetId="11" r:id="rId5"/>
    <sheet name="HYDROGENBND" sheetId="10" r:id="rId6"/>
    <sheet name="AGRBND" sheetId="6" r:id="rId7"/>
    <sheet name="ELEBND" sheetId="4" r:id="rId8"/>
    <sheet name="COM_BND" sheetId="12" r:id="rId9"/>
    <sheet name="RSD_BND" sheetId="8" r:id="rId10"/>
    <sheet name="SUPBND" sheetId="9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2" i="14" l="1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11" i="14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38" i="7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L67" i="10"/>
  <c r="K67" i="10"/>
  <c r="J67" i="10"/>
  <c r="I67" i="10"/>
  <c r="H67" i="10"/>
  <c r="G67" i="10"/>
  <c r="F67" i="10"/>
  <c r="L66" i="10"/>
  <c r="K66" i="10"/>
  <c r="J66" i="10"/>
  <c r="I66" i="10"/>
  <c r="H66" i="10"/>
  <c r="G66" i="10"/>
  <c r="F66" i="10"/>
  <c r="L65" i="10"/>
  <c r="K65" i="10"/>
  <c r="J65" i="10"/>
  <c r="I65" i="10"/>
  <c r="H65" i="10"/>
  <c r="G65" i="10"/>
  <c r="F65" i="10"/>
  <c r="L64" i="10"/>
  <c r="K64" i="10"/>
  <c r="J64" i="10"/>
  <c r="I64" i="10"/>
  <c r="H64" i="10"/>
  <c r="G64" i="10"/>
  <c r="F64" i="10"/>
  <c r="L63" i="10"/>
  <c r="K63" i="10"/>
  <c r="J63" i="10"/>
  <c r="I63" i="10"/>
  <c r="H63" i="10"/>
  <c r="G63" i="10"/>
  <c r="F63" i="10"/>
  <c r="L62" i="10"/>
  <c r="K62" i="10"/>
  <c r="J62" i="10"/>
  <c r="I62" i="10"/>
  <c r="H62" i="10"/>
  <c r="G62" i="10"/>
  <c r="F62" i="10"/>
  <c r="L61" i="10"/>
  <c r="K61" i="10"/>
  <c r="J61" i="10"/>
  <c r="I61" i="10"/>
  <c r="H61" i="10"/>
  <c r="G61" i="10"/>
  <c r="F61" i="10"/>
  <c r="L60" i="10"/>
  <c r="K60" i="10"/>
  <c r="J60" i="10"/>
  <c r="I60" i="10"/>
  <c r="H60" i="10"/>
  <c r="G60" i="10"/>
  <c r="F60" i="10"/>
  <c r="L59" i="10"/>
  <c r="K59" i="10"/>
  <c r="J59" i="10"/>
  <c r="I59" i="10"/>
  <c r="H59" i="10"/>
  <c r="G59" i="10"/>
  <c r="F59" i="10"/>
  <c r="L58" i="10"/>
  <c r="K58" i="10"/>
  <c r="J58" i="10"/>
  <c r="I58" i="10"/>
  <c r="H58" i="10"/>
  <c r="G58" i="10"/>
  <c r="F58" i="10"/>
  <c r="L57" i="10"/>
  <c r="K57" i="10"/>
  <c r="J57" i="10"/>
  <c r="I57" i="10"/>
  <c r="H57" i="10"/>
  <c r="G57" i="10"/>
  <c r="F57" i="10"/>
  <c r="L56" i="10"/>
  <c r="K56" i="10"/>
  <c r="J56" i="10"/>
  <c r="I56" i="10"/>
  <c r="H56" i="10"/>
  <c r="G56" i="10"/>
  <c r="F56" i="10"/>
  <c r="L55" i="10"/>
  <c r="K55" i="10"/>
  <c r="J55" i="10"/>
  <c r="I55" i="10"/>
  <c r="H55" i="10"/>
  <c r="G55" i="10"/>
  <c r="F55" i="10"/>
  <c r="L54" i="10"/>
  <c r="K54" i="10"/>
  <c r="J54" i="10"/>
  <c r="I54" i="10"/>
  <c r="H54" i="10"/>
  <c r="G54" i="10"/>
  <c r="F54" i="10"/>
  <c r="L53" i="10"/>
  <c r="K53" i="10"/>
  <c r="J53" i="10"/>
  <c r="I53" i="10"/>
  <c r="H53" i="10"/>
  <c r="G53" i="10"/>
  <c r="F53" i="10"/>
  <c r="L52" i="10"/>
  <c r="K52" i="10"/>
  <c r="J52" i="10"/>
  <c r="I52" i="10"/>
  <c r="H52" i="10"/>
  <c r="G52" i="10"/>
  <c r="F52" i="10"/>
  <c r="L51" i="10"/>
  <c r="K51" i="10"/>
  <c r="J51" i="10"/>
  <c r="I51" i="10"/>
  <c r="H51" i="10"/>
  <c r="G51" i="10"/>
  <c r="F51" i="10"/>
  <c r="L50" i="10"/>
  <c r="K50" i="10"/>
  <c r="J50" i="10"/>
  <c r="I50" i="10"/>
  <c r="H50" i="10"/>
  <c r="G50" i="10"/>
  <c r="F50" i="10"/>
  <c r="L49" i="10"/>
  <c r="K49" i="10"/>
  <c r="J49" i="10"/>
  <c r="I49" i="10"/>
  <c r="H49" i="10"/>
  <c r="G49" i="10"/>
  <c r="F49" i="10"/>
  <c r="L48" i="10"/>
  <c r="K48" i="10"/>
  <c r="J48" i="10"/>
  <c r="I48" i="10"/>
  <c r="H48" i="10"/>
  <c r="G48" i="10"/>
  <c r="F48" i="10"/>
  <c r="L47" i="10"/>
  <c r="K47" i="10"/>
  <c r="J47" i="10"/>
  <c r="I47" i="10"/>
  <c r="H47" i="10"/>
  <c r="G47" i="10"/>
  <c r="F47" i="10"/>
  <c r="L46" i="10"/>
  <c r="K46" i="10"/>
  <c r="J46" i="10"/>
  <c r="I46" i="10"/>
  <c r="H46" i="10"/>
  <c r="G46" i="10"/>
  <c r="F46" i="10"/>
  <c r="L45" i="10"/>
  <c r="K45" i="10"/>
  <c r="J45" i="10"/>
  <c r="I45" i="10"/>
  <c r="H45" i="10"/>
  <c r="G45" i="10"/>
  <c r="F45" i="10"/>
  <c r="L44" i="10"/>
  <c r="K44" i="10"/>
  <c r="J44" i="10"/>
  <c r="I44" i="10"/>
  <c r="H44" i="10"/>
  <c r="G44" i="10"/>
  <c r="F44" i="10"/>
  <c r="L43" i="10"/>
  <c r="K43" i="10"/>
  <c r="J43" i="10"/>
  <c r="I43" i="10"/>
  <c r="H43" i="10"/>
  <c r="G43" i="10"/>
  <c r="F43" i="10"/>
  <c r="L42" i="10"/>
  <c r="K42" i="10"/>
  <c r="J42" i="10"/>
  <c r="I42" i="10"/>
  <c r="H42" i="10"/>
  <c r="G42" i="10"/>
  <c r="F42" i="10"/>
  <c r="L41" i="10"/>
  <c r="K41" i="10"/>
  <c r="J41" i="10"/>
  <c r="I41" i="10"/>
  <c r="H41" i="10"/>
  <c r="G41" i="10"/>
  <c r="F41" i="10"/>
  <c r="L40" i="10"/>
  <c r="K40" i="10"/>
  <c r="J40" i="10"/>
  <c r="I40" i="10"/>
  <c r="H40" i="10"/>
  <c r="G40" i="10"/>
  <c r="F40" i="10"/>
  <c r="L39" i="10"/>
  <c r="K39" i="10"/>
  <c r="J39" i="10"/>
  <c r="I39" i="10"/>
  <c r="H39" i="10"/>
  <c r="G39" i="10"/>
  <c r="F39" i="10"/>
  <c r="F39" i="11"/>
  <c r="V39" i="9"/>
  <c r="V40" i="9"/>
  <c r="V41" i="9"/>
  <c r="V42" i="9"/>
  <c r="V43" i="9"/>
  <c r="V44" i="9"/>
  <c r="V45" i="9"/>
  <c r="V46" i="9"/>
  <c r="V47" i="9"/>
  <c r="V48" i="9"/>
  <c r="V49" i="9"/>
  <c r="V50" i="9"/>
  <c r="V51" i="9"/>
  <c r="V52" i="9"/>
  <c r="V53" i="9"/>
  <c r="V54" i="9"/>
  <c r="V55" i="9"/>
  <c r="V56" i="9"/>
  <c r="V57" i="9"/>
  <c r="V58" i="9"/>
  <c r="V59" i="9"/>
  <c r="V60" i="9"/>
  <c r="V61" i="9"/>
  <c r="V62" i="9"/>
  <c r="V63" i="9"/>
  <c r="V64" i="9"/>
  <c r="V65" i="9"/>
  <c r="V66" i="9"/>
  <c r="V67" i="9"/>
  <c r="V38" i="9"/>
  <c r="L38" i="9" s="1"/>
  <c r="L39" i="9" s="1"/>
  <c r="L39" i="8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K39" i="8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J39" i="8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I39" i="8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H39" i="8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H63" i="8" s="1"/>
  <c r="H64" i="8" s="1"/>
  <c r="H65" i="8" s="1"/>
  <c r="H66" i="8" s="1"/>
  <c r="H67" i="8" s="1"/>
  <c r="L38" i="8"/>
  <c r="K38" i="8"/>
  <c r="J38" i="8"/>
  <c r="I38" i="8"/>
  <c r="H38" i="8"/>
  <c r="G38" i="8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F38" i="8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L38" i="12"/>
  <c r="L39" i="12" s="1"/>
  <c r="L40" i="12" s="1"/>
  <c r="L41" i="12" s="1"/>
  <c r="L42" i="12" s="1"/>
  <c r="L43" i="12" s="1"/>
  <c r="L44" i="12" s="1"/>
  <c r="L45" i="12" s="1"/>
  <c r="L46" i="12" s="1"/>
  <c r="L47" i="12" s="1"/>
  <c r="L48" i="12" s="1"/>
  <c r="L49" i="12" s="1"/>
  <c r="L50" i="12" s="1"/>
  <c r="L51" i="12" s="1"/>
  <c r="L52" i="12" s="1"/>
  <c r="L53" i="12" s="1"/>
  <c r="L54" i="12" s="1"/>
  <c r="L55" i="12" s="1"/>
  <c r="L56" i="12" s="1"/>
  <c r="L57" i="12" s="1"/>
  <c r="L58" i="12" s="1"/>
  <c r="L59" i="12" s="1"/>
  <c r="L60" i="12" s="1"/>
  <c r="L61" i="12" s="1"/>
  <c r="L62" i="12" s="1"/>
  <c r="L63" i="12" s="1"/>
  <c r="L64" i="12" s="1"/>
  <c r="L65" i="12" s="1"/>
  <c r="L66" i="12" s="1"/>
  <c r="L67" i="12" s="1"/>
  <c r="K38" i="12"/>
  <c r="K39" i="12" s="1"/>
  <c r="K40" i="12" s="1"/>
  <c r="K41" i="12" s="1"/>
  <c r="K42" i="12" s="1"/>
  <c r="K43" i="12" s="1"/>
  <c r="K44" i="12" s="1"/>
  <c r="K45" i="12" s="1"/>
  <c r="K46" i="12" s="1"/>
  <c r="K47" i="12" s="1"/>
  <c r="K48" i="12" s="1"/>
  <c r="K49" i="12" s="1"/>
  <c r="K50" i="12" s="1"/>
  <c r="K51" i="12" s="1"/>
  <c r="K52" i="12" s="1"/>
  <c r="K53" i="12" s="1"/>
  <c r="K54" i="12" s="1"/>
  <c r="K55" i="12" s="1"/>
  <c r="K56" i="12" s="1"/>
  <c r="K57" i="12" s="1"/>
  <c r="K58" i="12" s="1"/>
  <c r="K59" i="12" s="1"/>
  <c r="K60" i="12" s="1"/>
  <c r="K61" i="12" s="1"/>
  <c r="K62" i="12" s="1"/>
  <c r="K63" i="12" s="1"/>
  <c r="K64" i="12" s="1"/>
  <c r="K65" i="12" s="1"/>
  <c r="K66" i="12" s="1"/>
  <c r="K67" i="12" s="1"/>
  <c r="J38" i="12"/>
  <c r="I38" i="12"/>
  <c r="I39" i="12" s="1"/>
  <c r="I40" i="12" s="1"/>
  <c r="I41" i="12" s="1"/>
  <c r="I42" i="12" s="1"/>
  <c r="I43" i="12" s="1"/>
  <c r="I44" i="12" s="1"/>
  <c r="I45" i="12" s="1"/>
  <c r="I46" i="12" s="1"/>
  <c r="I47" i="12" s="1"/>
  <c r="I48" i="12" s="1"/>
  <c r="I49" i="12" s="1"/>
  <c r="I50" i="12" s="1"/>
  <c r="I51" i="12" s="1"/>
  <c r="I52" i="12" s="1"/>
  <c r="I53" i="12" s="1"/>
  <c r="I54" i="12" s="1"/>
  <c r="I55" i="12" s="1"/>
  <c r="I56" i="12" s="1"/>
  <c r="I57" i="12" s="1"/>
  <c r="I58" i="12" s="1"/>
  <c r="I59" i="12" s="1"/>
  <c r="I60" i="12" s="1"/>
  <c r="I61" i="12" s="1"/>
  <c r="I62" i="12" s="1"/>
  <c r="I63" i="12" s="1"/>
  <c r="I64" i="12" s="1"/>
  <c r="I65" i="12" s="1"/>
  <c r="I66" i="12" s="1"/>
  <c r="I67" i="12" s="1"/>
  <c r="H38" i="12"/>
  <c r="G38" i="12"/>
  <c r="F38" i="12"/>
  <c r="H39" i="12"/>
  <c r="H40" i="12" s="1"/>
  <c r="H41" i="12" s="1"/>
  <c r="H42" i="12" s="1"/>
  <c r="H43" i="12" s="1"/>
  <c r="H44" i="12" s="1"/>
  <c r="H45" i="12" s="1"/>
  <c r="H46" i="12" s="1"/>
  <c r="H47" i="12" s="1"/>
  <c r="H48" i="12" s="1"/>
  <c r="H49" i="12" s="1"/>
  <c r="H50" i="12" s="1"/>
  <c r="H51" i="12" s="1"/>
  <c r="H52" i="12" s="1"/>
  <c r="H53" i="12" s="1"/>
  <c r="H54" i="12" s="1"/>
  <c r="H55" i="12" s="1"/>
  <c r="H56" i="12" s="1"/>
  <c r="H57" i="12" s="1"/>
  <c r="H58" i="12" s="1"/>
  <c r="H59" i="12" s="1"/>
  <c r="H60" i="12" s="1"/>
  <c r="H61" i="12" s="1"/>
  <c r="H62" i="12" s="1"/>
  <c r="H63" i="12" s="1"/>
  <c r="H64" i="12" s="1"/>
  <c r="H65" i="12" s="1"/>
  <c r="H66" i="12" s="1"/>
  <c r="H67" i="12" s="1"/>
  <c r="G39" i="12"/>
  <c r="G40" i="12" s="1"/>
  <c r="G41" i="12" s="1"/>
  <c r="G42" i="12" s="1"/>
  <c r="G43" i="12" s="1"/>
  <c r="G44" i="12" s="1"/>
  <c r="G45" i="12" s="1"/>
  <c r="G46" i="12" s="1"/>
  <c r="G47" i="12" s="1"/>
  <c r="G48" i="12" s="1"/>
  <c r="G49" i="12" s="1"/>
  <c r="G50" i="12" s="1"/>
  <c r="G51" i="12" s="1"/>
  <c r="G52" i="12" s="1"/>
  <c r="G53" i="12" s="1"/>
  <c r="G54" i="12" s="1"/>
  <c r="G55" i="12" s="1"/>
  <c r="G56" i="12" s="1"/>
  <c r="G57" i="12" s="1"/>
  <c r="G58" i="12" s="1"/>
  <c r="G59" i="12" s="1"/>
  <c r="G60" i="12" s="1"/>
  <c r="G61" i="12" s="1"/>
  <c r="G62" i="12" s="1"/>
  <c r="G63" i="12" s="1"/>
  <c r="G64" i="12" s="1"/>
  <c r="G65" i="12" s="1"/>
  <c r="G66" i="12" s="1"/>
  <c r="G67" i="12" s="1"/>
  <c r="F39" i="12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J39" i="12"/>
  <c r="J40" i="12" s="1"/>
  <c r="J41" i="12" s="1"/>
  <c r="J42" i="12" s="1"/>
  <c r="J43" i="12" s="1"/>
  <c r="J44" i="12" s="1"/>
  <c r="J45" i="12" s="1"/>
  <c r="J46" i="12" s="1"/>
  <c r="J47" i="12" s="1"/>
  <c r="J48" i="12" s="1"/>
  <c r="J49" i="12" s="1"/>
  <c r="J50" i="12" s="1"/>
  <c r="J51" i="12" s="1"/>
  <c r="J52" i="12" s="1"/>
  <c r="J53" i="12" s="1"/>
  <c r="J54" i="12" s="1"/>
  <c r="J55" i="12" s="1"/>
  <c r="J56" i="12" s="1"/>
  <c r="J57" i="12" s="1"/>
  <c r="J58" i="12" s="1"/>
  <c r="J59" i="12" s="1"/>
  <c r="J60" i="12" s="1"/>
  <c r="J61" i="12" s="1"/>
  <c r="J62" i="12" s="1"/>
  <c r="J63" i="12" s="1"/>
  <c r="J64" i="12" s="1"/>
  <c r="J65" i="12" s="1"/>
  <c r="J66" i="12" s="1"/>
  <c r="J67" i="12" s="1"/>
  <c r="L38" i="7"/>
  <c r="L39" i="7" s="1"/>
  <c r="L40" i="7" s="1"/>
  <c r="L41" i="7" s="1"/>
  <c r="L42" i="7" s="1"/>
  <c r="L43" i="7" s="1"/>
  <c r="L44" i="7" s="1"/>
  <c r="L45" i="7" s="1"/>
  <c r="L46" i="7" s="1"/>
  <c r="K38" i="7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J38" i="7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G38" i="7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F38" i="7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L38" i="5"/>
  <c r="L39" i="5" s="1"/>
  <c r="L40" i="5" s="1"/>
  <c r="L41" i="5" s="1"/>
  <c r="L42" i="5" s="1"/>
  <c r="L43" i="5" s="1"/>
  <c r="L44" i="5" s="1"/>
  <c r="L45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L73" i="5" s="1"/>
  <c r="K38" i="5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73" i="5" s="1"/>
  <c r="J38" i="5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73" i="5" s="1"/>
  <c r="I38" i="5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73" i="5" s="1"/>
  <c r="H38" i="5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73" i="5" s="1"/>
  <c r="G38" i="5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73" i="5" s="1"/>
  <c r="F38" i="5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73" i="5" s="1"/>
  <c r="J39" i="4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I39" i="4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L38" i="4"/>
  <c r="L39" i="4" s="1"/>
  <c r="L40" i="4" s="1"/>
  <c r="L41" i="4" s="1"/>
  <c r="L42" i="4" s="1"/>
  <c r="L43" i="4" s="1"/>
  <c r="L44" i="4" s="1"/>
  <c r="L45" i="4" s="1"/>
  <c r="L46" i="4" s="1"/>
  <c r="L47" i="4" s="1"/>
  <c r="L48" i="4" s="1"/>
  <c r="L49" i="4" s="1"/>
  <c r="L50" i="4" s="1"/>
  <c r="L51" i="4" s="1"/>
  <c r="L52" i="4" s="1"/>
  <c r="K38" i="4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J38" i="4"/>
  <c r="I38" i="4"/>
  <c r="H38" i="4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G38" i="4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F38" i="4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L39" i="6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K39" i="6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K51" i="6" s="1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K62" i="6" s="1"/>
  <c r="K63" i="6" s="1"/>
  <c r="K64" i="6" s="1"/>
  <c r="K65" i="6" s="1"/>
  <c r="K66" i="6" s="1"/>
  <c r="K67" i="6" s="1"/>
  <c r="J39" i="6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I39" i="6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H39" i="6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G39" i="6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L38" i="6"/>
  <c r="K38" i="6"/>
  <c r="J38" i="6"/>
  <c r="I38" i="6"/>
  <c r="H38" i="6"/>
  <c r="G38" i="6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40" i="11"/>
  <c r="G40" i="11"/>
  <c r="H40" i="11"/>
  <c r="I40" i="11"/>
  <c r="J40" i="11"/>
  <c r="K40" i="11"/>
  <c r="L40" i="11"/>
  <c r="F41" i="11"/>
  <c r="G41" i="11"/>
  <c r="H41" i="11"/>
  <c r="I41" i="11"/>
  <c r="J41" i="11"/>
  <c r="K41" i="11"/>
  <c r="L41" i="11"/>
  <c r="F42" i="11"/>
  <c r="G42" i="11"/>
  <c r="H42" i="11"/>
  <c r="I42" i="11"/>
  <c r="J42" i="11"/>
  <c r="K42" i="11"/>
  <c r="L42" i="11"/>
  <c r="F43" i="11"/>
  <c r="G43" i="11"/>
  <c r="H43" i="11"/>
  <c r="I43" i="11"/>
  <c r="J43" i="11"/>
  <c r="K43" i="11"/>
  <c r="L43" i="11"/>
  <c r="F44" i="11"/>
  <c r="G44" i="11"/>
  <c r="H44" i="11"/>
  <c r="I44" i="11"/>
  <c r="J44" i="11"/>
  <c r="K44" i="11"/>
  <c r="L44" i="11"/>
  <c r="F45" i="11"/>
  <c r="G45" i="11"/>
  <c r="H45" i="11"/>
  <c r="I45" i="11"/>
  <c r="J45" i="11"/>
  <c r="K45" i="11"/>
  <c r="L45" i="11"/>
  <c r="F46" i="11"/>
  <c r="G46" i="11"/>
  <c r="H46" i="11"/>
  <c r="I46" i="11"/>
  <c r="J46" i="11"/>
  <c r="K46" i="11"/>
  <c r="L46" i="11"/>
  <c r="F47" i="11"/>
  <c r="G47" i="11"/>
  <c r="H47" i="11"/>
  <c r="I47" i="11"/>
  <c r="J47" i="11"/>
  <c r="K47" i="11"/>
  <c r="L47" i="11"/>
  <c r="F48" i="11"/>
  <c r="G48" i="11"/>
  <c r="H48" i="11"/>
  <c r="I48" i="11"/>
  <c r="J48" i="11"/>
  <c r="K48" i="11"/>
  <c r="L48" i="11"/>
  <c r="F49" i="11"/>
  <c r="G49" i="11"/>
  <c r="H49" i="11"/>
  <c r="I49" i="11"/>
  <c r="J49" i="11"/>
  <c r="K49" i="11"/>
  <c r="L49" i="11"/>
  <c r="F50" i="11"/>
  <c r="G50" i="11"/>
  <c r="H50" i="11"/>
  <c r="I50" i="11"/>
  <c r="J50" i="11"/>
  <c r="K50" i="11"/>
  <c r="L50" i="11"/>
  <c r="F51" i="11"/>
  <c r="G51" i="11"/>
  <c r="H51" i="11"/>
  <c r="I51" i="11"/>
  <c r="J51" i="11"/>
  <c r="K51" i="11"/>
  <c r="L51" i="11"/>
  <c r="F52" i="11"/>
  <c r="G52" i="11"/>
  <c r="H52" i="11"/>
  <c r="I52" i="11"/>
  <c r="J52" i="11"/>
  <c r="K52" i="11"/>
  <c r="L52" i="11"/>
  <c r="F53" i="11"/>
  <c r="G53" i="11"/>
  <c r="H53" i="11"/>
  <c r="I53" i="11"/>
  <c r="J53" i="11"/>
  <c r="K53" i="11"/>
  <c r="L53" i="11"/>
  <c r="F54" i="11"/>
  <c r="G54" i="11"/>
  <c r="H54" i="11"/>
  <c r="I54" i="11"/>
  <c r="J54" i="11"/>
  <c r="K54" i="11"/>
  <c r="L54" i="11"/>
  <c r="F55" i="11"/>
  <c r="G55" i="11"/>
  <c r="H55" i="11"/>
  <c r="I55" i="11"/>
  <c r="J55" i="11"/>
  <c r="K55" i="11"/>
  <c r="L55" i="11"/>
  <c r="F56" i="11"/>
  <c r="G56" i="11"/>
  <c r="H56" i="11"/>
  <c r="I56" i="11"/>
  <c r="J56" i="11"/>
  <c r="K56" i="11"/>
  <c r="L56" i="11"/>
  <c r="F57" i="11"/>
  <c r="G57" i="11"/>
  <c r="H57" i="11"/>
  <c r="I57" i="11"/>
  <c r="J57" i="11"/>
  <c r="K57" i="11"/>
  <c r="L57" i="11"/>
  <c r="F58" i="11"/>
  <c r="G58" i="11"/>
  <c r="H58" i="11"/>
  <c r="I58" i="11"/>
  <c r="J58" i="11"/>
  <c r="K58" i="11"/>
  <c r="L58" i="11"/>
  <c r="F59" i="11"/>
  <c r="G59" i="11"/>
  <c r="H59" i="11"/>
  <c r="I59" i="11"/>
  <c r="J59" i="11"/>
  <c r="K59" i="11"/>
  <c r="L59" i="11"/>
  <c r="F60" i="11"/>
  <c r="G60" i="11"/>
  <c r="H60" i="11"/>
  <c r="I60" i="11"/>
  <c r="J60" i="11"/>
  <c r="K60" i="11"/>
  <c r="L60" i="11"/>
  <c r="F61" i="11"/>
  <c r="G61" i="11"/>
  <c r="H61" i="11"/>
  <c r="I61" i="11"/>
  <c r="J61" i="11"/>
  <c r="K61" i="11"/>
  <c r="L61" i="11"/>
  <c r="F62" i="11"/>
  <c r="G62" i="11"/>
  <c r="H62" i="11"/>
  <c r="I62" i="11"/>
  <c r="J62" i="11"/>
  <c r="K62" i="11"/>
  <c r="L62" i="11"/>
  <c r="F63" i="11"/>
  <c r="G63" i="11"/>
  <c r="H63" i="11"/>
  <c r="I63" i="11"/>
  <c r="J63" i="11"/>
  <c r="K63" i="11"/>
  <c r="L63" i="11"/>
  <c r="F64" i="11"/>
  <c r="G64" i="11"/>
  <c r="H64" i="11"/>
  <c r="I64" i="11"/>
  <c r="J64" i="11"/>
  <c r="K64" i="11"/>
  <c r="L64" i="11"/>
  <c r="F65" i="11"/>
  <c r="G65" i="11"/>
  <c r="H65" i="11"/>
  <c r="I65" i="11"/>
  <c r="J65" i="11"/>
  <c r="K65" i="11"/>
  <c r="L65" i="11"/>
  <c r="F66" i="11"/>
  <c r="G66" i="11"/>
  <c r="H66" i="11"/>
  <c r="I66" i="11"/>
  <c r="J66" i="11"/>
  <c r="K66" i="11"/>
  <c r="L66" i="11"/>
  <c r="F67" i="11"/>
  <c r="G67" i="11"/>
  <c r="H67" i="11"/>
  <c r="I67" i="11"/>
  <c r="J67" i="11"/>
  <c r="K67" i="11"/>
  <c r="L67" i="11"/>
  <c r="L39" i="11"/>
  <c r="K39" i="11"/>
  <c r="J39" i="11"/>
  <c r="I39" i="11"/>
  <c r="H39" i="11"/>
  <c r="G39" i="11"/>
  <c r="I49" i="7" l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G50" i="7"/>
  <c r="G51" i="7" s="1"/>
  <c r="G52" i="7" s="1"/>
  <c r="G53" i="7" s="1"/>
  <c r="G54" i="7" s="1"/>
  <c r="G55" i="7" s="1"/>
  <c r="G56" i="7" s="1"/>
  <c r="G57" i="7" s="1"/>
  <c r="G58" i="7" s="1"/>
  <c r="G59" i="7" s="1"/>
  <c r="G60" i="7" s="1"/>
  <c r="G61" i="7" s="1"/>
  <c r="G62" i="7" s="1"/>
  <c r="G63" i="7" s="1"/>
  <c r="G64" i="7" s="1"/>
  <c r="G65" i="7" s="1"/>
  <c r="G66" i="7" s="1"/>
  <c r="G67" i="7" s="1"/>
  <c r="J49" i="7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L47" i="7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K49" i="7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H38" i="7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L40" i="9"/>
  <c r="L41" i="9" s="1"/>
  <c r="L42" i="9" s="1"/>
  <c r="L43" i="9" s="1"/>
  <c r="L44" i="9" s="1"/>
  <c r="L45" i="9" s="1"/>
  <c r="L46" i="9" s="1"/>
  <c r="L47" i="9" s="1"/>
  <c r="L48" i="9" s="1"/>
  <c r="L49" i="9" s="1"/>
  <c r="L50" i="9" s="1"/>
  <c r="L51" i="9" s="1"/>
  <c r="L52" i="9" s="1"/>
  <c r="L53" i="9" s="1"/>
  <c r="L54" i="9" s="1"/>
  <c r="L55" i="9" s="1"/>
  <c r="L56" i="9" s="1"/>
  <c r="L57" i="9" s="1"/>
  <c r="L58" i="9" s="1"/>
  <c r="L59" i="9" s="1"/>
  <c r="L60" i="9" s="1"/>
  <c r="L61" i="9" s="1"/>
  <c r="L62" i="9" s="1"/>
  <c r="L63" i="9" s="1"/>
  <c r="L64" i="9" s="1"/>
  <c r="L65" i="9" s="1"/>
  <c r="L66" i="9" s="1"/>
  <c r="L67" i="9" s="1"/>
  <c r="F38" i="9"/>
  <c r="F39" i="9" s="1"/>
  <c r="F40" i="9" s="1"/>
  <c r="F41" i="9" s="1"/>
  <c r="F42" i="9" s="1"/>
  <c r="F43" i="9" s="1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G38" i="9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G62" i="9" s="1"/>
  <c r="G63" i="9" s="1"/>
  <c r="G64" i="9" s="1"/>
  <c r="G65" i="9" s="1"/>
  <c r="G66" i="9" s="1"/>
  <c r="G67" i="9" s="1"/>
  <c r="H38" i="9"/>
  <c r="H39" i="9" s="1"/>
  <c r="H40" i="9" s="1"/>
  <c r="H41" i="9" s="1"/>
  <c r="H42" i="9" s="1"/>
  <c r="H43" i="9" s="1"/>
  <c r="H44" i="9" s="1"/>
  <c r="H45" i="9" s="1"/>
  <c r="H46" i="9" s="1"/>
  <c r="H47" i="9" s="1"/>
  <c r="H48" i="9" s="1"/>
  <c r="H49" i="9" s="1"/>
  <c r="H50" i="9" s="1"/>
  <c r="H51" i="9" s="1"/>
  <c r="H52" i="9" s="1"/>
  <c r="H53" i="9" s="1"/>
  <c r="H54" i="9" s="1"/>
  <c r="H55" i="9" s="1"/>
  <c r="H56" i="9" s="1"/>
  <c r="H57" i="9" s="1"/>
  <c r="H58" i="9" s="1"/>
  <c r="H59" i="9" s="1"/>
  <c r="H60" i="9" s="1"/>
  <c r="H61" i="9" s="1"/>
  <c r="H62" i="9" s="1"/>
  <c r="H63" i="9" s="1"/>
  <c r="H64" i="9" s="1"/>
  <c r="H65" i="9" s="1"/>
  <c r="H66" i="9" s="1"/>
  <c r="H67" i="9" s="1"/>
  <c r="I38" i="9"/>
  <c r="I39" i="9" s="1"/>
  <c r="I40" i="9" s="1"/>
  <c r="I41" i="9" s="1"/>
  <c r="I42" i="9" s="1"/>
  <c r="I43" i="9" s="1"/>
  <c r="I44" i="9" s="1"/>
  <c r="I45" i="9" s="1"/>
  <c r="I46" i="9" s="1"/>
  <c r="I47" i="9" s="1"/>
  <c r="I48" i="9" s="1"/>
  <c r="I49" i="9" s="1"/>
  <c r="I50" i="9" s="1"/>
  <c r="I51" i="9" s="1"/>
  <c r="I52" i="9" s="1"/>
  <c r="I53" i="9" s="1"/>
  <c r="I54" i="9" s="1"/>
  <c r="I55" i="9" s="1"/>
  <c r="I56" i="9" s="1"/>
  <c r="I57" i="9" s="1"/>
  <c r="I58" i="9" s="1"/>
  <c r="I59" i="9" s="1"/>
  <c r="I60" i="9" s="1"/>
  <c r="I61" i="9" s="1"/>
  <c r="I62" i="9" s="1"/>
  <c r="I63" i="9" s="1"/>
  <c r="I64" i="9" s="1"/>
  <c r="I65" i="9" s="1"/>
  <c r="I66" i="9" s="1"/>
  <c r="I67" i="9" s="1"/>
  <c r="J38" i="9"/>
  <c r="J39" i="9" s="1"/>
  <c r="J40" i="9" s="1"/>
  <c r="J41" i="9" s="1"/>
  <c r="J42" i="9" s="1"/>
  <c r="J43" i="9" s="1"/>
  <c r="J44" i="9" s="1"/>
  <c r="J45" i="9" s="1"/>
  <c r="J46" i="9" s="1"/>
  <c r="J47" i="9" s="1"/>
  <c r="J48" i="9" s="1"/>
  <c r="J49" i="9" s="1"/>
  <c r="J50" i="9" s="1"/>
  <c r="J51" i="9" s="1"/>
  <c r="J52" i="9" s="1"/>
  <c r="J53" i="9" s="1"/>
  <c r="J54" i="9" s="1"/>
  <c r="J55" i="9" s="1"/>
  <c r="J56" i="9" s="1"/>
  <c r="J57" i="9" s="1"/>
  <c r="J58" i="9" s="1"/>
  <c r="J59" i="9" s="1"/>
  <c r="J60" i="9" s="1"/>
  <c r="J61" i="9" s="1"/>
  <c r="J62" i="9" s="1"/>
  <c r="J63" i="9" s="1"/>
  <c r="J64" i="9" s="1"/>
  <c r="J65" i="9" s="1"/>
  <c r="J66" i="9" s="1"/>
  <c r="J67" i="9" s="1"/>
  <c r="K38" i="9"/>
  <c r="K39" i="9" s="1"/>
  <c r="K40" i="9" s="1"/>
  <c r="K41" i="9" s="1"/>
  <c r="K42" i="9" s="1"/>
  <c r="K43" i="9" s="1"/>
  <c r="K44" i="9" s="1"/>
  <c r="K45" i="9" s="1"/>
  <c r="K46" i="9" s="1"/>
  <c r="K47" i="9" s="1"/>
  <c r="K48" i="9" s="1"/>
  <c r="K49" i="9" s="1"/>
  <c r="K50" i="9" s="1"/>
  <c r="K51" i="9" s="1"/>
  <c r="K52" i="9" s="1"/>
  <c r="K53" i="9" s="1"/>
  <c r="K54" i="9" s="1"/>
  <c r="K55" i="9" s="1"/>
  <c r="K56" i="9" s="1"/>
  <c r="K57" i="9" s="1"/>
  <c r="K58" i="9" s="1"/>
  <c r="K59" i="9" s="1"/>
  <c r="K60" i="9" s="1"/>
  <c r="K61" i="9" s="1"/>
  <c r="K62" i="9" s="1"/>
  <c r="K63" i="9" s="1"/>
  <c r="K64" i="9" s="1"/>
  <c r="K65" i="9" s="1"/>
  <c r="K66" i="9" s="1"/>
  <c r="K67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4350CE3C-D91B-493D-A195-E200C40F4C93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A31471FF-0563-484A-8B9F-E6417BAF00F4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D7DAFE9A-FB3F-4356-B0F5-6C47DCBB57D4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81B2163B-A9FE-4687-991F-EC8A483B038A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82D9DCEA-81DA-41A5-A902-22295C8FF90F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964B4703-5212-41E4-A642-18422BC88CAE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8F97E88F-CA2F-4A3C-A04D-4358D3503F31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670E04BA-962E-4DEE-8164-2A7E92AD0594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FB9F035D-021A-42CA-8E91-AB0B1044A265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7AFEE0E7-ECD2-4A44-9445-C40C763E982E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9A872C22-322E-4C35-94A5-A605C9B72D9A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B46" authorId="0" shapeId="0" xr:uid="{7C24BB0C-E91F-4CB6-8952-5ACB93B3C01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46" authorId="1" shapeId="0" xr:uid="{20F0848D-53DC-4156-835F-08E42EB8061F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46" authorId="1" shapeId="0" xr:uid="{1252759B-56AA-4989-B82B-9F4595C4DCA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E6FADE78-B95B-4EDA-926E-579B165BB548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5E24734E-1BAD-4003-9AD6-09C3C5FB10E9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388C611D-4D60-421F-B168-9CDF083389EC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B46" authorId="0" shapeId="0" xr:uid="{11BC6D41-BEE3-403C-81CC-E647D4C77686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46" authorId="1" shapeId="0" xr:uid="{9F81AFF6-3CD0-43EF-A4A3-27C1B2A4EE3A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86C4B218-3E3F-415A-ADA4-4AD6F909E5CB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8CFB85E5-244E-4DAF-BB85-F0A6722DF9C9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50201708-5CE8-4993-B6F7-90A2053887DE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4D282B40-1A20-4CF1-9C5C-6D189458D442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307217B3-D66C-413C-8B61-B653EAA66D4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05674E9B-8953-4B1C-90E9-E4225061C823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6199790F-11A0-45FD-BD9C-7637579D087A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34BCB319-5198-4239-A18B-5D0028F93F56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D305C165-8192-4901-B229-3A9C5B2102C1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2F074BC3-4E0F-4DE4-9A06-7D32B949B97D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EF68A5AD-0C69-4BCF-A03D-C220653F4E77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A96DB185-82DD-4B72-B4BA-6301AA05EA8F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46" authorId="1" shapeId="0" xr:uid="{8B1EFB9B-3B21-4461-85C4-C0846AF30B0E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DD49CE94-B229-4A3B-86B2-1EEC9411C2DB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CB4DAD1E-F53C-4237-934A-5C63FBBA8528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ECE52D12-B0DC-45CA-92EA-51080147612D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B46" authorId="0" shapeId="0" xr:uid="{346348C6-DDF8-4F79-898B-7DA4E1AF2371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46" authorId="1" shapeId="0" xr:uid="{410065D7-5D2D-445D-AE5B-E9E362944C3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46" authorId="1" shapeId="0" xr:uid="{9146DE2A-3677-4054-B48D-BA142BAA8731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4033233D-AA24-4553-AE0A-689394B73EFE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65B124C3-74DA-4901-BD68-FDD803F0BE32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68B39D5D-C7F2-40B9-B18C-F854858B9591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B46" authorId="0" shapeId="0" xr:uid="{8151CDB7-0E8E-4FE6-89BF-94C2E4F4B058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46" authorId="1" shapeId="0" xr:uid="{85933C29-0560-479E-AEF2-D35D4D172946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<sst xmlns="http://schemas.openxmlformats.org/spreadsheetml/2006/main" count="1887" uniqueCount="49">
  <si>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</si>
  <si>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</si>
  <si>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</si>
  <si>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</si>
  <si>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</si>
  <si>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</si>
  <si>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</si>
  <si>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</si>
  <si>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TimeSlice</t>
  </si>
  <si>
    <t>Pset_PD</t>
  </si>
  <si>
    <t>Cset_Set</t>
  </si>
  <si>
    <t>Cset_CD</t>
  </si>
  <si>
    <t>COM_BNDNET</t>
  </si>
  <si>
    <t>UP</t>
  </si>
  <si>
    <t>*CO2</t>
  </si>
  <si>
    <t>UC_N</t>
  </si>
  <si>
    <t>UC_COMNET</t>
  </si>
  <si>
    <t>UC_Desc</t>
  </si>
  <si>
    <t>AU_CO2_BND</t>
  </si>
  <si>
    <t>CO2 Bound Constraint</t>
  </si>
  <si>
    <t>AL</t>
  </si>
  <si>
    <t>AT</t>
  </si>
  <si>
    <t>BC</t>
  </si>
  <si>
    <t>MA</t>
  </si>
  <si>
    <t>ON</t>
  </si>
  <si>
    <t>QU</t>
  </si>
  <si>
    <t>SA</t>
  </si>
  <si>
    <t>~TFM_INS</t>
  </si>
  <si>
    <t>CER – Energy Future 2023: Results (cer-rec.gc.ca)</t>
  </si>
  <si>
    <t>*assumption: using 2021 observed data, and split it to each sector for provinces, and then by using the proportion of 2050 case/ 2021 case to derive the change.</t>
  </si>
  <si>
    <t>*We use the emissions of heavy industry as the constraint of the industry sector</t>
  </si>
  <si>
    <t>*We split the emissions of buildings as the constraint of the RSD and COM sector</t>
  </si>
  <si>
    <t>*We use the emissions of OIL AND GAS, PLUS WASTE AND OTHERS, as the constraint of the SUP sector</t>
  </si>
  <si>
    <t>HYDROGENCO2N</t>
  </si>
  <si>
    <t>SUPCO2N</t>
  </si>
  <si>
    <t>RSDCO2N</t>
  </si>
  <si>
    <t>COMCO2N</t>
  </si>
  <si>
    <t>INDCO2N</t>
  </si>
  <si>
    <t>AGRCO2N</t>
  </si>
  <si>
    <t>TRACO2N</t>
  </si>
  <si>
    <t>ELCCO2N</t>
  </si>
  <si>
    <t>*We use the emissions of LOW-EMITTING HYDROGEN PRODUCTION, as the constraint of the HYDROGEN sector</t>
  </si>
  <si>
    <t>SNKCO2N</t>
  </si>
  <si>
    <t>* IS THAT CORRECT? SNKCO2N is the common output of four types of DAC tech</t>
  </si>
  <si>
    <t>UC - Each Region/Period</t>
  </si>
  <si>
    <t>~UC_Sets: R_S: AllRegions</t>
  </si>
  <si>
    <t>~UC_Sets: T_S:</t>
  </si>
  <si>
    <t>~UC_T:UC_RHST</t>
  </si>
  <si>
    <t>AllRegions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</si>
</sst>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indexed="8"/>
      <name val="Calibri"/>
      <charset val="134"/>
    </font>
    <font>
      <b/>
      <sz val="7"/>
      <color rgb="FF333333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3" fillId="0" borderId="0"/>
    <xf numFmtId="0" fontId="1" fillId="0" borderId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5" applyNumberFormat="0" applyAlignment="0" applyProtection="0"/>
    <xf numFmtId="0" fontId="16" fillId="7" borderId="6" applyNumberFormat="0" applyAlignment="0" applyProtection="0"/>
    <xf numFmtId="0" fontId="17" fillId="7" borderId="5" applyNumberFormat="0" applyAlignment="0" applyProtection="0"/>
    <xf numFmtId="0" fontId="18" fillId="0" borderId="7" applyNumberFormat="0" applyFill="0" applyAlignment="0" applyProtection="0"/>
    <xf numFmtId="0" fontId="19" fillId="8" borderId="8" applyNumberFormat="0" applyAlignment="0" applyProtection="0"/>
    <xf numFmtId="0" fontId="20" fillId="0" borderId="0" applyNumberFormat="0" applyFill="0" applyBorder="0" applyAlignment="0" applyProtection="0"/>
    <xf numFmtId="0" fontId="7" fillId="9" borderId="9" applyNumberFormat="0" applyFont="0" applyAlignment="0" applyProtection="0"/>
    <xf numFmtId="0" fontId="21" fillId="0" borderId="0" applyNumberFormat="0" applyFill="0" applyBorder="0" applyAlignment="0" applyProtection="0"/>
    <xf numFmtId="0" fontId="22" fillId="0" borderId="10" applyNumberFormat="0" applyFill="0" applyAlignment="0" applyProtection="0"/>
    <xf numFmtId="0" fontId="23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23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23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23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23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23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25" fillId="0" borderId="0" applyNumberFormat="0" applyFill="0" applyBorder="0" applyAlignment="0" applyProtection="0"/>
  </cellStyleXfs>
  <cellXfs count="19">
    <xf numFmtId="0" fontId="0" fillId="0" borderId="0" xfId="0"/>
    <xf numFmtId="0" fontId="4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3" fillId="2" borderId="1" xfId="0" applyFont="1" applyFill="1" applyBorder="1"/>
    <xf numFmtId="0" fontId="0" fillId="0" borderId="0" xfId="0"/>
    <xf numFmtId="0" fontId="2" fillId="34" borderId="0" xfId="0" applyFont="1" applyFill="1"/>
    <xf numFmtId="0" fontId="0" fillId="0" borderId="0" xfId="0" applyFill="1"/>
    <xf numFmtId="0" fontId="3" fillId="0" borderId="0" xfId="0" applyFont="1" applyFill="1"/>
    <xf numFmtId="0" fontId="0" fillId="0" borderId="11" xfId="0" applyFill="1" applyBorder="1"/>
    <xf numFmtId="0" fontId="0" fillId="0" borderId="0" xfId="0" applyFont="1" applyFill="1"/>
    <xf numFmtId="0" fontId="3" fillId="0" borderId="11" xfId="0" applyFont="1" applyFill="1" applyBorder="1"/>
    <xf numFmtId="0" fontId="25" fillId="0" borderId="0" xfId="44"/>
    <xf numFmtId="0" fontId="22" fillId="0" borderId="0" xfId="0" applyFont="1"/>
    <xf numFmtId="0" fontId="26" fillId="0" borderId="0" xfId="0" applyFont="1"/>
    <xf numFmtId="0" fontId="27" fillId="0" borderId="0" xfId="0" applyNumberFormat="1" applyFont="1" applyFill="1" applyBorder="1" applyAlignment="1" applyProtection="1">
      <alignment vertical="center"/>
    </xf>
    <xf numFmtId="11" fontId="27" fillId="0" borderId="0" xfId="0" applyNumberFormat="1" applyFont="1" applyFill="1" applyBorder="1" applyAlignment="1" applyProtection="1">
      <alignment vertical="center"/>
    </xf>
    <xf numFmtId="0" fontId="28" fillId="0" borderId="0" xfId="0" applyFont="1"/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44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0" xfId="1" xr:uid="{00000000-0005-0000-0000-000001000000}"/>
    <cellStyle name="Normale_Scen_UC_IND-StrucConst" xfId="2" xr:uid="{00000000-0005-0000-0000-000002000000}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A08D68-2A75-4A27-B64D-50E3441136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35A4EC7-B4A5-417F-A948-6F04A405D3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22</xdr:col>
      <xdr:colOff>361597</xdr:colOff>
      <xdr:row>28</xdr:row>
      <xdr:rowOff>185207</xdr:rowOff>
    </xdr:from>
    <xdr:to>
      <xdr:col>41</xdr:col>
      <xdr:colOff>186444</xdr:colOff>
      <xdr:row>51</xdr:row>
      <xdr:rowOff>175246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68C4947-D3DD-423A-B8CF-8B5F7F4D68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39583" y="5371040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22</xdr:col>
      <xdr:colOff>149931</xdr:colOff>
      <xdr:row>54</xdr:row>
      <xdr:rowOff>61737</xdr:rowOff>
    </xdr:from>
    <xdr:to>
      <xdr:col>49</xdr:col>
      <xdr:colOff>279242</xdr:colOff>
      <xdr:row>105</xdr:row>
      <xdr:rowOff>64176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F50F90F-4F6F-45B6-9DA1-735A35069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927917" y="10071806"/>
          <a:ext cx="17512436" cy="94480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68B8DA-4F05-4C67-B590-D5514BA4E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FA20FD5-D2B6-4D36-A9B4-552FF7420C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22</xdr:col>
      <xdr:colOff>326319</xdr:colOff>
      <xdr:row>29</xdr:row>
      <xdr:rowOff>88193</xdr:rowOff>
    </xdr:from>
    <xdr:to>
      <xdr:col>41</xdr:col>
      <xdr:colOff>151166</xdr:colOff>
      <xdr:row>52</xdr:row>
      <xdr:rowOff>78232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859AD54-9F12-4463-8E81-C3A4411C76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04305" y="5459235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22</xdr:col>
      <xdr:colOff>414514</xdr:colOff>
      <xdr:row>54</xdr:row>
      <xdr:rowOff>123473</xdr:rowOff>
    </xdr:from>
    <xdr:to>
      <xdr:col>49</xdr:col>
      <xdr:colOff>543825</xdr:colOff>
      <xdr:row>105</xdr:row>
      <xdr:rowOff>125912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2E18CF-8C41-4832-A0D9-5276505146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192500" y="10133542"/>
          <a:ext cx="17512436" cy="94480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33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0A086C-0E40-411C-AAEF-2022718DF4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18900" y="638175"/>
          <a:ext cx="13538688" cy="411675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31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8AA9108-A95A-42E5-B411-AD29CD4819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61243" y="0"/>
          <a:ext cx="11897242" cy="6129708"/>
        </a:xfrm>
        <a:prstGeom prst="rect">
          <a:avLst/>
        </a:prstGeom>
      </xdr:spPr>
    </xdr:pic>
    <xdr:clientData/>
  </xdr:twoCellAnchor>
  <xdr:twoCellAnchor editAs="oneCell">
    <xdr:from>
      <xdr:col>23</xdr:col>
      <xdr:colOff>361596</xdr:colOff>
      <xdr:row>8</xdr:row>
      <xdr:rowOff>70553</xdr:rowOff>
    </xdr:from>
    <xdr:to>
      <xdr:col>42</xdr:col>
      <xdr:colOff>186445</xdr:colOff>
      <xdr:row>31</xdr:row>
      <xdr:rowOff>69412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88E92D-F626-4F90-91A1-CC56070CBC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783402" y="1552220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22</xdr:col>
      <xdr:colOff>52917</xdr:colOff>
      <xdr:row>54</xdr:row>
      <xdr:rowOff>123472</xdr:rowOff>
    </xdr:from>
    <xdr:to>
      <xdr:col>49</xdr:col>
      <xdr:colOff>182228</xdr:colOff>
      <xdr:row>105</xdr:row>
      <xdr:rowOff>125911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71B18BE-4940-46C5-92C4-895CFCA85B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830903" y="10195278"/>
          <a:ext cx="17512436" cy="944806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AA13B5-DD4C-409C-B0FE-457A998C7C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18900" y="638175"/>
          <a:ext cx="13538688" cy="411675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5B3098-A5FC-4454-836A-663C7524D1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61243" y="0"/>
          <a:ext cx="11897242" cy="6129708"/>
        </a:xfrm>
        <a:prstGeom prst="rect">
          <a:avLst/>
        </a:prstGeom>
      </xdr:spPr>
    </xdr:pic>
    <xdr:clientData/>
  </xdr:twoCellAnchor>
  <xdr:twoCellAnchor editAs="oneCell">
    <xdr:from>
      <xdr:col>22</xdr:col>
      <xdr:colOff>388055</xdr:colOff>
      <xdr:row>27</xdr:row>
      <xdr:rowOff>141110</xdr:rowOff>
    </xdr:from>
    <xdr:to>
      <xdr:col>41</xdr:col>
      <xdr:colOff>212902</xdr:colOff>
      <xdr:row>50</xdr:row>
      <xdr:rowOff>122329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B3CDE38-E951-4AEE-88A9-C624196FDB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66041" y="5141735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22</xdr:col>
      <xdr:colOff>529167</xdr:colOff>
      <xdr:row>50</xdr:row>
      <xdr:rowOff>141111</xdr:rowOff>
    </xdr:from>
    <xdr:to>
      <xdr:col>50</xdr:col>
      <xdr:colOff>14658</xdr:colOff>
      <xdr:row>101</xdr:row>
      <xdr:rowOff>143550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17867B9-0A93-442E-9503-68387718B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307153" y="9410347"/>
          <a:ext cx="17512436" cy="94480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13E312-E106-4C6C-A9D8-35BECC9568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B23CDEC-8F16-4896-89C5-9317273771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22</xdr:col>
      <xdr:colOff>202847</xdr:colOff>
      <xdr:row>20</xdr:row>
      <xdr:rowOff>149929</xdr:rowOff>
    </xdr:from>
    <xdr:to>
      <xdr:col>41</xdr:col>
      <xdr:colOff>27694</xdr:colOff>
      <xdr:row>43</xdr:row>
      <xdr:rowOff>139968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5DDB679-3CA9-412F-A425-F17F9F19C3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980833" y="3854096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55</xdr:row>
      <xdr:rowOff>0</xdr:rowOff>
    </xdr:from>
    <xdr:to>
      <xdr:col>48</xdr:col>
      <xdr:colOff>129311</xdr:colOff>
      <xdr:row>106</xdr:row>
      <xdr:rowOff>2439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A18DAE8-A5DF-4226-8070-F769642176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382750" y="10490200"/>
          <a:ext cx="16588511" cy="971793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65336E-2F2E-424A-9BD9-F5764FC8C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63767" y="667808"/>
          <a:ext cx="12870879" cy="4334066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528E48D-86D0-4541-8C59-BF02AB15AE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06110" y="0"/>
          <a:ext cx="11295050" cy="6452500"/>
        </a:xfrm>
        <a:prstGeom prst="rect">
          <a:avLst/>
        </a:prstGeom>
      </xdr:spPr>
    </xdr:pic>
    <xdr:clientData/>
  </xdr:twoCellAnchor>
  <xdr:twoCellAnchor editAs="oneCell">
    <xdr:from>
      <xdr:col>22</xdr:col>
      <xdr:colOff>282222</xdr:colOff>
      <xdr:row>28</xdr:row>
      <xdr:rowOff>185207</xdr:rowOff>
    </xdr:from>
    <xdr:to>
      <xdr:col>41</xdr:col>
      <xdr:colOff>107070</xdr:colOff>
      <xdr:row>51</xdr:row>
      <xdr:rowOff>175246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B7BFA46-6393-4900-8F0A-122F85ACE1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495764" y="5371040"/>
          <a:ext cx="11387139" cy="4258650"/>
        </a:xfrm>
        <a:prstGeom prst="rect">
          <a:avLst/>
        </a:prstGeom>
      </xdr:spPr>
    </xdr:pic>
    <xdr:clientData/>
  </xdr:twoCellAnchor>
  <xdr:twoCellAnchor editAs="oneCell">
    <xdr:from>
      <xdr:col>24</xdr:col>
      <xdr:colOff>202847</xdr:colOff>
      <xdr:row>52</xdr:row>
      <xdr:rowOff>149931</xdr:rowOff>
    </xdr:from>
    <xdr:to>
      <xdr:col>51</xdr:col>
      <xdr:colOff>332158</xdr:colOff>
      <xdr:row>103</xdr:row>
      <xdr:rowOff>152370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6097CB5-B699-4638-A355-7F9E9FD492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633472" y="9789584"/>
          <a:ext cx="16559936" cy="94480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9B2647-20DD-4779-B708-00B385DC2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18900" y="638175"/>
          <a:ext cx="13538688" cy="411675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34B903-B27C-4C0C-B534-A0717B4927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61243" y="0"/>
          <a:ext cx="11897242" cy="6129708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55</xdr:row>
      <xdr:rowOff>0</xdr:rowOff>
    </xdr:from>
    <xdr:to>
      <xdr:col>48</xdr:col>
      <xdr:colOff>129311</xdr:colOff>
      <xdr:row>106</xdr:row>
      <xdr:rowOff>2439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BEF9301-9C50-4EF7-AC7D-EAB0B1288F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093950" y="10191750"/>
          <a:ext cx="17445761" cy="939408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6A07DF-FD51-4816-A442-0ABE596A97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958C15A-2491-4071-9FC0-9ABE610570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55</xdr:row>
      <xdr:rowOff>0</xdr:rowOff>
    </xdr:from>
    <xdr:to>
      <xdr:col>48</xdr:col>
      <xdr:colOff>129311</xdr:colOff>
      <xdr:row>106</xdr:row>
      <xdr:rowOff>2439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B5EF3A8-A161-4351-A3D6-8628C133A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382750" y="10490200"/>
          <a:ext cx="16588511" cy="971793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C3AF9B-5FFC-4575-952E-C5E1DFD82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DF82775-C5CF-4E63-947B-5B97FAA22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24</xdr:col>
      <xdr:colOff>467430</xdr:colOff>
      <xdr:row>29</xdr:row>
      <xdr:rowOff>70554</xdr:rowOff>
    </xdr:from>
    <xdr:to>
      <xdr:col>43</xdr:col>
      <xdr:colOff>292278</xdr:colOff>
      <xdr:row>52</xdr:row>
      <xdr:rowOff>51774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6A71DC9-38C5-46D0-82AC-89543C89A2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533055" y="5441596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24</xdr:col>
      <xdr:colOff>361597</xdr:colOff>
      <xdr:row>52</xdr:row>
      <xdr:rowOff>17639</xdr:rowOff>
    </xdr:from>
    <xdr:to>
      <xdr:col>51</xdr:col>
      <xdr:colOff>490908</xdr:colOff>
      <xdr:row>103</xdr:row>
      <xdr:rowOff>20078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733CACE-FFBB-4BCA-A6A2-C96EA893A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427222" y="9666111"/>
          <a:ext cx="17512436" cy="94480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8.xml"/><Relationship Id="rId4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9.xml"/><Relationship Id="rId4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4.xml"/><Relationship Id="rId4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6.xml"/><Relationship Id="rId4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7.xml"/><Relationship Id="rId4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AD874-A720-4A6D-B9C8-05F0C9AFEBFA}">
  <dimension ref="B1:V109"/>
  <sheetViews>
    <sheetView topLeftCell="A42" zoomScale="72" workbookViewId="0">
      <selection activeCell="F57" sqref="F57:L62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>
      <c r="E34" s="14" t="s">
        <v>29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f>V38*L2*1000/SUM(L2:R2)</f>
        <v>57568.709450898466</v>
      </c>
      <c r="G38" s="6">
        <f>V38*M2*1000/SUM(L2:R2)</f>
        <v>8182.3546427672964</v>
      </c>
      <c r="H38" s="6">
        <f>V38*N2*1000/SUM(L2:R2)</f>
        <v>13352.523785175203</v>
      </c>
      <c r="I38" s="6">
        <f>V38*O2*1000/SUM(L2:R2)</f>
        <v>4653.1522281671159</v>
      </c>
      <c r="J38" s="6">
        <f>V38*P2*1000/SUM(L2:R2)</f>
        <v>33853.368384636116</v>
      </c>
      <c r="K38" s="6">
        <f>V38*Q2*1000/SUM(L2:R2)</f>
        <v>17421.222110287512</v>
      </c>
      <c r="L38" s="6">
        <f>V38*R2*1000/SUM(L2:R2)</f>
        <v>15083.406498068283</v>
      </c>
      <c r="S38" s="6" t="s">
        <v>39</v>
      </c>
      <c r="V38" s="16">
        <v>150.11473710000001</v>
      </c>
    </row>
    <row r="39" spans="2:22">
      <c r="C39" s="6" t="s">
        <v>13</v>
      </c>
      <c r="D39" s="6" t="s">
        <v>12</v>
      </c>
      <c r="E39" s="6">
        <v>2022</v>
      </c>
      <c r="F39" s="6">
        <f>F38*V39/V38</f>
        <v>64677.298013192558</v>
      </c>
      <c r="G39" s="6">
        <f>G38*V39/V38</f>
        <v>9192.7124079664554</v>
      </c>
      <c r="H39" s="6">
        <f>H38*V39/V38</f>
        <v>15001.294423989217</v>
      </c>
      <c r="I39" s="6">
        <f>I38*V39/V38</f>
        <v>5227.7238144204839</v>
      </c>
      <c r="J39" s="6">
        <f>J38*V39/V38</f>
        <v>38033.584852740329</v>
      </c>
      <c r="K39" s="6">
        <f>K38*V39/V38</f>
        <v>19572.395923554956</v>
      </c>
      <c r="L39" s="6">
        <f>L38*V39/V38</f>
        <v>16945.906664135964</v>
      </c>
      <c r="S39" s="6" t="s">
        <v>39</v>
      </c>
      <c r="V39" s="16">
        <v>168.65091609999999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6" si="0">F39*V40/V39</f>
        <v>66097.853803249469</v>
      </c>
      <c r="G40" s="6">
        <f t="shared" ref="G40:G66" si="1">G39*V40/V39</f>
        <v>9394.6188146750501</v>
      </c>
      <c r="H40" s="6">
        <f t="shared" ref="H40:H66" si="2">H39*V40/V39</f>
        <v>15330.779054716979</v>
      </c>
      <c r="I40" s="6">
        <f t="shared" ref="I40:I66" si="3">I39*V40/V39</f>
        <v>5342.5442160377343</v>
      </c>
      <c r="J40" s="6">
        <f t="shared" ref="J40:J66" si="4">J39*V40/V39</f>
        <v>38868.944876100621</v>
      </c>
      <c r="K40" s="6">
        <f t="shared" ref="K40:K66" si="5">K39*V40/V39</f>
        <v>20002.279069706499</v>
      </c>
      <c r="L40" s="6">
        <f t="shared" ref="L40:L66" si="6">L39*V40/V39</f>
        <v>17318.102265513622</v>
      </c>
      <c r="S40" s="6" t="s">
        <v>39</v>
      </c>
      <c r="V40" s="16">
        <v>172.35512209999999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65314.6937522312</v>
      </c>
      <c r="G41" s="6">
        <f t="shared" si="1"/>
        <v>9283.3067262054483</v>
      </c>
      <c r="H41" s="6">
        <f t="shared" si="2"/>
        <v>15149.132404851753</v>
      </c>
      <c r="I41" s="6">
        <f t="shared" si="3"/>
        <v>5279.2431107816701</v>
      </c>
      <c r="J41" s="6">
        <f t="shared" si="4"/>
        <v>38408.406400179694</v>
      </c>
      <c r="K41" s="6">
        <f t="shared" si="5"/>
        <v>19765.28217804732</v>
      </c>
      <c r="L41" s="6">
        <f t="shared" si="6"/>
        <v>17112.9088277029</v>
      </c>
      <c r="S41" s="6" t="s">
        <v>39</v>
      </c>
      <c r="V41" s="16">
        <v>170.3129734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65085.486361470488</v>
      </c>
      <c r="G42" s="6">
        <f t="shared" si="1"/>
        <v>9250.7290259958045</v>
      </c>
      <c r="H42" s="6">
        <f t="shared" si="2"/>
        <v>15095.96989407008</v>
      </c>
      <c r="I42" s="6">
        <f t="shared" si="3"/>
        <v>5260.7167812668449</v>
      </c>
      <c r="J42" s="6">
        <f t="shared" si="4"/>
        <v>38273.620640521112</v>
      </c>
      <c r="K42" s="6">
        <f t="shared" si="5"/>
        <v>19695.920316337226</v>
      </c>
      <c r="L42" s="6">
        <f t="shared" si="6"/>
        <v>17052.854880338418</v>
      </c>
      <c r="S42" s="6" t="s">
        <v>39</v>
      </c>
      <c r="V42" s="16">
        <v>169.7152979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64306.356031296789</v>
      </c>
      <c r="G43" s="6">
        <f t="shared" si="1"/>
        <v>9139.9896897274612</v>
      </c>
      <c r="H43" s="6">
        <f t="shared" si="2"/>
        <v>14915.257900269542</v>
      </c>
      <c r="I43" s="6">
        <f t="shared" si="3"/>
        <v>5197.74138948787</v>
      </c>
      <c r="J43" s="6">
        <f t="shared" si="4"/>
        <v>37815.451848158133</v>
      </c>
      <c r="K43" s="6">
        <f t="shared" si="5"/>
        <v>19460.142883348308</v>
      </c>
      <c r="L43" s="6">
        <f t="shared" si="6"/>
        <v>16848.717257711884</v>
      </c>
      <c r="S43" s="6" t="s">
        <v>39</v>
      </c>
      <c r="V43" s="16">
        <v>167.68365700000001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63263.671112563636</v>
      </c>
      <c r="G44" s="6">
        <f t="shared" si="1"/>
        <v>8991.7908180293471</v>
      </c>
      <c r="H44" s="6">
        <f t="shared" si="2"/>
        <v>14673.416884366578</v>
      </c>
      <c r="I44" s="6">
        <f t="shared" si="3"/>
        <v>5113.4634597035038</v>
      </c>
      <c r="J44" s="6">
        <f t="shared" si="4"/>
        <v>37202.299373495058</v>
      </c>
      <c r="K44" s="6">
        <f t="shared" si="5"/>
        <v>19144.6095713537</v>
      </c>
      <c r="L44" s="6">
        <f t="shared" si="6"/>
        <v>16575.526480488163</v>
      </c>
      <c r="S44" s="6" t="s">
        <v>39</v>
      </c>
      <c r="V44" s="16">
        <v>164.96477770000001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61471.458423539982</v>
      </c>
      <c r="G45" s="6">
        <f t="shared" si="1"/>
        <v>8737.0600805031409</v>
      </c>
      <c r="H45" s="6">
        <f t="shared" si="2"/>
        <v>14257.729911590297</v>
      </c>
      <c r="I45" s="6">
        <f t="shared" si="3"/>
        <v>4968.6028479784363</v>
      </c>
      <c r="J45" s="6">
        <f t="shared" si="4"/>
        <v>36148.385937466308</v>
      </c>
      <c r="K45" s="6">
        <f t="shared" si="5"/>
        <v>18602.257039532793</v>
      </c>
      <c r="L45" s="6">
        <f t="shared" si="6"/>
        <v>16105.954159389032</v>
      </c>
      <c r="S45" s="6" t="s">
        <v>39</v>
      </c>
      <c r="V45" s="16">
        <v>160.29144840000001</v>
      </c>
    </row>
    <row r="46" spans="2:22">
      <c r="C46" s="6" t="s">
        <v>13</v>
      </c>
      <c r="D46" s="6" t="s">
        <v>12</v>
      </c>
      <c r="E46" s="6">
        <v>2029</v>
      </c>
      <c r="F46" s="6">
        <f t="shared" si="0"/>
        <v>59634.000442437864</v>
      </c>
      <c r="G46" s="6">
        <f t="shared" si="1"/>
        <v>8475.898540041926</v>
      </c>
      <c r="H46" s="6">
        <f t="shared" si="2"/>
        <v>13831.54871644205</v>
      </c>
      <c r="I46" s="6">
        <f t="shared" si="3"/>
        <v>4820.0851587601073</v>
      </c>
      <c r="J46" s="6">
        <f t="shared" si="4"/>
        <v>35067.865937645998</v>
      </c>
      <c r="K46" s="6">
        <f t="shared" si="5"/>
        <v>18046.212550913446</v>
      </c>
      <c r="L46" s="6">
        <f t="shared" si="6"/>
        <v>15624.527253758604</v>
      </c>
      <c r="S46" s="6" t="s">
        <v>39</v>
      </c>
      <c r="V46" s="16">
        <v>155.50013860000001</v>
      </c>
    </row>
    <row r="47" spans="2:22">
      <c r="C47" s="6" t="s">
        <v>13</v>
      </c>
      <c r="D47" s="6" t="s">
        <v>12</v>
      </c>
      <c r="E47" s="6">
        <v>2030</v>
      </c>
      <c r="F47" s="6">
        <f t="shared" si="0"/>
        <v>57448.85810238096</v>
      </c>
      <c r="G47" s="6">
        <f t="shared" si="1"/>
        <v>8165.3199333333305</v>
      </c>
      <c r="H47" s="6">
        <f t="shared" si="2"/>
        <v>13324.725385714288</v>
      </c>
      <c r="I47" s="6">
        <f t="shared" si="3"/>
        <v>4643.4649071428566</v>
      </c>
      <c r="J47" s="6">
        <f t="shared" si="4"/>
        <v>33782.889614285705</v>
      </c>
      <c r="K47" s="6">
        <f t="shared" si="5"/>
        <v>17384.953154761901</v>
      </c>
      <c r="L47" s="6">
        <f t="shared" si="6"/>
        <v>15052.004602380945</v>
      </c>
      <c r="S47" s="6" t="s">
        <v>39</v>
      </c>
      <c r="V47" s="16">
        <v>149.8022157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54854.684216876318</v>
      </c>
      <c r="G48" s="6">
        <f t="shared" si="1"/>
        <v>7796.6048633123664</v>
      </c>
      <c r="H48" s="6">
        <f t="shared" si="2"/>
        <v>12723.03101320755</v>
      </c>
      <c r="I48" s="6">
        <f t="shared" si="3"/>
        <v>4433.7835349056604</v>
      </c>
      <c r="J48" s="6">
        <f t="shared" si="4"/>
        <v>32257.381659748418</v>
      </c>
      <c r="K48" s="6">
        <f t="shared" si="5"/>
        <v>16599.91420073375</v>
      </c>
      <c r="L48" s="6">
        <f t="shared" si="6"/>
        <v>14372.312811215927</v>
      </c>
      <c r="S48" s="6" t="s">
        <v>39</v>
      </c>
      <c r="V48" s="16">
        <v>143.03771230000001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52087.494571024268</v>
      </c>
      <c r="G49" s="6">
        <f t="shared" si="1"/>
        <v>7403.2987207547149</v>
      </c>
      <c r="H49" s="6">
        <f t="shared" si="2"/>
        <v>12081.207253099734</v>
      </c>
      <c r="I49" s="6">
        <f t="shared" si="3"/>
        <v>4210.1176791105127</v>
      </c>
      <c r="J49" s="6">
        <f t="shared" si="4"/>
        <v>30630.131520485171</v>
      </c>
      <c r="K49" s="6">
        <f t="shared" si="5"/>
        <v>15762.517880727761</v>
      </c>
      <c r="L49" s="6">
        <f t="shared" si="6"/>
        <v>13647.289674797838</v>
      </c>
      <c r="S49" s="6" t="s">
        <v>39</v>
      </c>
      <c r="V49" s="16">
        <v>135.82205730000001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49146.864364031157</v>
      </c>
      <c r="G50" s="6">
        <f t="shared" si="1"/>
        <v>6985.3411278825979</v>
      </c>
      <c r="H50" s="6">
        <f t="shared" si="2"/>
        <v>11399.155576819408</v>
      </c>
      <c r="I50" s="6">
        <f t="shared" si="3"/>
        <v>3972.4330040431269</v>
      </c>
      <c r="J50" s="6">
        <f t="shared" si="4"/>
        <v>28900.889391734047</v>
      </c>
      <c r="K50" s="6">
        <f t="shared" si="5"/>
        <v>14872.635643156631</v>
      </c>
      <c r="L50" s="6">
        <f t="shared" si="6"/>
        <v>12876.823892333028</v>
      </c>
      <c r="S50" s="6" t="s">
        <v>39</v>
      </c>
      <c r="V50" s="16">
        <v>128.154143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46111.547107082966</v>
      </c>
      <c r="G51" s="6">
        <f t="shared" si="1"/>
        <v>6553.9254771488459</v>
      </c>
      <c r="H51" s="6">
        <f t="shared" si="2"/>
        <v>10695.142124797843</v>
      </c>
      <c r="I51" s="6">
        <f t="shared" si="3"/>
        <v>3727.0949828840971</v>
      </c>
      <c r="J51" s="6">
        <f t="shared" si="4"/>
        <v>27115.966397214728</v>
      </c>
      <c r="K51" s="6">
        <f t="shared" si="5"/>
        <v>13954.099573599877</v>
      </c>
      <c r="L51" s="6">
        <f t="shared" si="6"/>
        <v>12081.549437271631</v>
      </c>
      <c r="S51" s="6" t="s">
        <v>39</v>
      </c>
      <c r="V51" s="16">
        <v>120.2393251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42895.942391449535</v>
      </c>
      <c r="G52" s="6">
        <f t="shared" si="1"/>
        <v>6096.8852129979014</v>
      </c>
      <c r="H52" s="6">
        <f t="shared" si="2"/>
        <v>9949.3126827493252</v>
      </c>
      <c r="I52" s="6">
        <f t="shared" si="3"/>
        <v>3467.1847227762801</v>
      </c>
      <c r="J52" s="6">
        <f t="shared" si="4"/>
        <v>25225.025084546261</v>
      </c>
      <c r="K52" s="6">
        <f t="shared" si="5"/>
        <v>12981.00560459718</v>
      </c>
      <c r="L52" s="6">
        <f t="shared" si="6"/>
        <v>11239.038400883492</v>
      </c>
      <c r="S52" s="6" t="s">
        <v>39</v>
      </c>
      <c r="V52" s="16">
        <v>111.85439409999999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39520.520039323157</v>
      </c>
      <c r="G53" s="6">
        <f t="shared" si="1"/>
        <v>5617.1297517819694</v>
      </c>
      <c r="H53" s="6">
        <f t="shared" si="2"/>
        <v>9166.4150345013477</v>
      </c>
      <c r="I53" s="6">
        <f t="shared" si="3"/>
        <v>3194.356754447439</v>
      </c>
      <c r="J53" s="6">
        <f t="shared" si="4"/>
        <v>23240.102764240783</v>
      </c>
      <c r="K53" s="6">
        <f t="shared" si="5"/>
        <v>11959.548235250069</v>
      </c>
      <c r="L53" s="6">
        <f t="shared" si="6"/>
        <v>10354.654020455222</v>
      </c>
      <c r="S53" s="6" t="s">
        <v>39</v>
      </c>
      <c r="V53" s="16">
        <v>103.0527266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36246.059068267452</v>
      </c>
      <c r="G54" s="6">
        <f t="shared" si="1"/>
        <v>5151.7241315303972</v>
      </c>
      <c r="H54" s="6">
        <f t="shared" si="2"/>
        <v>8406.9344344204856</v>
      </c>
      <c r="I54" s="6">
        <f t="shared" si="3"/>
        <v>2929.6892726010778</v>
      </c>
      <c r="J54" s="6">
        <f t="shared" si="4"/>
        <v>21314.550939793342</v>
      </c>
      <c r="K54" s="6">
        <f t="shared" si="5"/>
        <v>10968.643411912244</v>
      </c>
      <c r="L54" s="6">
        <f t="shared" si="6"/>
        <v>9496.7222314749888</v>
      </c>
      <c r="S54" s="6" t="s">
        <v>39</v>
      </c>
      <c r="V54" s="16">
        <v>94.514323489999995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33111.197010697819</v>
      </c>
      <c r="G55" s="6">
        <f t="shared" si="1"/>
        <v>4706.159981215932</v>
      </c>
      <c r="H55" s="6">
        <f t="shared" si="2"/>
        <v>7679.8324968194083</v>
      </c>
      <c r="I55" s="6">
        <f t="shared" si="3"/>
        <v>2676.3052640431265</v>
      </c>
      <c r="J55" s="6">
        <f t="shared" si="4"/>
        <v>19471.090471734045</v>
      </c>
      <c r="K55" s="6">
        <f t="shared" si="5"/>
        <v>10019.983476489962</v>
      </c>
      <c r="L55" s="6">
        <f t="shared" si="6"/>
        <v>8675.3663389996964</v>
      </c>
      <c r="S55" s="6" t="s">
        <v>39</v>
      </c>
      <c r="V55" s="16">
        <v>86.33993504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30109.62495547919</v>
      </c>
      <c r="G56" s="6">
        <f t="shared" si="1"/>
        <v>4279.5406028092239</v>
      </c>
      <c r="H56" s="6">
        <f t="shared" si="2"/>
        <v>6983.6459287601083</v>
      </c>
      <c r="I56" s="6">
        <f t="shared" si="3"/>
        <v>2433.6947933557949</v>
      </c>
      <c r="J56" s="6">
        <f t="shared" si="4"/>
        <v>17706.011395139256</v>
      </c>
      <c r="K56" s="6">
        <f t="shared" si="5"/>
        <v>9111.6592504866676</v>
      </c>
      <c r="L56" s="6">
        <f t="shared" si="6"/>
        <v>7888.9333639697479</v>
      </c>
      <c r="S56" s="6" t="s">
        <v>39</v>
      </c>
      <c r="V56" s="16">
        <v>78.51311029</v>
      </c>
    </row>
    <row r="57" spans="3:22">
      <c r="C57" s="6" t="s">
        <v>13</v>
      </c>
      <c r="D57" s="6" t="s">
        <v>12</v>
      </c>
      <c r="E57" s="6">
        <v>2040</v>
      </c>
      <c r="S57" s="6" t="s">
        <v>39</v>
      </c>
      <c r="V57" s="16">
        <v>70.79311405</v>
      </c>
    </row>
    <row r="58" spans="3:22">
      <c r="C58" s="6" t="s">
        <v>13</v>
      </c>
      <c r="D58" s="6" t="s">
        <v>12</v>
      </c>
      <c r="E58" s="6">
        <v>2041</v>
      </c>
      <c r="S58" s="6" t="s">
        <v>39</v>
      </c>
      <c r="V58" s="16">
        <v>63.355522749999999</v>
      </c>
    </row>
    <row r="59" spans="3:22">
      <c r="C59" s="6" t="s">
        <v>13</v>
      </c>
      <c r="D59" s="6" t="s">
        <v>12</v>
      </c>
      <c r="E59" s="6">
        <v>2042</v>
      </c>
      <c r="S59" s="6" t="s">
        <v>39</v>
      </c>
      <c r="V59" s="16">
        <v>56.326527579999997</v>
      </c>
    </row>
    <row r="60" spans="3:22">
      <c r="C60" s="6" t="s">
        <v>13</v>
      </c>
      <c r="D60" s="6" t="s">
        <v>12</v>
      </c>
      <c r="E60" s="6">
        <v>2043</v>
      </c>
      <c r="S60" s="6" t="s">
        <v>39</v>
      </c>
      <c r="V60" s="16">
        <v>49.805533799999999</v>
      </c>
    </row>
    <row r="61" spans="3:22">
      <c r="C61" s="6" t="s">
        <v>13</v>
      </c>
      <c r="D61" s="6" t="s">
        <v>12</v>
      </c>
      <c r="E61" s="6">
        <v>2044</v>
      </c>
      <c r="S61" s="6" t="s">
        <v>39</v>
      </c>
      <c r="V61" s="16">
        <v>43.686057089999998</v>
      </c>
    </row>
    <row r="62" spans="3:22">
      <c r="C62" s="6" t="s">
        <v>13</v>
      </c>
      <c r="D62" s="6" t="s">
        <v>12</v>
      </c>
      <c r="E62" s="6">
        <v>2045</v>
      </c>
      <c r="S62" s="6" t="s">
        <v>39</v>
      </c>
      <c r="V62" s="16">
        <v>37.993988219999999</v>
      </c>
    </row>
    <row r="63" spans="3:22">
      <c r="C63" s="6" t="s">
        <v>13</v>
      </c>
      <c r="D63" s="6" t="s">
        <v>12</v>
      </c>
      <c r="E63" s="6">
        <v>2046</v>
      </c>
      <c r="S63" s="6" t="s">
        <v>39</v>
      </c>
      <c r="V63" s="16">
        <v>32.649121630000003</v>
      </c>
    </row>
    <row r="64" spans="3:22">
      <c r="C64" s="6" t="s">
        <v>13</v>
      </c>
      <c r="D64" s="6" t="s">
        <v>12</v>
      </c>
      <c r="E64" s="6">
        <v>2047</v>
      </c>
      <c r="S64" s="6" t="s">
        <v>39</v>
      </c>
      <c r="V64" s="16">
        <v>27.618517440000002</v>
      </c>
    </row>
    <row r="65" spans="3:22">
      <c r="C65" s="6" t="s">
        <v>13</v>
      </c>
      <c r="D65" s="6" t="s">
        <v>12</v>
      </c>
      <c r="E65" s="6">
        <v>2048</v>
      </c>
      <c r="S65" s="6" t="s">
        <v>39</v>
      </c>
      <c r="V65" s="16">
        <v>22.924789140000001</v>
      </c>
    </row>
    <row r="66" spans="3:22">
      <c r="C66" s="6" t="s">
        <v>13</v>
      </c>
      <c r="D66" s="6" t="s">
        <v>12</v>
      </c>
      <c r="E66" s="6">
        <v>2049</v>
      </c>
      <c r="S66" s="6" t="s">
        <v>39</v>
      </c>
      <c r="V66" s="16">
        <v>18.57979972</v>
      </c>
    </row>
    <row r="67" spans="3:22">
      <c r="C67" s="6" t="s">
        <v>13</v>
      </c>
      <c r="D67" s="6" t="s">
        <v>12</v>
      </c>
      <c r="E67" s="6">
        <v>2050</v>
      </c>
      <c r="S67" s="6" t="s">
        <v>39</v>
      </c>
      <c r="V67" s="16">
        <v>14.76673454</v>
      </c>
    </row>
    <row r="73" spans="3:22">
      <c r="F73" s="6">
        <f>F66*V67/V66</f>
        <v>0</v>
      </c>
      <c r="G73" s="6">
        <f>G66*V67/V66</f>
        <v>0</v>
      </c>
      <c r="H73" s="6">
        <f>H66*V67/V66</f>
        <v>0</v>
      </c>
      <c r="I73" s="6">
        <f>I66*V67/V66</f>
        <v>0</v>
      </c>
      <c r="J73" s="6">
        <f>J66*V67/V66</f>
        <v>0</v>
      </c>
      <c r="K73" s="6">
        <f>K66*V67/V66</f>
        <v>0</v>
      </c>
      <c r="L73" s="6">
        <f>L66*V67/V66</f>
        <v>0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EF05D336-C28D-4C48-8264-D8288FB74FB8}"/>
  </hyperlinks>
  <pageMargins left="0.7" right="0.7" top="0.75" bottom="0.75" header="0.3" footer="0.3"/>
  <pageSetup orientation="portrait" r:id="rId2"/>
  <drawing r:id="rId3"/>
  <legacy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6D897-FBD6-4956-8E94-CA2F2DB7B6DE}">
  <dimension ref="B1:V109"/>
  <sheetViews>
    <sheetView topLeftCell="A49" zoomScale="72" workbookViewId="0">
      <selection activeCell="V38" sqref="V38:V67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 ht="18.5">
      <c r="E34" s="14" t="s">
        <v>29</v>
      </c>
      <c r="F34" s="15" t="s">
        <v>31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f>V38*L2*500/SUM(L2:R2)</f>
        <v>16714.686837841418</v>
      </c>
      <c r="G38" s="6">
        <f>V38*M2*500/SUM(L2:R2)</f>
        <v>2375.6915302515722</v>
      </c>
      <c r="H38" s="6">
        <f>V38*N2*500/SUM(L2:R2)</f>
        <v>3876.8152993665758</v>
      </c>
      <c r="I38" s="6">
        <f>V38*O2*500/SUM(L2:R2)</f>
        <v>1351.0113922035039</v>
      </c>
      <c r="J38" s="6">
        <f>V38*P2*500/SUM(L2:R2)</f>
        <v>9829.0973751617221</v>
      </c>
      <c r="K38" s="6">
        <f>V38*Q2*500/SUM(L2:R2)</f>
        <v>5058.134439409253</v>
      </c>
      <c r="L38" s="6">
        <f>V38*R2*500/SUM(L2:R2)</f>
        <v>4379.3654307659472</v>
      </c>
      <c r="S38" s="6" t="s">
        <v>35</v>
      </c>
      <c r="V38" s="16">
        <v>87.169604609999993</v>
      </c>
    </row>
    <row r="39" spans="2:22">
      <c r="C39" s="6" t="s">
        <v>13</v>
      </c>
      <c r="D39" s="6" t="s">
        <v>12</v>
      </c>
      <c r="E39" s="6">
        <v>2022</v>
      </c>
      <c r="F39" s="6">
        <f>F38*V39/V38</f>
        <v>15709.676154268494</v>
      </c>
      <c r="G39" s="6">
        <f>G38*V39/V38</f>
        <v>2232.8473721802934</v>
      </c>
      <c r="H39" s="6">
        <f>H38*V39/V38</f>
        <v>3643.7124699865221</v>
      </c>
      <c r="I39" s="6">
        <f>I38*V39/V38</f>
        <v>1269.7785880256065</v>
      </c>
      <c r="J39" s="6">
        <f>J38*V39/V38</f>
        <v>9238.0992925920909</v>
      </c>
      <c r="K39" s="6">
        <f>K38*V39/V38</f>
        <v>4754.0019599992502</v>
      </c>
      <c r="L39" s="6">
        <f>L38*V39/V38</f>
        <v>4116.0455679477382</v>
      </c>
      <c r="S39" s="6" t="s">
        <v>35</v>
      </c>
      <c r="V39" s="16">
        <v>81.928322809999997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F39*V40/V39</f>
        <v>15538.021850360139</v>
      </c>
      <c r="G40" s="6">
        <f t="shared" ref="G40:G67" si="1">G39*V40/V39</f>
        <v>2208.4498061425579</v>
      </c>
      <c r="H40" s="6">
        <f t="shared" ref="H40:H67" si="2">H39*V40/V39</f>
        <v>3603.8988594743932</v>
      </c>
      <c r="I40" s="6">
        <f t="shared" ref="I40:I67" si="3">I39*V40/V39</f>
        <v>1255.9041479986524</v>
      </c>
      <c r="J40" s="6">
        <f t="shared" ref="J40:J67" si="4">J39*V40/V39</f>
        <v>9137.157714424975</v>
      </c>
      <c r="K40" s="6">
        <f t="shared" ref="K40:K67" si="5">K39*V40/V39</f>
        <v>4702.0565927485768</v>
      </c>
      <c r="L40" s="6">
        <f t="shared" ref="L40:L67" si="6">L39*V40/V39</f>
        <v>4071.0709338507031</v>
      </c>
      <c r="S40" s="6" t="s">
        <v>35</v>
      </c>
      <c r="V40" s="16">
        <v>81.033119810000002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15188.892720014228</v>
      </c>
      <c r="G41" s="6">
        <f t="shared" si="1"/>
        <v>2158.8273916771491</v>
      </c>
      <c r="H41" s="6">
        <f t="shared" si="2"/>
        <v>3522.9216226819408</v>
      </c>
      <c r="I41" s="6">
        <f t="shared" si="3"/>
        <v>1227.6848079043129</v>
      </c>
      <c r="J41" s="6">
        <f t="shared" si="4"/>
        <v>8931.85179084007</v>
      </c>
      <c r="K41" s="6">
        <f t="shared" si="5"/>
        <v>4596.4044740378849</v>
      </c>
      <c r="L41" s="6">
        <f t="shared" si="6"/>
        <v>3979.5966478444138</v>
      </c>
      <c r="S41" s="6" t="s">
        <v>35</v>
      </c>
      <c r="V41" s="16">
        <v>79.212358910000006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14755.712561010781</v>
      </c>
      <c r="G42" s="6">
        <f t="shared" si="1"/>
        <v>2097.2586381132078</v>
      </c>
      <c r="H42" s="6">
        <f t="shared" si="2"/>
        <v>3422.449535822102</v>
      </c>
      <c r="I42" s="6">
        <f t="shared" si="3"/>
        <v>1192.6718079380055</v>
      </c>
      <c r="J42" s="6">
        <f t="shared" si="4"/>
        <v>8677.1195302156302</v>
      </c>
      <c r="K42" s="6">
        <f t="shared" si="5"/>
        <v>4465.3171553234488</v>
      </c>
      <c r="L42" s="6">
        <f t="shared" si="6"/>
        <v>3866.1004015768181</v>
      </c>
      <c r="S42" s="6" t="s">
        <v>35</v>
      </c>
      <c r="V42" s="16">
        <v>76.953259259999996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14364.394470424528</v>
      </c>
      <c r="G43" s="6">
        <f t="shared" si="1"/>
        <v>2041.6398232075476</v>
      </c>
      <c r="H43" s="6">
        <f t="shared" si="2"/>
        <v>3331.6869642452825</v>
      </c>
      <c r="I43" s="6">
        <f t="shared" si="3"/>
        <v>1161.0424269339624</v>
      </c>
      <c r="J43" s="6">
        <f t="shared" si="4"/>
        <v>8447.0043234905625</v>
      </c>
      <c r="K43" s="6">
        <f t="shared" si="5"/>
        <v>4346.8979752358473</v>
      </c>
      <c r="L43" s="6">
        <f t="shared" si="6"/>
        <v>3763.5723114622629</v>
      </c>
      <c r="S43" s="6" t="s">
        <v>35</v>
      </c>
      <c r="V43" s="16">
        <v>74.912476589999997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13950.97749626535</v>
      </c>
      <c r="G44" s="6">
        <f t="shared" si="1"/>
        <v>1982.8800502306085</v>
      </c>
      <c r="H44" s="6">
        <f t="shared" si="2"/>
        <v>3235.7987632884096</v>
      </c>
      <c r="I44" s="6">
        <f t="shared" si="3"/>
        <v>1127.6268417520218</v>
      </c>
      <c r="J44" s="6">
        <f t="shared" si="4"/>
        <v>8203.8938341958656</v>
      </c>
      <c r="K44" s="6">
        <f t="shared" si="5"/>
        <v>4221.7913157382436</v>
      </c>
      <c r="L44" s="6">
        <f t="shared" si="6"/>
        <v>3655.2541585294989</v>
      </c>
      <c r="S44" s="6" t="s">
        <v>35</v>
      </c>
      <c r="V44" s="16">
        <v>72.756444920000007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13543.809504000448</v>
      </c>
      <c r="G45" s="6">
        <f t="shared" si="1"/>
        <v>1925.0084574213836</v>
      </c>
      <c r="H45" s="6">
        <f t="shared" si="2"/>
        <v>3141.3599552425867</v>
      </c>
      <c r="I45" s="6">
        <f t="shared" si="3"/>
        <v>1094.7163480390836</v>
      </c>
      <c r="J45" s="6">
        <f t="shared" si="4"/>
        <v>7964.4580683423155</v>
      </c>
      <c r="K45" s="6">
        <f t="shared" si="5"/>
        <v>4098.5756991801418</v>
      </c>
      <c r="L45" s="6">
        <f t="shared" si="6"/>
        <v>3548.5732827740326</v>
      </c>
      <c r="S45" s="6" t="s">
        <v>35</v>
      </c>
      <c r="V45" s="16">
        <v>70.633002629999993</v>
      </c>
    </row>
    <row r="46" spans="2:22">
      <c r="B46" s="1"/>
      <c r="C46" s="6" t="s">
        <v>13</v>
      </c>
      <c r="D46" s="6" t="s">
        <v>12</v>
      </c>
      <c r="E46" s="6">
        <v>2029</v>
      </c>
      <c r="F46" s="6">
        <f t="shared" si="0"/>
        <v>13121.802802383947</v>
      </c>
      <c r="G46" s="6">
        <f t="shared" si="1"/>
        <v>1865.0278094758908</v>
      </c>
      <c r="H46" s="6">
        <f t="shared" si="2"/>
        <v>3043.479447331536</v>
      </c>
      <c r="I46" s="6">
        <f t="shared" si="3"/>
        <v>1060.6064740700808</v>
      </c>
      <c r="J46" s="6">
        <f t="shared" si="4"/>
        <v>7716.2963765678323</v>
      </c>
      <c r="K46" s="6">
        <f t="shared" si="5"/>
        <v>3970.8696492961944</v>
      </c>
      <c r="L46" s="6">
        <f t="shared" si="6"/>
        <v>3438.0045608745122</v>
      </c>
      <c r="M46" s="3"/>
      <c r="N46" s="3"/>
      <c r="O46" s="3"/>
      <c r="P46" s="3"/>
      <c r="S46" s="6" t="s">
        <v>35</v>
      </c>
      <c r="V46" s="16">
        <v>68.432174239999995</v>
      </c>
    </row>
    <row r="47" spans="2:22" ht="15" thickBot="1">
      <c r="B47" s="4"/>
      <c r="C47" s="6" t="s">
        <v>13</v>
      </c>
      <c r="D47" s="6" t="s">
        <v>12</v>
      </c>
      <c r="E47" s="6">
        <v>2030</v>
      </c>
      <c r="F47" s="6">
        <f t="shared" si="0"/>
        <v>12678.150433276431</v>
      </c>
      <c r="G47" s="6">
        <f t="shared" si="1"/>
        <v>1801.9706199580712</v>
      </c>
      <c r="H47" s="6">
        <f t="shared" si="2"/>
        <v>2940.5784292722374</v>
      </c>
      <c r="I47" s="6">
        <f t="shared" si="3"/>
        <v>1024.7470283827495</v>
      </c>
      <c r="J47" s="6">
        <f t="shared" si="4"/>
        <v>7455.4059166397119</v>
      </c>
      <c r="K47" s="6">
        <f t="shared" si="5"/>
        <v>3836.6132705151235</v>
      </c>
      <c r="L47" s="6">
        <f t="shared" si="6"/>
        <v>3321.7645219556753</v>
      </c>
      <c r="M47" s="5"/>
      <c r="N47" s="5"/>
      <c r="O47" s="5"/>
      <c r="P47" s="5"/>
      <c r="Q47" s="5"/>
      <c r="R47" s="5"/>
      <c r="S47" s="6" t="s">
        <v>35</v>
      </c>
      <c r="T47" s="5"/>
      <c r="V47" s="16">
        <v>66.118460440000007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12247.635169648098</v>
      </c>
      <c r="G48" s="6">
        <f t="shared" si="1"/>
        <v>1740.7806332494756</v>
      </c>
      <c r="H48" s="6">
        <f t="shared" si="2"/>
        <v>2840.7244399730457</v>
      </c>
      <c r="I48" s="6">
        <f t="shared" si="3"/>
        <v>989.94942605121298</v>
      </c>
      <c r="J48" s="6">
        <f t="shared" si="4"/>
        <v>7202.2407518508526</v>
      </c>
      <c r="K48" s="6">
        <f t="shared" si="5"/>
        <v>3706.3323922207237</v>
      </c>
      <c r="L48" s="6">
        <f t="shared" si="6"/>
        <v>3208.9664970065883</v>
      </c>
      <c r="S48" s="6" t="s">
        <v>35</v>
      </c>
      <c r="V48" s="16">
        <v>63.873258620000001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11742.229017906559</v>
      </c>
      <c r="G49" s="6">
        <f t="shared" si="1"/>
        <v>1668.9462563522009</v>
      </c>
      <c r="H49" s="6">
        <f t="shared" si="2"/>
        <v>2723.500209541779</v>
      </c>
      <c r="I49" s="6">
        <f t="shared" si="3"/>
        <v>949.09855787061997</v>
      </c>
      <c r="J49" s="6">
        <f t="shared" si="4"/>
        <v>6905.0358847978423</v>
      </c>
      <c r="K49" s="6">
        <f t="shared" si="5"/>
        <v>3553.3883205300976</v>
      </c>
      <c r="L49" s="6">
        <f t="shared" si="6"/>
        <v>3076.5465330008979</v>
      </c>
      <c r="S49" s="6" t="s">
        <v>35</v>
      </c>
      <c r="V49" s="16">
        <v>61.23748956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11248.93906531147</v>
      </c>
      <c r="G50" s="6">
        <f t="shared" si="1"/>
        <v>1598.8339788259955</v>
      </c>
      <c r="H50" s="6">
        <f t="shared" si="2"/>
        <v>2609.0862181940702</v>
      </c>
      <c r="I50" s="6">
        <f t="shared" si="3"/>
        <v>909.22701543126686</v>
      </c>
      <c r="J50" s="6">
        <f t="shared" si="4"/>
        <v>6614.9559673405201</v>
      </c>
      <c r="K50" s="6">
        <f t="shared" si="5"/>
        <v>3404.1108065663361</v>
      </c>
      <c r="L50" s="6">
        <f t="shared" si="6"/>
        <v>2947.3010983303379</v>
      </c>
      <c r="S50" s="6" t="s">
        <v>35</v>
      </c>
      <c r="V50" s="16">
        <v>58.6649083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10729.856508200808</v>
      </c>
      <c r="G51" s="6">
        <f t="shared" si="1"/>
        <v>1525.0557473584902</v>
      </c>
      <c r="H51" s="6">
        <f t="shared" si="2"/>
        <v>2488.6898734366578</v>
      </c>
      <c r="I51" s="6">
        <f t="shared" si="3"/>
        <v>867.27071347035042</v>
      </c>
      <c r="J51" s="6">
        <f t="shared" si="4"/>
        <v>6309.7086690161714</v>
      </c>
      <c r="K51" s="6">
        <f t="shared" si="5"/>
        <v>3247.0280335242578</v>
      </c>
      <c r="L51" s="6">
        <f t="shared" si="6"/>
        <v>2811.2978199932613</v>
      </c>
      <c r="S51" s="6" t="s">
        <v>35</v>
      </c>
      <c r="V51" s="16">
        <v>55.957814730000003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10163.876710467204</v>
      </c>
      <c r="G52" s="6">
        <f t="shared" si="1"/>
        <v>1444.611918238993</v>
      </c>
      <c r="H52" s="6">
        <f t="shared" si="2"/>
        <v>2357.4161522911049</v>
      </c>
      <c r="I52" s="6">
        <f t="shared" si="3"/>
        <v>821.52381064690007</v>
      </c>
      <c r="J52" s="6">
        <f t="shared" si="4"/>
        <v>5976.88337601078</v>
      </c>
      <c r="K52" s="6">
        <f t="shared" si="5"/>
        <v>3075.7533973495047</v>
      </c>
      <c r="L52" s="6">
        <f t="shared" si="6"/>
        <v>2663.0071349955074</v>
      </c>
      <c r="S52" s="6" t="s">
        <v>35</v>
      </c>
      <c r="V52" s="16">
        <v>53.006144999999997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9627.3717946099132</v>
      </c>
      <c r="G53" s="6">
        <f t="shared" si="1"/>
        <v>1368.3574124318654</v>
      </c>
      <c r="H53" s="6">
        <f t="shared" si="2"/>
        <v>2232.9788543530999</v>
      </c>
      <c r="I53" s="6">
        <f t="shared" si="3"/>
        <v>778.15929772911045</v>
      </c>
      <c r="J53" s="6">
        <f t="shared" si="4"/>
        <v>5661.3908327538174</v>
      </c>
      <c r="K53" s="6">
        <f t="shared" si="5"/>
        <v>2913.3983369085049</v>
      </c>
      <c r="L53" s="6">
        <f t="shared" si="6"/>
        <v>2522.4390762136868</v>
      </c>
      <c r="S53" s="6" t="s">
        <v>35</v>
      </c>
      <c r="V53" s="16">
        <v>50.208191210000003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9194.5831947888582</v>
      </c>
      <c r="G54" s="6">
        <f t="shared" si="1"/>
        <v>1306.8443119496849</v>
      </c>
      <c r="H54" s="6">
        <f t="shared" si="2"/>
        <v>2132.5975859838277</v>
      </c>
      <c r="I54" s="6">
        <f t="shared" si="3"/>
        <v>743.17794663072766</v>
      </c>
      <c r="J54" s="6">
        <f t="shared" si="4"/>
        <v>5406.8888291105104</v>
      </c>
      <c r="K54" s="6">
        <f t="shared" si="5"/>
        <v>2782.4295103324339</v>
      </c>
      <c r="L54" s="6">
        <f t="shared" si="6"/>
        <v>2409.0454212039531</v>
      </c>
      <c r="S54" s="6" t="s">
        <v>35</v>
      </c>
      <c r="V54" s="16">
        <v>47.951133599999999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8751.2739318021868</v>
      </c>
      <c r="G55" s="6">
        <f t="shared" si="1"/>
        <v>1243.8358887840664</v>
      </c>
      <c r="H55" s="6">
        <f t="shared" si="2"/>
        <v>2029.7761481805933</v>
      </c>
      <c r="I55" s="6">
        <f t="shared" si="3"/>
        <v>707.34623345687328</v>
      </c>
      <c r="J55" s="6">
        <f t="shared" si="4"/>
        <v>5146.2001332659465</v>
      </c>
      <c r="K55" s="6">
        <f t="shared" si="5"/>
        <v>2648.2769610100322</v>
      </c>
      <c r="L55" s="6">
        <f t="shared" si="6"/>
        <v>2292.8952785002994</v>
      </c>
      <c r="S55" s="6" t="s">
        <v>35</v>
      </c>
      <c r="V55" s="16">
        <v>45.639209149999999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8326.5087421106618</v>
      </c>
      <c r="G56" s="6">
        <f t="shared" si="1"/>
        <v>1183.4631714675045</v>
      </c>
      <c r="H56" s="6">
        <f t="shared" si="2"/>
        <v>1931.2558347574127</v>
      </c>
      <c r="I56" s="6">
        <f t="shared" si="3"/>
        <v>673.01339696091645</v>
      </c>
      <c r="J56" s="6">
        <f t="shared" si="4"/>
        <v>4896.4163083243475</v>
      </c>
      <c r="K56" s="6">
        <f t="shared" si="5"/>
        <v>2519.7361480420777</v>
      </c>
      <c r="L56" s="6">
        <f t="shared" si="6"/>
        <v>2181.6038133370766</v>
      </c>
      <c r="S56" s="6" t="s">
        <v>35</v>
      </c>
      <c r="V56" s="16">
        <v>43.423994829999998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7916.5968500366889</v>
      </c>
      <c r="G57" s="6">
        <f t="shared" si="1"/>
        <v>1125.2015827463306</v>
      </c>
      <c r="H57" s="6">
        <f t="shared" si="2"/>
        <v>1836.180604811321</v>
      </c>
      <c r="I57" s="6">
        <f t="shared" si="3"/>
        <v>639.88111985849059</v>
      </c>
      <c r="J57" s="6">
        <f t="shared" si="4"/>
        <v>4655.3669879559739</v>
      </c>
      <c r="K57" s="6">
        <f t="shared" si="5"/>
        <v>2395.6901830450729</v>
      </c>
      <c r="L57" s="6">
        <f t="shared" si="6"/>
        <v>2074.2040165461217</v>
      </c>
      <c r="S57" s="6" t="s">
        <v>35</v>
      </c>
      <c r="V57" s="16">
        <v>41.286242690000002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7506.5381223105733</v>
      </c>
      <c r="G58" s="6">
        <f t="shared" si="1"/>
        <v>1066.9191239832278</v>
      </c>
      <c r="H58" s="6">
        <f t="shared" si="2"/>
        <v>1741.0713177088951</v>
      </c>
      <c r="I58" s="6">
        <f t="shared" si="3"/>
        <v>606.73697435309975</v>
      </c>
      <c r="J58" s="6">
        <f t="shared" si="4"/>
        <v>4414.2313206558838</v>
      </c>
      <c r="K58" s="6">
        <f t="shared" si="5"/>
        <v>2271.5997832060493</v>
      </c>
      <c r="L58" s="6">
        <f t="shared" si="6"/>
        <v>1966.7657477822702</v>
      </c>
      <c r="S58" s="6" t="s">
        <v>35</v>
      </c>
      <c r="V58" s="16">
        <v>39.147724779999997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7117.3356716000317</v>
      </c>
      <c r="G59" s="6">
        <f t="shared" si="1"/>
        <v>1011.6010091614251</v>
      </c>
      <c r="H59" s="6">
        <f t="shared" si="2"/>
        <v>1650.7994490161727</v>
      </c>
      <c r="I59" s="6">
        <f t="shared" si="3"/>
        <v>575.27859586927229</v>
      </c>
      <c r="J59" s="6">
        <f t="shared" si="4"/>
        <v>4185.3602192228209</v>
      </c>
      <c r="K59" s="6">
        <f t="shared" si="5"/>
        <v>2153.8208299453427</v>
      </c>
      <c r="L59" s="6">
        <f t="shared" si="6"/>
        <v>1864.7919701849357</v>
      </c>
      <c r="S59" s="6" t="s">
        <v>35</v>
      </c>
      <c r="V59" s="16">
        <v>37.117975489999999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6739.6641233894898</v>
      </c>
      <c r="G60" s="6">
        <f t="shared" si="1"/>
        <v>957.92180433962221</v>
      </c>
      <c r="H60" s="6">
        <f t="shared" si="2"/>
        <v>1563.2020653234506</v>
      </c>
      <c r="I60" s="6">
        <f t="shared" si="3"/>
        <v>544.75223488544486</v>
      </c>
      <c r="J60" s="6">
        <f t="shared" si="4"/>
        <v>3963.269882789757</v>
      </c>
      <c r="K60" s="6">
        <f t="shared" si="5"/>
        <v>2039.5313141846359</v>
      </c>
      <c r="L60" s="6">
        <f t="shared" si="6"/>
        <v>1765.8393700876011</v>
      </c>
      <c r="S60" s="6" t="s">
        <v>35</v>
      </c>
      <c r="V60" s="16">
        <v>35.14836159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6392.5164584553786</v>
      </c>
      <c r="G61" s="6">
        <f t="shared" si="1"/>
        <v>908.58101947589068</v>
      </c>
      <c r="H61" s="6">
        <f t="shared" si="2"/>
        <v>1482.6844109029655</v>
      </c>
      <c r="I61" s="6">
        <f t="shared" si="3"/>
        <v>516.69305228436679</v>
      </c>
      <c r="J61" s="6">
        <f t="shared" si="4"/>
        <v>3759.1291629964062</v>
      </c>
      <c r="K61" s="6">
        <f t="shared" si="5"/>
        <v>1934.4788189390536</v>
      </c>
      <c r="L61" s="6">
        <f t="shared" si="6"/>
        <v>1674.884241945942</v>
      </c>
      <c r="S61" s="6" t="s">
        <v>35</v>
      </c>
      <c r="V61" s="16">
        <v>33.337934330000003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6069.6794081596308</v>
      </c>
      <c r="G62" s="6">
        <f t="shared" si="1"/>
        <v>862.69555039832255</v>
      </c>
      <c r="H62" s="6">
        <f t="shared" si="2"/>
        <v>1407.8053761994613</v>
      </c>
      <c r="I62" s="6">
        <f t="shared" si="3"/>
        <v>490.59884322102442</v>
      </c>
      <c r="J62" s="6">
        <f t="shared" si="4"/>
        <v>3569.284337637017</v>
      </c>
      <c r="K62" s="6">
        <f t="shared" si="5"/>
        <v>1836.7831086777478</v>
      </c>
      <c r="L62" s="6">
        <f t="shared" si="6"/>
        <v>1590.2986657067984</v>
      </c>
      <c r="S62" s="6" t="s">
        <v>35</v>
      </c>
      <c r="V62" s="16">
        <v>31.654290580000001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5790.568861509435</v>
      </c>
      <c r="G63" s="6">
        <f t="shared" si="1"/>
        <v>823.02501584905633</v>
      </c>
      <c r="H63" s="6">
        <f t="shared" si="2"/>
        <v>1343.0682950943399</v>
      </c>
      <c r="I63" s="6">
        <f t="shared" si="3"/>
        <v>468.03895132075479</v>
      </c>
      <c r="J63" s="6">
        <f t="shared" si="4"/>
        <v>3405.1529501886789</v>
      </c>
      <c r="K63" s="6">
        <f t="shared" si="5"/>
        <v>1752.3197452830188</v>
      </c>
      <c r="L63" s="6">
        <f t="shared" si="6"/>
        <v>1517.1697407547169</v>
      </c>
      <c r="S63" s="6" t="s">
        <v>35</v>
      </c>
      <c r="V63" s="16">
        <v>30.198687119999999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5474.1608320215646</v>
      </c>
      <c r="G64" s="6">
        <f t="shared" si="1"/>
        <v>778.05331622641484</v>
      </c>
      <c r="H64" s="6">
        <f t="shared" si="2"/>
        <v>1269.6804116442052</v>
      </c>
      <c r="I64" s="6">
        <f t="shared" si="3"/>
        <v>442.46438587601085</v>
      </c>
      <c r="J64" s="6">
        <f t="shared" si="4"/>
        <v>3219.0887204312667</v>
      </c>
      <c r="K64" s="6">
        <f t="shared" si="5"/>
        <v>1656.5695606469003</v>
      </c>
      <c r="L64" s="6">
        <f t="shared" si="6"/>
        <v>1434.2686131536386</v>
      </c>
      <c r="S64" s="6" t="s">
        <v>35</v>
      </c>
      <c r="V64" s="16">
        <v>28.548571679999998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5211.7207041449547</v>
      </c>
      <c r="G65" s="6">
        <f t="shared" si="1"/>
        <v>740.75218129979021</v>
      </c>
      <c r="H65" s="6">
        <f t="shared" si="2"/>
        <v>1208.809878274933</v>
      </c>
      <c r="I65" s="6">
        <f t="shared" si="3"/>
        <v>421.25192727762811</v>
      </c>
      <c r="J65" s="6">
        <f t="shared" si="4"/>
        <v>3064.7603984546272</v>
      </c>
      <c r="K65" s="6">
        <f t="shared" si="5"/>
        <v>1577.1509354597188</v>
      </c>
      <c r="L65" s="6">
        <f t="shared" si="6"/>
        <v>1365.5074550883498</v>
      </c>
      <c r="S65" s="6" t="s">
        <v>35</v>
      </c>
      <c r="V65" s="16">
        <v>27.17990696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4978.4191188469613</v>
      </c>
      <c r="G66" s="6">
        <f t="shared" si="1"/>
        <v>707.59256511530384</v>
      </c>
      <c r="H66" s="6">
        <f t="shared" si="2"/>
        <v>1154.6977573584909</v>
      </c>
      <c r="I66" s="6">
        <f t="shared" si="3"/>
        <v>402.39467301886805</v>
      </c>
      <c r="J66" s="6">
        <f t="shared" si="4"/>
        <v>2927.5670413836478</v>
      </c>
      <c r="K66" s="6">
        <f t="shared" si="5"/>
        <v>1506.5501042976941</v>
      </c>
      <c r="L66" s="6">
        <f t="shared" si="6"/>
        <v>1304.3807999790358</v>
      </c>
      <c r="S66" s="6" t="s">
        <v>35</v>
      </c>
      <c r="V66" s="16">
        <v>25.96320412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4771.0343013117708</v>
      </c>
      <c r="G67" s="6">
        <f t="shared" si="1"/>
        <v>678.11655044025144</v>
      </c>
      <c r="H67" s="6">
        <f t="shared" si="2"/>
        <v>1106.5967883557955</v>
      </c>
      <c r="I67" s="6">
        <f t="shared" si="3"/>
        <v>385.63221412398934</v>
      </c>
      <c r="J67" s="6">
        <f t="shared" si="4"/>
        <v>2805.6140795687334</v>
      </c>
      <c r="K67" s="6">
        <f t="shared" si="5"/>
        <v>1443.7921060197666</v>
      </c>
      <c r="L67" s="6">
        <f t="shared" si="6"/>
        <v>1250.0445201796947</v>
      </c>
      <c r="S67" s="6" t="s">
        <v>35</v>
      </c>
      <c r="V67" s="16">
        <v>24.88166112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46EEEB06-D039-4237-AF58-034B75C7EC8F}"/>
  </hyperlinks>
  <pageMargins left="0.7" right="0.7" top="0.75" bottom="0.75" header="0.3" footer="0.3"/>
  <pageSetup orientation="portrait" r:id="rId2"/>
  <drawing r:id="rId3"/>
  <legacy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881E2-EF94-457F-BB8D-1F5E157A1A80}">
  <dimension ref="B1:X109"/>
  <sheetViews>
    <sheetView tabSelected="1" topLeftCell="A22" zoomScale="72" workbookViewId="0">
      <selection activeCell="O42" sqref="O42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4">
      <c r="E34" s="14" t="s">
        <v>29</v>
      </c>
      <c r="F34" s="6" t="s">
        <v>32</v>
      </c>
    </row>
    <row r="36" spans="2:24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4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4">
      <c r="C38" s="6" t="s">
        <v>13</v>
      </c>
      <c r="D38" s="6" t="s">
        <v>12</v>
      </c>
      <c r="E38" s="6">
        <v>2021</v>
      </c>
      <c r="F38" s="6">
        <f>V38*L2*500/SUM(L2:R2)</f>
        <v>45278.878099741691</v>
      </c>
      <c r="G38" s="6">
        <f>V38*M2*500/SUM(L2:R2)</f>
        <v>6435.5765827044033</v>
      </c>
      <c r="H38" s="6">
        <f>V38*N2*500/SUM(L2:R2)</f>
        <v>10502.012335512129</v>
      </c>
      <c r="I38" s="6">
        <f>V38*O2*500/SUM(L2:R2)</f>
        <v>3659.7921775269542</v>
      </c>
      <c r="J38" s="6">
        <f>V38*P2*500/SUM(L2:R2)</f>
        <v>26626.314103167115</v>
      </c>
      <c r="K38" s="6">
        <f>V38*Q2*500/SUM(L2:R2)</f>
        <v>13702.120471417342</v>
      </c>
      <c r="L38" s="6">
        <f>V38*R2*500/SUM(L2:R2)</f>
        <v>11863.384304930369</v>
      </c>
      <c r="S38" s="6" t="s">
        <v>34</v>
      </c>
      <c r="V38" s="6">
        <f>W38+X38</f>
        <v>236.13615615000001</v>
      </c>
      <c r="W38" s="16">
        <v>189.15235150000001</v>
      </c>
      <c r="X38" s="16">
        <v>46.983804650000003</v>
      </c>
    </row>
    <row r="39" spans="2:24">
      <c r="C39" s="6" t="s">
        <v>13</v>
      </c>
      <c r="D39" s="6" t="s">
        <v>12</v>
      </c>
      <c r="E39" s="6">
        <v>2022</v>
      </c>
      <c r="F39" s="6">
        <f>F38*V39/V38</f>
        <v>45513.013626483975</v>
      </c>
      <c r="G39" s="6">
        <f>G38*V39/V38</f>
        <v>6468.8547286373168</v>
      </c>
      <c r="H39" s="6">
        <f>H38*V39/V38</f>
        <v>10556.317881347708</v>
      </c>
      <c r="I39" s="6">
        <f>I38*V39/V38</f>
        <v>3678.7168374393532</v>
      </c>
      <c r="J39" s="6">
        <f>J38*V39/V38</f>
        <v>26763.997860790652</v>
      </c>
      <c r="K39" s="6">
        <f>K38*V39/V38</f>
        <v>13772.97366674154</v>
      </c>
      <c r="L39" s="6">
        <f>L38*V39/V38</f>
        <v>11924.729458559448</v>
      </c>
      <c r="S39" s="6" t="s">
        <v>34</v>
      </c>
      <c r="V39" s="6">
        <f t="shared" ref="V39:V67" si="0">W39+X39</f>
        <v>237.35720812</v>
      </c>
      <c r="W39" s="16">
        <v>191.4234074</v>
      </c>
      <c r="X39" s="16">
        <v>45.933800720000001</v>
      </c>
    </row>
    <row r="40" spans="2:24">
      <c r="C40" s="6" t="s">
        <v>13</v>
      </c>
      <c r="D40" s="6" t="s">
        <v>12</v>
      </c>
      <c r="E40" s="6">
        <v>2023</v>
      </c>
      <c r="F40" s="6">
        <f t="shared" ref="F40:F67" si="1">F39*V40/V39</f>
        <v>44849.151595734496</v>
      </c>
      <c r="G40" s="6">
        <f t="shared" ref="G40:G67" si="2">G39*V40/V39</f>
        <v>6374.4987039622656</v>
      </c>
      <c r="H40" s="6">
        <f t="shared" ref="H40:H67" si="3">H39*V40/V39</f>
        <v>10402.341291630728</v>
      </c>
      <c r="I40" s="6">
        <f t="shared" ref="I40:I67" si="4">I39*V40/V39</f>
        <v>3625.0583289016176</v>
      </c>
      <c r="J40" s="6">
        <f t="shared" ref="J40:J67" si="5">J39*V40/V39</f>
        <v>26373.612769690026</v>
      </c>
      <c r="K40" s="6">
        <f t="shared" ref="K40:K67" si="6">K39*V40/V39</f>
        <v>13572.07828453504</v>
      </c>
      <c r="L40" s="6">
        <f t="shared" ref="L40:L67" si="7">L39*V40/V39</f>
        <v>11750.792940545822</v>
      </c>
      <c r="S40" s="6" t="s">
        <v>34</v>
      </c>
      <c r="V40" s="6">
        <f t="shared" si="0"/>
        <v>233.89506783000002</v>
      </c>
      <c r="W40" s="16">
        <v>188.9921654</v>
      </c>
      <c r="X40" s="16">
        <v>44.902902429999997</v>
      </c>
    </row>
    <row r="41" spans="2:24">
      <c r="C41" s="6" t="s">
        <v>13</v>
      </c>
      <c r="D41" s="6" t="s">
        <v>12</v>
      </c>
      <c r="E41" s="6">
        <v>2024</v>
      </c>
      <c r="F41" s="6">
        <f t="shared" si="1"/>
        <v>43508.340615229099</v>
      </c>
      <c r="G41" s="6">
        <f t="shared" si="2"/>
        <v>6183.926584905661</v>
      </c>
      <c r="H41" s="6">
        <f t="shared" si="3"/>
        <v>10091.352723719674</v>
      </c>
      <c r="I41" s="6">
        <f t="shared" si="4"/>
        <v>3516.6835249326145</v>
      </c>
      <c r="J41" s="6">
        <f t="shared" si="5"/>
        <v>25585.146804582208</v>
      </c>
      <c r="K41" s="6">
        <f t="shared" si="6"/>
        <v>13166.327206873315</v>
      </c>
      <c r="L41" s="6">
        <f t="shared" si="7"/>
        <v>11399.491039757409</v>
      </c>
      <c r="S41" s="6" t="s">
        <v>34</v>
      </c>
      <c r="V41" s="6">
        <f t="shared" si="0"/>
        <v>226.902537</v>
      </c>
      <c r="W41" s="16">
        <v>182.8381675</v>
      </c>
      <c r="X41" s="16">
        <v>44.064369499999998</v>
      </c>
    </row>
    <row r="42" spans="2:24">
      <c r="C42" s="6" t="s">
        <v>13</v>
      </c>
      <c r="D42" s="6" t="s">
        <v>12</v>
      </c>
      <c r="E42" s="6">
        <v>2025</v>
      </c>
      <c r="F42" s="6">
        <f t="shared" si="1"/>
        <v>41863.035539839017</v>
      </c>
      <c r="G42" s="6">
        <f t="shared" si="2"/>
        <v>5950.0761173375267</v>
      </c>
      <c r="H42" s="6">
        <f t="shared" si="3"/>
        <v>9709.7395980727742</v>
      </c>
      <c r="I42" s="6">
        <f t="shared" si="4"/>
        <v>3383.6971326617254</v>
      </c>
      <c r="J42" s="6">
        <f t="shared" si="5"/>
        <v>24617.622617336026</v>
      </c>
      <c r="K42" s="6">
        <f t="shared" si="6"/>
        <v>12668.431293781819</v>
      </c>
      <c r="L42" s="6">
        <f t="shared" si="7"/>
        <v>10968.409545971097</v>
      </c>
      <c r="S42" s="6" t="s">
        <v>34</v>
      </c>
      <c r="V42" s="6">
        <f t="shared" si="0"/>
        <v>218.32202369000001</v>
      </c>
      <c r="W42" s="16">
        <v>175.98473190000001</v>
      </c>
      <c r="X42" s="16">
        <v>42.337291790000002</v>
      </c>
    </row>
    <row r="43" spans="2:24">
      <c r="C43" s="6" t="s">
        <v>13</v>
      </c>
      <c r="D43" s="6" t="s">
        <v>12</v>
      </c>
      <c r="E43" s="6">
        <v>2026</v>
      </c>
      <c r="F43" s="6">
        <f t="shared" si="1"/>
        <v>40613.824317652725</v>
      </c>
      <c r="G43" s="6">
        <f t="shared" si="2"/>
        <v>5772.5232532704404</v>
      </c>
      <c r="H43" s="6">
        <f t="shared" si="3"/>
        <v>9419.9967374797816</v>
      </c>
      <c r="I43" s="6">
        <f t="shared" si="4"/>
        <v>3282.7261357884095</v>
      </c>
      <c r="J43" s="6">
        <f t="shared" si="5"/>
        <v>23883.022031388136</v>
      </c>
      <c r="K43" s="6">
        <f t="shared" si="6"/>
        <v>12290.399783748875</v>
      </c>
      <c r="L43" s="6">
        <f t="shared" si="7"/>
        <v>10641.107425671604</v>
      </c>
      <c r="S43" s="6" t="s">
        <v>34</v>
      </c>
      <c r="V43" s="6">
        <f t="shared" si="0"/>
        <v>211.80719936999998</v>
      </c>
      <c r="W43" s="16">
        <v>170.47122899999999</v>
      </c>
      <c r="X43" s="16">
        <v>41.335970369999998</v>
      </c>
    </row>
    <row r="44" spans="2:24">
      <c r="C44" s="6" t="s">
        <v>13</v>
      </c>
      <c r="D44" s="6" t="s">
        <v>12</v>
      </c>
      <c r="E44" s="6">
        <v>2027</v>
      </c>
      <c r="F44" s="6">
        <f t="shared" si="1"/>
        <v>38756.075962684925</v>
      </c>
      <c r="G44" s="6">
        <f t="shared" si="2"/>
        <v>5508.4778018029356</v>
      </c>
      <c r="H44" s="6">
        <f t="shared" si="3"/>
        <v>8989.1093798652273</v>
      </c>
      <c r="I44" s="6">
        <f t="shared" si="4"/>
        <v>3132.5684202560647</v>
      </c>
      <c r="J44" s="6">
        <f t="shared" si="5"/>
        <v>22790.570245920931</v>
      </c>
      <c r="K44" s="6">
        <f t="shared" si="6"/>
        <v>11728.215099992512</v>
      </c>
      <c r="L44" s="6">
        <f t="shared" si="7"/>
        <v>10154.364299477385</v>
      </c>
      <c r="S44" s="6" t="s">
        <v>34</v>
      </c>
      <c r="V44" s="6">
        <f t="shared" si="0"/>
        <v>202.11876242</v>
      </c>
      <c r="W44" s="16">
        <v>161.76022259999999</v>
      </c>
      <c r="X44" s="16">
        <v>40.358539819999997</v>
      </c>
    </row>
    <row r="45" spans="2:24">
      <c r="C45" s="6" t="s">
        <v>13</v>
      </c>
      <c r="D45" s="6" t="s">
        <v>12</v>
      </c>
      <c r="E45" s="6">
        <v>2028</v>
      </c>
      <c r="F45" s="6">
        <f t="shared" si="1"/>
        <v>36497.277985579502</v>
      </c>
      <c r="G45" s="6">
        <f t="shared" si="2"/>
        <v>5187.4303735849062</v>
      </c>
      <c r="H45" s="6">
        <f t="shared" si="3"/>
        <v>8465.2023129380032</v>
      </c>
      <c r="I45" s="6">
        <f t="shared" si="4"/>
        <v>2949.9947454177895</v>
      </c>
      <c r="J45" s="6">
        <f t="shared" si="5"/>
        <v>21462.280611590293</v>
      </c>
      <c r="K45" s="6">
        <f t="shared" si="6"/>
        <v>11044.666317385443</v>
      </c>
      <c r="L45" s="6">
        <f t="shared" si="7"/>
        <v>9562.5433535040393</v>
      </c>
      <c r="S45" s="6" t="s">
        <v>34</v>
      </c>
      <c r="V45" s="6">
        <f t="shared" si="0"/>
        <v>190.33879139999999</v>
      </c>
      <c r="W45" s="16">
        <v>151.19344630000001</v>
      </c>
      <c r="X45" s="16">
        <v>39.1453451</v>
      </c>
    </row>
    <row r="46" spans="2:24">
      <c r="B46" s="1"/>
      <c r="C46" s="6" t="s">
        <v>13</v>
      </c>
      <c r="D46" s="6" t="s">
        <v>12</v>
      </c>
      <c r="E46" s="6">
        <v>2029</v>
      </c>
      <c r="F46" s="6">
        <f t="shared" si="1"/>
        <v>33943.862863767587</v>
      </c>
      <c r="G46" s="6">
        <f t="shared" si="2"/>
        <v>4824.5084273375269</v>
      </c>
      <c r="H46" s="6">
        <f t="shared" si="3"/>
        <v>7872.9615545013457</v>
      </c>
      <c r="I46" s="6">
        <f t="shared" si="4"/>
        <v>2743.6078144474395</v>
      </c>
      <c r="J46" s="6">
        <f t="shared" si="5"/>
        <v>19960.740910907454</v>
      </c>
      <c r="K46" s="6">
        <f t="shared" si="6"/>
        <v>10271.961624138963</v>
      </c>
      <c r="L46" s="6">
        <f t="shared" si="7"/>
        <v>8893.5306448996671</v>
      </c>
      <c r="S46" s="6" t="s">
        <v>34</v>
      </c>
      <c r="V46" s="6">
        <f t="shared" si="0"/>
        <v>177.02234768</v>
      </c>
      <c r="W46" s="16">
        <v>139.06228669999999</v>
      </c>
      <c r="X46" s="16">
        <v>37.960060980000002</v>
      </c>
    </row>
    <row r="47" spans="2:24" ht="15" thickBot="1">
      <c r="B47" s="4"/>
      <c r="C47" s="6" t="s">
        <v>13</v>
      </c>
      <c r="D47" s="6" t="s">
        <v>12</v>
      </c>
      <c r="E47" s="6">
        <v>2030</v>
      </c>
      <c r="F47" s="6">
        <f t="shared" si="1"/>
        <v>31241.790550760699</v>
      </c>
      <c r="G47" s="6">
        <f t="shared" si="2"/>
        <v>4440.4575402096443</v>
      </c>
      <c r="H47" s="6">
        <f t="shared" si="3"/>
        <v>7246.2411507816696</v>
      </c>
      <c r="I47" s="6">
        <f t="shared" si="4"/>
        <v>2525.205249514825</v>
      </c>
      <c r="J47" s="6">
        <f t="shared" si="5"/>
        <v>18371.783119658579</v>
      </c>
      <c r="K47" s="6">
        <f t="shared" si="6"/>
        <v>9454.2708617100925</v>
      </c>
      <c r="L47" s="6">
        <f t="shared" si="7"/>
        <v>8185.5687073644776</v>
      </c>
      <c r="S47" s="6" t="s">
        <v>34</v>
      </c>
      <c r="V47" s="6">
        <f t="shared" si="0"/>
        <v>162.93063436</v>
      </c>
      <c r="W47" s="16">
        <v>126.28421779999999</v>
      </c>
      <c r="X47" s="16">
        <v>36.646416559999999</v>
      </c>
    </row>
    <row r="48" spans="2:24">
      <c r="C48" s="6" t="s">
        <v>13</v>
      </c>
      <c r="D48" s="6" t="s">
        <v>12</v>
      </c>
      <c r="E48" s="6">
        <v>2031</v>
      </c>
      <c r="F48" s="6">
        <f t="shared" si="1"/>
        <v>29032.684399107511</v>
      </c>
      <c r="G48" s="6">
        <f t="shared" si="2"/>
        <v>4126.47290951782</v>
      </c>
      <c r="H48" s="6">
        <f t="shared" si="3"/>
        <v>6733.8596380592971</v>
      </c>
      <c r="I48" s="6">
        <f t="shared" si="4"/>
        <v>2346.6480556873316</v>
      </c>
      <c r="J48" s="6">
        <f t="shared" si="5"/>
        <v>17072.714839928121</v>
      </c>
      <c r="K48" s="6">
        <f t="shared" si="6"/>
        <v>8785.7596287810702</v>
      </c>
      <c r="L48" s="6">
        <f t="shared" si="7"/>
        <v>7606.7673689188341</v>
      </c>
      <c r="S48" s="6" t="s">
        <v>34</v>
      </c>
      <c r="V48" s="6">
        <f t="shared" si="0"/>
        <v>151.40981367999998</v>
      </c>
      <c r="W48" s="16">
        <v>115.17494739999999</v>
      </c>
      <c r="X48" s="16">
        <v>36.234866279999999</v>
      </c>
    </row>
    <row r="49" spans="3:24">
      <c r="C49" s="6" t="s">
        <v>13</v>
      </c>
      <c r="D49" s="6" t="s">
        <v>12</v>
      </c>
      <c r="E49" s="6">
        <v>2032</v>
      </c>
      <c r="F49" s="6">
        <f t="shared" si="1"/>
        <v>26906.88364851677</v>
      </c>
      <c r="G49" s="6">
        <f t="shared" si="2"/>
        <v>3824.3286403983238</v>
      </c>
      <c r="H49" s="6">
        <f t="shared" si="3"/>
        <v>6240.8000340566023</v>
      </c>
      <c r="I49" s="6">
        <f t="shared" si="4"/>
        <v>2174.8242542924531</v>
      </c>
      <c r="J49" s="6">
        <f t="shared" si="5"/>
        <v>15822.634429779877</v>
      </c>
      <c r="K49" s="6">
        <f t="shared" si="6"/>
        <v>8142.4579568920326</v>
      </c>
      <c r="L49" s="6">
        <f t="shared" si="7"/>
        <v>7049.7926310639386</v>
      </c>
      <c r="S49" s="6" t="s">
        <v>34</v>
      </c>
      <c r="V49" s="6">
        <f t="shared" si="0"/>
        <v>140.32344319000001</v>
      </c>
      <c r="W49" s="16">
        <v>104.4717157</v>
      </c>
      <c r="X49" s="16">
        <v>35.851727490000002</v>
      </c>
    </row>
    <row r="50" spans="3:24">
      <c r="C50" s="6" t="s">
        <v>13</v>
      </c>
      <c r="D50" s="6" t="s">
        <v>12</v>
      </c>
      <c r="E50" s="6">
        <v>2033</v>
      </c>
      <c r="F50" s="6">
        <f t="shared" si="1"/>
        <v>24510.514941069931</v>
      </c>
      <c r="G50" s="6">
        <f t="shared" si="2"/>
        <v>3483.728011928722</v>
      </c>
      <c r="H50" s="6">
        <f t="shared" si="3"/>
        <v>5684.9847227628024</v>
      </c>
      <c r="I50" s="6">
        <f t="shared" si="4"/>
        <v>1981.1310397506743</v>
      </c>
      <c r="J50" s="6">
        <f t="shared" si="5"/>
        <v>14413.446115287514</v>
      </c>
      <c r="K50" s="6">
        <f t="shared" si="6"/>
        <v>7417.2780473757102</v>
      </c>
      <c r="L50" s="6">
        <f t="shared" si="7"/>
        <v>6421.927186824646</v>
      </c>
      <c r="S50" s="6" t="s">
        <v>34</v>
      </c>
      <c r="V50" s="6">
        <f t="shared" si="0"/>
        <v>127.82602013</v>
      </c>
      <c r="W50" s="16">
        <v>92.411140160000002</v>
      </c>
      <c r="X50" s="16">
        <v>35.414879970000001</v>
      </c>
    </row>
    <row r="51" spans="3:24">
      <c r="C51" s="6" t="s">
        <v>13</v>
      </c>
      <c r="D51" s="6" t="s">
        <v>12</v>
      </c>
      <c r="E51" s="6">
        <v>2034</v>
      </c>
      <c r="F51" s="6">
        <f t="shared" si="1"/>
        <v>22127.945101425576</v>
      </c>
      <c r="G51" s="6">
        <f t="shared" si="2"/>
        <v>3145.088643857443</v>
      </c>
      <c r="H51" s="6">
        <f t="shared" si="3"/>
        <v>5132.3699298113206</v>
      </c>
      <c r="I51" s="6">
        <f t="shared" si="4"/>
        <v>1788.553157358491</v>
      </c>
      <c r="J51" s="6">
        <f t="shared" si="5"/>
        <v>13012.372246289309</v>
      </c>
      <c r="K51" s="6">
        <f t="shared" si="6"/>
        <v>6696.2738983228501</v>
      </c>
      <c r="L51" s="6">
        <f t="shared" si="7"/>
        <v>5797.6771429350083</v>
      </c>
      <c r="S51" s="6" t="s">
        <v>34</v>
      </c>
      <c r="V51" s="6">
        <f t="shared" si="0"/>
        <v>115.40056024</v>
      </c>
      <c r="W51" s="16">
        <v>80.548194690000003</v>
      </c>
      <c r="X51" s="16">
        <v>34.852365550000002</v>
      </c>
    </row>
    <row r="52" spans="3:24">
      <c r="C52" s="6" t="s">
        <v>13</v>
      </c>
      <c r="D52" s="6" t="s">
        <v>12</v>
      </c>
      <c r="E52" s="6">
        <v>2035</v>
      </c>
      <c r="F52" s="6">
        <f t="shared" si="1"/>
        <v>20163.408802763548</v>
      </c>
      <c r="G52" s="6">
        <f t="shared" si="2"/>
        <v>2865.8652105450738</v>
      </c>
      <c r="H52" s="6">
        <f t="shared" si="3"/>
        <v>4676.7141073180592</v>
      </c>
      <c r="I52" s="6">
        <f t="shared" si="4"/>
        <v>1629.7640070956875</v>
      </c>
      <c r="J52" s="6">
        <f t="shared" si="5"/>
        <v>11857.123645826594</v>
      </c>
      <c r="K52" s="6">
        <f t="shared" si="6"/>
        <v>6101.7734565176679</v>
      </c>
      <c r="L52" s="6">
        <f t="shared" si="7"/>
        <v>5282.9548249333602</v>
      </c>
      <c r="S52" s="6" t="s">
        <v>34</v>
      </c>
      <c r="V52" s="6">
        <f t="shared" si="0"/>
        <v>105.15520810999999</v>
      </c>
      <c r="W52" s="16">
        <v>70.824850119999994</v>
      </c>
      <c r="X52" s="16">
        <v>34.330357990000003</v>
      </c>
    </row>
    <row r="53" spans="3:24">
      <c r="C53" s="6" t="s">
        <v>13</v>
      </c>
      <c r="D53" s="6" t="s">
        <v>12</v>
      </c>
      <c r="E53" s="6">
        <v>2036</v>
      </c>
      <c r="F53" s="6">
        <f t="shared" si="1"/>
        <v>18398.494375715032</v>
      </c>
      <c r="G53" s="6">
        <f t="shared" si="2"/>
        <v>2615.0144290356398</v>
      </c>
      <c r="H53" s="6">
        <f t="shared" si="3"/>
        <v>4267.358711118598</v>
      </c>
      <c r="I53" s="6">
        <f t="shared" si="4"/>
        <v>1487.1098538746633</v>
      </c>
      <c r="J53" s="6">
        <f t="shared" si="5"/>
        <v>10819.262994856244</v>
      </c>
      <c r="K53" s="6">
        <f t="shared" si="6"/>
        <v>5567.6818200621428</v>
      </c>
      <c r="L53" s="6">
        <f t="shared" si="7"/>
        <v>4820.5348403376729</v>
      </c>
      <c r="S53" s="6" t="s">
        <v>34</v>
      </c>
      <c r="V53" s="6">
        <f t="shared" si="0"/>
        <v>95.950914049999994</v>
      </c>
      <c r="W53" s="16">
        <v>62.174816980000003</v>
      </c>
      <c r="X53" s="16">
        <v>33.776097069999999</v>
      </c>
    </row>
    <row r="54" spans="3:24">
      <c r="C54" s="6" t="s">
        <v>13</v>
      </c>
      <c r="D54" s="6" t="s">
        <v>12</v>
      </c>
      <c r="E54" s="6">
        <v>2037</v>
      </c>
      <c r="F54" s="6">
        <f t="shared" si="1"/>
        <v>16711.945967666965</v>
      </c>
      <c r="G54" s="6">
        <f t="shared" si="2"/>
        <v>2375.3019649475896</v>
      </c>
      <c r="H54" s="6">
        <f t="shared" si="3"/>
        <v>3876.179580161725</v>
      </c>
      <c r="I54" s="6">
        <f t="shared" si="4"/>
        <v>1350.7898536927228</v>
      </c>
      <c r="J54" s="6">
        <f t="shared" si="5"/>
        <v>9827.4856022282129</v>
      </c>
      <c r="K54" s="6">
        <f t="shared" si="6"/>
        <v>5057.305007786762</v>
      </c>
      <c r="L54" s="6">
        <f t="shared" si="7"/>
        <v>4378.6473035160207</v>
      </c>
      <c r="S54" s="6" t="s">
        <v>34</v>
      </c>
      <c r="V54" s="6">
        <f t="shared" si="0"/>
        <v>87.155310560000004</v>
      </c>
      <c r="W54" s="16">
        <v>53.966104459999997</v>
      </c>
      <c r="X54" s="16">
        <v>33.1892061</v>
      </c>
    </row>
    <row r="55" spans="3:24">
      <c r="C55" s="6" t="s">
        <v>13</v>
      </c>
      <c r="D55" s="6" t="s">
        <v>12</v>
      </c>
      <c r="E55" s="6">
        <v>2038</v>
      </c>
      <c r="F55" s="6">
        <f t="shared" si="1"/>
        <v>15511.616019034889</v>
      </c>
      <c r="G55" s="6">
        <f t="shared" si="2"/>
        <v>2204.6966930607969</v>
      </c>
      <c r="H55" s="6">
        <f t="shared" si="3"/>
        <v>3597.7742738409702</v>
      </c>
      <c r="I55" s="6">
        <f t="shared" si="4"/>
        <v>1253.7698227021567</v>
      </c>
      <c r="J55" s="6">
        <f t="shared" si="5"/>
        <v>9121.6297245867027</v>
      </c>
      <c r="K55" s="6">
        <f t="shared" si="6"/>
        <v>4694.0657613244975</v>
      </c>
      <c r="L55" s="6">
        <f t="shared" si="7"/>
        <v>4064.1524204499829</v>
      </c>
      <c r="S55" s="6" t="s">
        <v>34</v>
      </c>
      <c r="V55" s="6">
        <f t="shared" si="0"/>
        <v>80.895409430000001</v>
      </c>
      <c r="W55" s="16">
        <v>48.340059699999998</v>
      </c>
      <c r="X55" s="16">
        <v>32.555349730000003</v>
      </c>
    </row>
    <row r="56" spans="3:24">
      <c r="C56" s="6" t="s">
        <v>13</v>
      </c>
      <c r="D56" s="6" t="s">
        <v>12</v>
      </c>
      <c r="E56" s="6">
        <v>2039</v>
      </c>
      <c r="F56" s="6">
        <f t="shared" si="1"/>
        <v>14751.351131607513</v>
      </c>
      <c r="G56" s="6">
        <f t="shared" si="2"/>
        <v>2096.6387395178194</v>
      </c>
      <c r="H56" s="6">
        <f t="shared" si="3"/>
        <v>3421.4379430592985</v>
      </c>
      <c r="I56" s="6">
        <f t="shared" si="4"/>
        <v>1192.3192831873316</v>
      </c>
      <c r="J56" s="6">
        <f t="shared" si="5"/>
        <v>8674.5547849281211</v>
      </c>
      <c r="K56" s="6">
        <f t="shared" si="6"/>
        <v>4463.9973162810702</v>
      </c>
      <c r="L56" s="6">
        <f t="shared" si="7"/>
        <v>3864.9576764188355</v>
      </c>
      <c r="S56" s="6" t="s">
        <v>34</v>
      </c>
      <c r="V56" s="6">
        <f t="shared" si="0"/>
        <v>76.930513749999989</v>
      </c>
      <c r="W56" s="16">
        <v>44.975569219999997</v>
      </c>
      <c r="X56" s="16">
        <v>31.954944529999999</v>
      </c>
    </row>
    <row r="57" spans="3:24">
      <c r="C57" s="6" t="s">
        <v>13</v>
      </c>
      <c r="D57" s="6" t="s">
        <v>12</v>
      </c>
      <c r="E57" s="6">
        <v>2040</v>
      </c>
      <c r="F57" s="6">
        <f t="shared" si="1"/>
        <v>13930.271746070677</v>
      </c>
      <c r="G57" s="6">
        <f t="shared" si="2"/>
        <v>1979.9371009643603</v>
      </c>
      <c r="H57" s="6">
        <f t="shared" si="3"/>
        <v>3230.9962581671157</v>
      </c>
      <c r="I57" s="6">
        <f t="shared" si="4"/>
        <v>1125.9532414824801</v>
      </c>
      <c r="J57" s="6">
        <f t="shared" si="5"/>
        <v>8191.7177858580408</v>
      </c>
      <c r="K57" s="6">
        <f t="shared" si="6"/>
        <v>4215.5254210092826</v>
      </c>
      <c r="L57" s="6">
        <f t="shared" si="7"/>
        <v>3649.8291064480359</v>
      </c>
      <c r="S57" s="6" t="s">
        <v>34</v>
      </c>
      <c r="V57" s="6">
        <f t="shared" si="0"/>
        <v>72.648461319999996</v>
      </c>
      <c r="W57" s="16">
        <v>41.279736970000002</v>
      </c>
      <c r="X57" s="16">
        <v>31.368724350000001</v>
      </c>
    </row>
    <row r="58" spans="3:24">
      <c r="C58" s="6" t="s">
        <v>13</v>
      </c>
      <c r="D58" s="6" t="s">
        <v>12</v>
      </c>
      <c r="E58" s="6">
        <v>2041</v>
      </c>
      <c r="F58" s="6">
        <f t="shared" si="1"/>
        <v>12994.317422732853</v>
      </c>
      <c r="G58" s="6">
        <f t="shared" si="2"/>
        <v>1846.9080600838572</v>
      </c>
      <c r="H58" s="6">
        <f t="shared" si="3"/>
        <v>3013.9104057412396</v>
      </c>
      <c r="I58" s="6">
        <f t="shared" si="4"/>
        <v>1050.3021110916445</v>
      </c>
      <c r="J58" s="6">
        <f t="shared" si="5"/>
        <v>7641.3284024348604</v>
      </c>
      <c r="K58" s="6">
        <f t="shared" si="6"/>
        <v>3932.2905125411789</v>
      </c>
      <c r="L58" s="6">
        <f t="shared" si="7"/>
        <v>3404.6024953743613</v>
      </c>
      <c r="S58" s="6" t="s">
        <v>34</v>
      </c>
      <c r="V58" s="6">
        <f t="shared" si="0"/>
        <v>67.76731882</v>
      </c>
      <c r="W58" s="16">
        <v>37.136396329999997</v>
      </c>
      <c r="X58" s="16">
        <v>30.63092249</v>
      </c>
    </row>
    <row r="59" spans="3:24">
      <c r="C59" s="6" t="s">
        <v>13</v>
      </c>
      <c r="D59" s="6" t="s">
        <v>12</v>
      </c>
      <c r="E59" s="6">
        <v>2042</v>
      </c>
      <c r="F59" s="6">
        <f t="shared" si="1"/>
        <v>12374.783074847259</v>
      </c>
      <c r="G59" s="6">
        <f t="shared" si="2"/>
        <v>1758.8524167295598</v>
      </c>
      <c r="H59" s="6">
        <f t="shared" si="3"/>
        <v>2870.2152075202157</v>
      </c>
      <c r="I59" s="6">
        <f t="shared" si="4"/>
        <v>1000.2265117115908</v>
      </c>
      <c r="J59" s="6">
        <f t="shared" si="5"/>
        <v>7277.0102736118597</v>
      </c>
      <c r="K59" s="6">
        <f t="shared" si="6"/>
        <v>3744.8094037511223</v>
      </c>
      <c r="L59" s="6">
        <f t="shared" si="7"/>
        <v>3242.2801418283898</v>
      </c>
      <c r="S59" s="6" t="s">
        <v>34</v>
      </c>
      <c r="V59" s="6">
        <f t="shared" si="0"/>
        <v>64.536354060000008</v>
      </c>
      <c r="W59" s="16">
        <v>34.53693019</v>
      </c>
      <c r="X59" s="16">
        <v>29.999423870000001</v>
      </c>
    </row>
    <row r="60" spans="3:24">
      <c r="C60" s="6" t="s">
        <v>13</v>
      </c>
      <c r="D60" s="6" t="s">
        <v>12</v>
      </c>
      <c r="E60" s="6">
        <v>2043</v>
      </c>
      <c r="F60" s="6">
        <f t="shared" si="1"/>
        <v>11801.277885226114</v>
      </c>
      <c r="G60" s="6">
        <f t="shared" si="2"/>
        <v>1677.3389887631026</v>
      </c>
      <c r="H60" s="6">
        <f t="shared" si="3"/>
        <v>2737.1960421024255</v>
      </c>
      <c r="I60" s="6">
        <f t="shared" si="4"/>
        <v>953.87134800539116</v>
      </c>
      <c r="J60" s="6">
        <f t="shared" si="5"/>
        <v>6939.7596623000891</v>
      </c>
      <c r="K60" s="6">
        <f t="shared" si="6"/>
        <v>3571.2574623390224</v>
      </c>
      <c r="L60" s="6">
        <f t="shared" si="7"/>
        <v>3092.0177512638488</v>
      </c>
      <c r="S60" s="6" t="s">
        <v>34</v>
      </c>
      <c r="V60" s="6">
        <f t="shared" si="0"/>
        <v>61.545438279999999</v>
      </c>
      <c r="W60" s="16">
        <v>32.130853739999999</v>
      </c>
      <c r="X60" s="16">
        <v>29.41458454</v>
      </c>
    </row>
    <row r="61" spans="3:24">
      <c r="C61" s="6" t="s">
        <v>13</v>
      </c>
      <c r="D61" s="6" t="s">
        <v>12</v>
      </c>
      <c r="E61" s="6">
        <v>2044</v>
      </c>
      <c r="F61" s="6">
        <f t="shared" si="1"/>
        <v>11287.185408620095</v>
      </c>
      <c r="G61" s="6">
        <f t="shared" si="2"/>
        <v>1604.2700073165618</v>
      </c>
      <c r="H61" s="6">
        <f t="shared" si="3"/>
        <v>2617.957099851752</v>
      </c>
      <c r="I61" s="6">
        <f t="shared" si="4"/>
        <v>912.31838328167157</v>
      </c>
      <c r="J61" s="6">
        <f t="shared" si="5"/>
        <v>6637.446788513028</v>
      </c>
      <c r="K61" s="6">
        <f t="shared" si="6"/>
        <v>3415.6847683250962</v>
      </c>
      <c r="L61" s="6">
        <f t="shared" si="7"/>
        <v>2957.3219090917914</v>
      </c>
      <c r="S61" s="6" t="s">
        <v>34</v>
      </c>
      <c r="V61" s="6">
        <f t="shared" si="0"/>
        <v>58.864368730000002</v>
      </c>
      <c r="W61" s="16">
        <v>29.991838600000001</v>
      </c>
      <c r="X61" s="16">
        <v>28.872530130000001</v>
      </c>
    </row>
    <row r="62" spans="3:24">
      <c r="C62" s="6" t="s">
        <v>13</v>
      </c>
      <c r="D62" s="6" t="s">
        <v>12</v>
      </c>
      <c r="E62" s="6">
        <v>2045</v>
      </c>
      <c r="F62" s="6">
        <f t="shared" si="1"/>
        <v>10610.905469300689</v>
      </c>
      <c r="G62" s="6">
        <f t="shared" si="2"/>
        <v>1508.1490007127884</v>
      </c>
      <c r="H62" s="6">
        <f t="shared" si="3"/>
        <v>2461.1002923719675</v>
      </c>
      <c r="I62" s="6">
        <f t="shared" si="4"/>
        <v>857.65616249326183</v>
      </c>
      <c r="J62" s="6">
        <f t="shared" si="5"/>
        <v>6239.7593271248879</v>
      </c>
      <c r="K62" s="6">
        <f t="shared" si="6"/>
        <v>3211.0315262428862</v>
      </c>
      <c r="L62" s="6">
        <f t="shared" si="7"/>
        <v>2780.131811753517</v>
      </c>
      <c r="S62" s="6" t="s">
        <v>34</v>
      </c>
      <c r="V62" s="6">
        <f t="shared" si="0"/>
        <v>55.337467180000004</v>
      </c>
      <c r="W62" s="16">
        <v>26.986494270000001</v>
      </c>
      <c r="X62" s="16">
        <v>28.350972909999999</v>
      </c>
    </row>
    <row r="63" spans="3:24">
      <c r="C63" s="6" t="s">
        <v>13</v>
      </c>
      <c r="D63" s="6" t="s">
        <v>12</v>
      </c>
      <c r="E63" s="6">
        <v>2046</v>
      </c>
      <c r="F63" s="6">
        <f t="shared" si="1"/>
        <v>9882.2041226197962</v>
      </c>
      <c r="G63" s="6">
        <f t="shared" si="2"/>
        <v>1404.5772357023061</v>
      </c>
      <c r="H63" s="6">
        <f t="shared" si="3"/>
        <v>2292.0848296900267</v>
      </c>
      <c r="I63" s="6">
        <f t="shared" si="4"/>
        <v>798.75683458894912</v>
      </c>
      <c r="J63" s="6">
        <f t="shared" si="5"/>
        <v>5811.2453762848154</v>
      </c>
      <c r="K63" s="6">
        <f t="shared" si="6"/>
        <v>2990.5147188716674</v>
      </c>
      <c r="L63" s="6">
        <f t="shared" si="7"/>
        <v>2589.2069372424357</v>
      </c>
      <c r="S63" s="6" t="s">
        <v>34</v>
      </c>
      <c r="V63" s="6">
        <f t="shared" si="0"/>
        <v>51.537180110000001</v>
      </c>
      <c r="W63" s="16">
        <v>23.706472130000002</v>
      </c>
      <c r="X63" s="16">
        <v>27.83070798</v>
      </c>
    </row>
    <row r="64" spans="3:24">
      <c r="C64" s="6" t="s">
        <v>13</v>
      </c>
      <c r="D64" s="6" t="s">
        <v>12</v>
      </c>
      <c r="E64" s="6">
        <v>2047</v>
      </c>
      <c r="F64" s="6">
        <f t="shared" si="1"/>
        <v>9459.0521539218316</v>
      </c>
      <c r="G64" s="6">
        <f t="shared" si="2"/>
        <v>1344.4338086792452</v>
      </c>
      <c r="H64" s="6">
        <f t="shared" si="3"/>
        <v>2193.9386877897573</v>
      </c>
      <c r="I64" s="6">
        <f t="shared" si="4"/>
        <v>764.55439119946118</v>
      </c>
      <c r="J64" s="6">
        <f t="shared" si="5"/>
        <v>5562.4102084366568</v>
      </c>
      <c r="K64" s="6">
        <f t="shared" si="6"/>
        <v>2862.462092654986</v>
      </c>
      <c r="L64" s="6">
        <f t="shared" si="7"/>
        <v>2478.3381473180571</v>
      </c>
      <c r="S64" s="6" t="s">
        <v>34</v>
      </c>
      <c r="V64" s="6">
        <f t="shared" si="0"/>
        <v>49.330378979999999</v>
      </c>
      <c r="W64" s="16">
        <v>21.98620828</v>
      </c>
      <c r="X64" s="16">
        <v>27.344170699999999</v>
      </c>
    </row>
    <row r="65" spans="3:24">
      <c r="C65" s="6" t="s">
        <v>13</v>
      </c>
      <c r="D65" s="6" t="s">
        <v>12</v>
      </c>
      <c r="E65" s="6">
        <v>2048</v>
      </c>
      <c r="F65" s="6">
        <f t="shared" si="1"/>
        <v>9059.9353159531292</v>
      </c>
      <c r="G65" s="6">
        <f t="shared" si="2"/>
        <v>1287.7065423689728</v>
      </c>
      <c r="H65" s="6">
        <f t="shared" si="3"/>
        <v>2101.3672696900271</v>
      </c>
      <c r="I65" s="6">
        <f t="shared" si="4"/>
        <v>732.29465458894913</v>
      </c>
      <c r="J65" s="6">
        <f t="shared" si="5"/>
        <v>5327.7089362848146</v>
      </c>
      <c r="K65" s="6">
        <f t="shared" si="6"/>
        <v>2741.6828855383346</v>
      </c>
      <c r="L65" s="6">
        <f t="shared" si="7"/>
        <v>2373.7667305757691</v>
      </c>
      <c r="S65" s="6" t="s">
        <v>34</v>
      </c>
      <c r="V65" s="6">
        <f t="shared" si="0"/>
        <v>47.248924670000001</v>
      </c>
      <c r="W65" s="16">
        <v>20.350390709999999</v>
      </c>
      <c r="X65" s="16">
        <v>26.898533960000002</v>
      </c>
    </row>
    <row r="66" spans="3:24">
      <c r="C66" s="6" t="s">
        <v>13</v>
      </c>
      <c r="D66" s="6" t="s">
        <v>12</v>
      </c>
      <c r="E66" s="6">
        <v>2049</v>
      </c>
      <c r="F66" s="6">
        <f t="shared" si="1"/>
        <v>8703.7556122469286</v>
      </c>
      <c r="G66" s="6">
        <f t="shared" si="2"/>
        <v>1237.0820159538782</v>
      </c>
      <c r="H66" s="6">
        <f t="shared" si="3"/>
        <v>2018.754718342318</v>
      </c>
      <c r="I66" s="6">
        <f t="shared" si="4"/>
        <v>703.505432149596</v>
      </c>
      <c r="J66" s="6">
        <f t="shared" si="5"/>
        <v>5118.2569121608249</v>
      </c>
      <c r="K66" s="6">
        <f t="shared" si="6"/>
        <v>2633.8971493523504</v>
      </c>
      <c r="L66" s="6">
        <f t="shared" si="7"/>
        <v>2280.4451447940978</v>
      </c>
      <c r="S66" s="6" t="s">
        <v>34</v>
      </c>
      <c r="V66" s="6">
        <f t="shared" si="0"/>
        <v>45.391393969999996</v>
      </c>
      <c r="W66" s="16">
        <v>18.85442128</v>
      </c>
      <c r="X66" s="16">
        <v>26.536972689999999</v>
      </c>
    </row>
    <row r="67" spans="3:24">
      <c r="C67" s="6" t="s">
        <v>13</v>
      </c>
      <c r="D67" s="6" t="s">
        <v>12</v>
      </c>
      <c r="E67" s="6">
        <v>2050</v>
      </c>
      <c r="F67" s="6">
        <f t="shared" si="1"/>
        <v>8351.8796579192876</v>
      </c>
      <c r="G67" s="6">
        <f t="shared" si="2"/>
        <v>1187.0691899580713</v>
      </c>
      <c r="H67" s="6">
        <f t="shared" si="3"/>
        <v>1937.1403814150949</v>
      </c>
      <c r="I67" s="6">
        <f t="shared" si="4"/>
        <v>675.06407231132118</v>
      </c>
      <c r="J67" s="6">
        <f t="shared" si="5"/>
        <v>4911.335714496855</v>
      </c>
      <c r="K67" s="6">
        <f t="shared" si="6"/>
        <v>2527.4137973008383</v>
      </c>
      <c r="L67" s="6">
        <f t="shared" si="7"/>
        <v>2188.2511715985311</v>
      </c>
      <c r="S67" s="6" t="s">
        <v>34</v>
      </c>
      <c r="V67" s="6">
        <f t="shared" si="0"/>
        <v>43.556307970000006</v>
      </c>
      <c r="W67" s="16">
        <v>17.355222220000002</v>
      </c>
      <c r="X67" s="16">
        <v>26.201085750000001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A0F9CBD8-9E94-4CAD-9E06-1DBC7B18D752}"/>
  </hyperlinks>
  <pageMargins left="0.7" right="0.7" top="0.75" bottom="0.75" header="0.3" footer="0.3"/>
  <pageSetup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8708B-8B80-4DC6-A2C2-CA8FB57D3C06}">
  <dimension ref="B1:W109"/>
  <sheetViews>
    <sheetView topLeftCell="A37" zoomScale="72" workbookViewId="0">
      <selection activeCell="B45" sqref="B45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3">
      <c r="E34" s="14" t="s">
        <v>29</v>
      </c>
      <c r="F34" s="6" t="s">
        <v>30</v>
      </c>
    </row>
    <row r="36" spans="2:23">
      <c r="B36" s="1"/>
      <c r="I36" s="2"/>
      <c r="J36" s="3"/>
      <c r="K36" s="3"/>
      <c r="L36" s="3"/>
      <c r="M36" s="3"/>
      <c r="N36" s="3"/>
      <c r="O36" s="3"/>
      <c r="P36" s="3"/>
    </row>
    <row r="37" spans="2:23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3">
      <c r="C38" s="6" t="s">
        <v>13</v>
      </c>
      <c r="D38" s="6" t="s">
        <v>12</v>
      </c>
      <c r="E38" s="6">
        <v>2021</v>
      </c>
      <c r="F38" s="6">
        <f>V38*L2*1000/SUM(L2:R2)</f>
        <v>39620.289725638264</v>
      </c>
      <c r="G38" s="6">
        <f>V38*M2*1000/SUM(L2:R2)</f>
        <v>5631.3102148115313</v>
      </c>
      <c r="H38" s="6">
        <f>V38*N2*1000/SUM(L2:R2)</f>
        <v>9189.5556802144183</v>
      </c>
      <c r="I38" s="6">
        <f>V38*O2*1000/SUM(L2:R2)</f>
        <v>3202.420918862601</v>
      </c>
      <c r="J38" s="6">
        <f>V38*P2*1000/SUM(L2:R2)</f>
        <v>23298.772482159795</v>
      </c>
      <c r="K38" s="6">
        <f>V38*Q2*1000/SUM(L2:R2)</f>
        <v>11989.740155161911</v>
      </c>
      <c r="L38" s="6">
        <f>V38*R2*1000/SUM(L2:R2)</f>
        <v>10380.794379501474</v>
      </c>
      <c r="S38" s="6" t="s">
        <v>37</v>
      </c>
      <c r="V38" s="16">
        <f>W38*1.345</f>
        <v>103.31288355635</v>
      </c>
      <c r="W38" s="6">
        <v>76.812552830000001</v>
      </c>
    </row>
    <row r="39" spans="2:23">
      <c r="C39" s="6" t="s">
        <v>13</v>
      </c>
      <c r="D39" s="6" t="s">
        <v>12</v>
      </c>
      <c r="E39" s="6">
        <v>2022</v>
      </c>
      <c r="F39" s="6">
        <f>F38*V39/V38</f>
        <v>38276.164786531474</v>
      </c>
      <c r="G39" s="6">
        <f>G38*V39/V38</f>
        <v>5440.2670762582829</v>
      </c>
      <c r="H39" s="6">
        <f>H38*V39/V38</f>
        <v>8877.7984705973031</v>
      </c>
      <c r="I39" s="6">
        <f>I38*V39/V38</f>
        <v>3093.7782549051212</v>
      </c>
      <c r="J39" s="6">
        <f>J38*V39/V38</f>
        <v>22508.357738585088</v>
      </c>
      <c r="K39" s="6">
        <f>K38*V39/V38</f>
        <v>11582.986220055405</v>
      </c>
      <c r="L39" s="6">
        <f>L38*V39/V38</f>
        <v>10028.624198267325</v>
      </c>
      <c r="S39" s="6" t="s">
        <v>37</v>
      </c>
      <c r="V39" s="16">
        <f t="shared" ref="V39:V67" si="0">W39*1.345</f>
        <v>99.807976745200008</v>
      </c>
      <c r="W39" s="6">
        <v>74.206674160000006</v>
      </c>
    </row>
    <row r="40" spans="2:23">
      <c r="C40" s="6" t="s">
        <v>13</v>
      </c>
      <c r="D40" s="6" t="s">
        <v>12</v>
      </c>
      <c r="E40" s="6">
        <v>2023</v>
      </c>
      <c r="F40" s="6">
        <f t="shared" ref="F40:F67" si="1">F39*V40/V39</f>
        <v>39164.364287064556</v>
      </c>
      <c r="G40" s="6">
        <f t="shared" ref="G40:G67" si="2">G39*V40/V39</f>
        <v>5566.5086296335439</v>
      </c>
      <c r="H40" s="6">
        <f t="shared" ref="H40:H67" si="3">H39*V40/V39</f>
        <v>9083.8080384679215</v>
      </c>
      <c r="I40" s="6">
        <f t="shared" ref="I40:I67" si="4">I39*V40/V39</f>
        <v>3165.5694679509429</v>
      </c>
      <c r="J40" s="6">
        <f t="shared" ref="J40:J67" si="5">J39*V40/V39</f>
        <v>23030.664824802512</v>
      </c>
      <c r="K40" s="6">
        <f t="shared" ref="K40:K67" si="6">K39*V40/V39</f>
        <v>11851.769747159326</v>
      </c>
      <c r="L40" s="6">
        <f t="shared" ref="L40:L67" si="7">L39*V40/V39</f>
        <v>10261.338710121172</v>
      </c>
      <c r="S40" s="6" t="s">
        <v>37</v>
      </c>
      <c r="V40" s="16">
        <f t="shared" si="0"/>
        <v>102.12402370519999</v>
      </c>
      <c r="W40" s="6">
        <v>75.928642159999995</v>
      </c>
    </row>
    <row r="41" spans="2:23">
      <c r="C41" s="6" t="s">
        <v>13</v>
      </c>
      <c r="D41" s="6" t="s">
        <v>12</v>
      </c>
      <c r="E41" s="6">
        <v>2024</v>
      </c>
      <c r="F41" s="6">
        <f t="shared" si="1"/>
        <v>38440.36692754391</v>
      </c>
      <c r="G41" s="6">
        <f t="shared" si="2"/>
        <v>5463.6054516306094</v>
      </c>
      <c r="H41" s="6">
        <f t="shared" si="3"/>
        <v>8915.8836216169802</v>
      </c>
      <c r="I41" s="6">
        <f t="shared" si="4"/>
        <v>3107.0503529877356</v>
      </c>
      <c r="J41" s="6">
        <f t="shared" si="5"/>
        <v>22604.917060867294</v>
      </c>
      <c r="K41" s="6">
        <f t="shared" si="6"/>
        <v>11632.676442345386</v>
      </c>
      <c r="L41" s="6">
        <f t="shared" si="7"/>
        <v>10071.646313308071</v>
      </c>
      <c r="S41" s="6" t="s">
        <v>37</v>
      </c>
      <c r="V41" s="16">
        <f t="shared" si="0"/>
        <v>100.2361461703</v>
      </c>
      <c r="W41" s="6">
        <v>74.525015740000001</v>
      </c>
    </row>
    <row r="42" spans="2:23">
      <c r="C42" s="6" t="s">
        <v>13</v>
      </c>
      <c r="D42" s="6" t="s">
        <v>12</v>
      </c>
      <c r="E42" s="6">
        <v>2025</v>
      </c>
      <c r="F42" s="6">
        <f t="shared" si="1"/>
        <v>37175.802265992665</v>
      </c>
      <c r="G42" s="6">
        <f t="shared" si="2"/>
        <v>5283.8703728314476</v>
      </c>
      <c r="H42" s="6">
        <f t="shared" si="3"/>
        <v>8622.5796743458213</v>
      </c>
      <c r="I42" s="6">
        <f t="shared" si="4"/>
        <v>3004.8383713629378</v>
      </c>
      <c r="J42" s="6">
        <f t="shared" si="5"/>
        <v>21861.287861220211</v>
      </c>
      <c r="K42" s="6">
        <f t="shared" si="6"/>
        <v>11249.998733363655</v>
      </c>
      <c r="L42" s="6">
        <f t="shared" si="7"/>
        <v>9740.3214839832417</v>
      </c>
      <c r="S42" s="6" t="s">
        <v>37</v>
      </c>
      <c r="V42" s="16">
        <f t="shared" si="0"/>
        <v>96.938698763099993</v>
      </c>
      <c r="W42" s="6">
        <v>72.073381979999994</v>
      </c>
    </row>
    <row r="43" spans="2:23">
      <c r="C43" s="6" t="s">
        <v>13</v>
      </c>
      <c r="D43" s="6" t="s">
        <v>12</v>
      </c>
      <c r="E43" s="6">
        <v>2026</v>
      </c>
      <c r="F43" s="6">
        <f t="shared" si="1"/>
        <v>35941.899971223414</v>
      </c>
      <c r="G43" s="6">
        <f t="shared" si="2"/>
        <v>5108.4933969251588</v>
      </c>
      <c r="H43" s="6">
        <f t="shared" si="3"/>
        <v>8336.3875763009437</v>
      </c>
      <c r="I43" s="6">
        <f t="shared" si="4"/>
        <v>2905.1047614382078</v>
      </c>
      <c r="J43" s="6">
        <f t="shared" si="5"/>
        <v>21135.689713651886</v>
      </c>
      <c r="K43" s="6">
        <f t="shared" si="6"/>
        <v>10876.599952244496</v>
      </c>
      <c r="L43" s="6">
        <f t="shared" si="7"/>
        <v>9417.0304102658793</v>
      </c>
      <c r="S43" s="6" t="s">
        <v>37</v>
      </c>
      <c r="V43" s="16">
        <f t="shared" si="0"/>
        <v>93.721205782050006</v>
      </c>
      <c r="W43" s="6">
        <v>69.681193890000003</v>
      </c>
    </row>
    <row r="44" spans="2:23">
      <c r="C44" s="6" t="s">
        <v>13</v>
      </c>
      <c r="D44" s="6" t="s">
        <v>12</v>
      </c>
      <c r="E44" s="6">
        <v>2027</v>
      </c>
      <c r="F44" s="6">
        <f t="shared" si="1"/>
        <v>35198.753690742778</v>
      </c>
      <c r="G44" s="6">
        <f t="shared" si="2"/>
        <v>5002.8685448771494</v>
      </c>
      <c r="H44" s="6">
        <f t="shared" si="3"/>
        <v>8164.0217463105109</v>
      </c>
      <c r="I44" s="6">
        <f t="shared" si="4"/>
        <v>2845.0378812900267</v>
      </c>
      <c r="J44" s="6">
        <f t="shared" si="5"/>
        <v>20698.681397211494</v>
      </c>
      <c r="K44" s="6">
        <f t="shared" si="6"/>
        <v>10651.711874395025</v>
      </c>
      <c r="L44" s="6">
        <f t="shared" si="7"/>
        <v>9222.3208615729818</v>
      </c>
      <c r="S44" s="6" t="s">
        <v>37</v>
      </c>
      <c r="V44" s="16">
        <f t="shared" si="0"/>
        <v>91.783395996399989</v>
      </c>
      <c r="W44" s="6">
        <v>68.240443119999995</v>
      </c>
    </row>
    <row r="45" spans="2:23">
      <c r="C45" s="6" t="s">
        <v>13</v>
      </c>
      <c r="D45" s="6" t="s">
        <v>12</v>
      </c>
      <c r="E45" s="6">
        <v>2028</v>
      </c>
      <c r="F45" s="6">
        <f t="shared" si="1"/>
        <v>33997.669966428351</v>
      </c>
      <c r="G45" s="6">
        <f t="shared" si="2"/>
        <v>4832.156137360379</v>
      </c>
      <c r="H45" s="6">
        <f t="shared" si="3"/>
        <v>7885.4416087694071</v>
      </c>
      <c r="I45" s="6">
        <f t="shared" si="4"/>
        <v>2747.9569242681268</v>
      </c>
      <c r="J45" s="6">
        <f t="shared" si="5"/>
        <v>19992.382260617382</v>
      </c>
      <c r="K45" s="6">
        <f t="shared" si="6"/>
        <v>10288.244523226076</v>
      </c>
      <c r="L45" s="6">
        <f t="shared" si="7"/>
        <v>8907.6284839802538</v>
      </c>
      <c r="S45" s="6" t="s">
        <v>37</v>
      </c>
      <c r="V45" s="16">
        <f t="shared" si="0"/>
        <v>88.651479904650003</v>
      </c>
      <c r="W45" s="6">
        <v>65.911880969999999</v>
      </c>
    </row>
    <row r="46" spans="2:23">
      <c r="C46" s="6" t="s">
        <v>13</v>
      </c>
      <c r="D46" s="6" t="s">
        <v>12</v>
      </c>
      <c r="E46" s="6">
        <v>2029</v>
      </c>
      <c r="F46" s="6">
        <f t="shared" si="1"/>
        <v>31768.124441062773</v>
      </c>
      <c r="G46" s="6">
        <f t="shared" si="2"/>
        <v>4515.2664180190786</v>
      </c>
      <c r="H46" s="6">
        <f t="shared" si="3"/>
        <v>7368.3193744597029</v>
      </c>
      <c r="I46" s="6">
        <f t="shared" si="4"/>
        <v>2567.7476607965632</v>
      </c>
      <c r="J46" s="6">
        <f t="shared" si="5"/>
        <v>18681.294575650354</v>
      </c>
      <c r="K46" s="6">
        <f t="shared" si="6"/>
        <v>9613.5480053977572</v>
      </c>
      <c r="L46" s="6">
        <f t="shared" si="7"/>
        <v>8323.471885963736</v>
      </c>
      <c r="S46" s="6" t="s">
        <v>37</v>
      </c>
      <c r="V46" s="16">
        <f t="shared" si="0"/>
        <v>82.837772361349991</v>
      </c>
      <c r="W46" s="6">
        <v>61.589421829999999</v>
      </c>
    </row>
    <row r="47" spans="2:23">
      <c r="C47" s="6" t="s">
        <v>13</v>
      </c>
      <c r="D47" s="6" t="s">
        <v>12</v>
      </c>
      <c r="E47" s="6">
        <v>2030</v>
      </c>
      <c r="F47" s="6">
        <f t="shared" si="1"/>
        <v>29465.447547658398</v>
      </c>
      <c r="G47" s="6">
        <f t="shared" si="2"/>
        <v>4187.9823925605888</v>
      </c>
      <c r="H47" s="6">
        <f t="shared" si="3"/>
        <v>6834.2350032444738</v>
      </c>
      <c r="I47" s="6">
        <f t="shared" si="4"/>
        <v>2381.6273496154986</v>
      </c>
      <c r="J47" s="6">
        <f t="shared" si="5"/>
        <v>17327.201876912754</v>
      </c>
      <c r="K47" s="6">
        <f t="shared" si="6"/>
        <v>8916.720753391357</v>
      </c>
      <c r="L47" s="6">
        <f t="shared" si="7"/>
        <v>7720.1543555169037</v>
      </c>
      <c r="S47" s="6" t="s">
        <v>37</v>
      </c>
      <c r="V47" s="16">
        <f t="shared" si="0"/>
        <v>76.833369278899994</v>
      </c>
      <c r="W47" s="6">
        <v>57.125181619999999</v>
      </c>
    </row>
    <row r="48" spans="2:23">
      <c r="C48" s="6" t="s">
        <v>13</v>
      </c>
      <c r="D48" s="6" t="s">
        <v>12</v>
      </c>
      <c r="E48" s="6">
        <v>2031</v>
      </c>
      <c r="F48" s="6">
        <f t="shared" si="1"/>
        <v>28354.308687105735</v>
      </c>
      <c r="G48" s="6">
        <f t="shared" si="2"/>
        <v>4030.0540265937125</v>
      </c>
      <c r="H48" s="6">
        <f t="shared" si="3"/>
        <v>6576.5167357051214</v>
      </c>
      <c r="I48" s="6">
        <f t="shared" si="4"/>
        <v>2291.8164382002701</v>
      </c>
      <c r="J48" s="6">
        <f t="shared" si="5"/>
        <v>16673.794956181671</v>
      </c>
      <c r="K48" s="6">
        <f t="shared" si="6"/>
        <v>8580.4721720058387</v>
      </c>
      <c r="L48" s="6">
        <f t="shared" si="7"/>
        <v>7429.0281644076358</v>
      </c>
      <c r="S48" s="6" t="s">
        <v>37</v>
      </c>
      <c r="V48" s="16">
        <f t="shared" si="0"/>
        <v>73.935991180200006</v>
      </c>
      <c r="W48" s="6">
        <v>54.970997160000003</v>
      </c>
    </row>
    <row r="49" spans="3:23">
      <c r="C49" s="6" t="s">
        <v>13</v>
      </c>
      <c r="D49" s="6" t="s">
        <v>12</v>
      </c>
      <c r="E49" s="6">
        <v>2032</v>
      </c>
      <c r="F49" s="6">
        <f t="shared" si="1"/>
        <v>26872.178408479311</v>
      </c>
      <c r="G49" s="6">
        <f t="shared" si="2"/>
        <v>3819.3959159259975</v>
      </c>
      <c r="H49" s="6">
        <f t="shared" si="3"/>
        <v>6232.7504781869266</v>
      </c>
      <c r="I49" s="6">
        <f t="shared" si="4"/>
        <v>2172.0191060348388</v>
      </c>
      <c r="J49" s="6">
        <f t="shared" si="5"/>
        <v>15802.225959847663</v>
      </c>
      <c r="K49" s="6">
        <f t="shared" si="6"/>
        <v>8131.9555902270495</v>
      </c>
      <c r="L49" s="6">
        <f t="shared" si="7"/>
        <v>7040.6996142481939</v>
      </c>
      <c r="S49" s="6" t="s">
        <v>37</v>
      </c>
      <c r="V49" s="16">
        <f t="shared" si="0"/>
        <v>70.07122507295</v>
      </c>
      <c r="W49" s="6">
        <v>52.097565109999998</v>
      </c>
    </row>
    <row r="50" spans="3:23">
      <c r="C50" s="6" t="s">
        <v>13</v>
      </c>
      <c r="D50" s="6" t="s">
        <v>12</v>
      </c>
      <c r="E50" s="6">
        <v>2033</v>
      </c>
      <c r="F50" s="6">
        <f t="shared" si="1"/>
        <v>25240.511678194045</v>
      </c>
      <c r="G50" s="6">
        <f t="shared" si="2"/>
        <v>3587.4838933473807</v>
      </c>
      <c r="H50" s="6">
        <f t="shared" si="3"/>
        <v>5854.3006391437993</v>
      </c>
      <c r="I50" s="6">
        <f t="shared" si="4"/>
        <v>2040.1350712167791</v>
      </c>
      <c r="J50" s="6">
        <f t="shared" si="5"/>
        <v>14842.721822475694</v>
      </c>
      <c r="K50" s="6">
        <f t="shared" si="6"/>
        <v>7638.1868608357645</v>
      </c>
      <c r="L50" s="6">
        <f t="shared" si="7"/>
        <v>6613.191462736514</v>
      </c>
      <c r="S50" s="6" t="s">
        <v>37</v>
      </c>
      <c r="V50" s="16">
        <f t="shared" si="0"/>
        <v>65.816531427949997</v>
      </c>
      <c r="W50" s="6">
        <v>48.934224110000002</v>
      </c>
    </row>
    <row r="51" spans="3:23">
      <c r="C51" s="6" t="s">
        <v>13</v>
      </c>
      <c r="D51" s="6" t="s">
        <v>12</v>
      </c>
      <c r="E51" s="6">
        <v>2034</v>
      </c>
      <c r="F51" s="6">
        <f t="shared" si="1"/>
        <v>23380.740111481904</v>
      </c>
      <c r="G51" s="6">
        <f t="shared" si="2"/>
        <v>3323.1508787893094</v>
      </c>
      <c r="H51" s="6">
        <f t="shared" si="3"/>
        <v>5422.9440164858479</v>
      </c>
      <c r="I51" s="6">
        <f t="shared" si="4"/>
        <v>1889.8138239268869</v>
      </c>
      <c r="J51" s="6">
        <f t="shared" si="5"/>
        <v>13749.080284221696</v>
      </c>
      <c r="K51" s="6">
        <f t="shared" si="6"/>
        <v>7075.3899204992113</v>
      </c>
      <c r="L51" s="6">
        <f t="shared" si="7"/>
        <v>6125.9182408451243</v>
      </c>
      <c r="S51" s="6" t="s">
        <v>37</v>
      </c>
      <c r="V51" s="16">
        <f t="shared" si="0"/>
        <v>60.967037276249997</v>
      </c>
      <c r="W51" s="6">
        <v>45.328652249999998</v>
      </c>
    </row>
    <row r="52" spans="3:23">
      <c r="C52" s="6" t="s">
        <v>13</v>
      </c>
      <c r="D52" s="6" t="s">
        <v>12</v>
      </c>
      <c r="E52" s="6">
        <v>2035</v>
      </c>
      <c r="F52" s="6">
        <f t="shared" si="1"/>
        <v>22572.783262256507</v>
      </c>
      <c r="G52" s="6">
        <f t="shared" si="2"/>
        <v>3208.31437230042</v>
      </c>
      <c r="H52" s="6">
        <f t="shared" si="3"/>
        <v>5235.5459811715618</v>
      </c>
      <c r="I52" s="6">
        <f t="shared" si="4"/>
        <v>1824.5084479840298</v>
      </c>
      <c r="J52" s="6">
        <f t="shared" si="5"/>
        <v>13273.960012869315</v>
      </c>
      <c r="K52" s="6">
        <f t="shared" si="6"/>
        <v>6830.889116848417</v>
      </c>
      <c r="L52" s="6">
        <f t="shared" si="7"/>
        <v>5914.2278676197266</v>
      </c>
      <c r="S52" s="6" t="s">
        <v>37</v>
      </c>
      <c r="V52" s="16">
        <f t="shared" si="0"/>
        <v>58.860229061049992</v>
      </c>
      <c r="W52" s="6">
        <v>43.762252089999997</v>
      </c>
    </row>
    <row r="53" spans="3:23">
      <c r="C53" s="6" t="s">
        <v>13</v>
      </c>
      <c r="D53" s="6" t="s">
        <v>12</v>
      </c>
      <c r="E53" s="6">
        <v>2036</v>
      </c>
      <c r="F53" s="6">
        <f t="shared" si="1"/>
        <v>20966.536247619533</v>
      </c>
      <c r="G53" s="6">
        <f t="shared" si="2"/>
        <v>2980.0153042301895</v>
      </c>
      <c r="H53" s="6">
        <f t="shared" si="3"/>
        <v>4862.9920074525598</v>
      </c>
      <c r="I53" s="6">
        <f t="shared" si="4"/>
        <v>1694.6790329001351</v>
      </c>
      <c r="J53" s="6">
        <f t="shared" si="5"/>
        <v>12329.403978490835</v>
      </c>
      <c r="K53" s="6">
        <f t="shared" si="6"/>
        <v>6344.8128043362512</v>
      </c>
      <c r="L53" s="6">
        <f t="shared" si="7"/>
        <v>5493.3798602704837</v>
      </c>
      <c r="S53" s="6" t="s">
        <v>37</v>
      </c>
      <c r="V53" s="16">
        <f t="shared" si="0"/>
        <v>54.671819235299999</v>
      </c>
      <c r="W53" s="6">
        <v>40.648192739999999</v>
      </c>
    </row>
    <row r="54" spans="3:23">
      <c r="C54" s="6" t="s">
        <v>13</v>
      </c>
      <c r="D54" s="6" t="s">
        <v>12</v>
      </c>
      <c r="E54" s="6">
        <v>2037</v>
      </c>
      <c r="F54" s="6">
        <f t="shared" si="1"/>
        <v>19331.50095039334</v>
      </c>
      <c r="G54" s="6">
        <f t="shared" si="2"/>
        <v>2747.6245005635228</v>
      </c>
      <c r="H54" s="6">
        <f t="shared" si="3"/>
        <v>4483.7608608097025</v>
      </c>
      <c r="I54" s="6">
        <f t="shared" si="4"/>
        <v>1562.5227242215635</v>
      </c>
      <c r="J54" s="6">
        <f t="shared" si="5"/>
        <v>11367.91895013369</v>
      </c>
      <c r="K54" s="6">
        <f t="shared" si="6"/>
        <v>5850.0246921338703</v>
      </c>
      <c r="L54" s="6">
        <f t="shared" si="7"/>
        <v>5064.9891205442937</v>
      </c>
      <c r="S54" s="6" t="s">
        <v>37</v>
      </c>
      <c r="V54" s="16">
        <f t="shared" si="0"/>
        <v>50.408341798799995</v>
      </c>
      <c r="W54" s="6">
        <v>37.478321039999997</v>
      </c>
    </row>
    <row r="55" spans="3:23">
      <c r="C55" s="6" t="s">
        <v>13</v>
      </c>
      <c r="D55" s="6" t="s">
        <v>12</v>
      </c>
      <c r="E55" s="6">
        <v>2038</v>
      </c>
      <c r="F55" s="6">
        <f t="shared" si="1"/>
        <v>17536.822855929429</v>
      </c>
      <c r="G55" s="6">
        <f t="shared" si="2"/>
        <v>2492.5433500813424</v>
      </c>
      <c r="H55" s="6">
        <f t="shared" si="3"/>
        <v>4067.5020602975728</v>
      </c>
      <c r="I55" s="6">
        <f t="shared" si="4"/>
        <v>1417.4628391946094</v>
      </c>
      <c r="J55" s="6">
        <f t="shared" si="5"/>
        <v>10312.555728633241</v>
      </c>
      <c r="K55" s="6">
        <f t="shared" si="6"/>
        <v>5306.9260887720848</v>
      </c>
      <c r="L55" s="6">
        <f t="shared" si="7"/>
        <v>4594.7708458917023</v>
      </c>
      <c r="S55" s="6" t="s">
        <v>37</v>
      </c>
      <c r="V55" s="16">
        <f t="shared" si="0"/>
        <v>45.728583768799993</v>
      </c>
      <c r="W55" s="6">
        <v>33.998947039999997</v>
      </c>
    </row>
    <row r="56" spans="3:23">
      <c r="C56" s="6" t="s">
        <v>13</v>
      </c>
      <c r="D56" s="6" t="s">
        <v>12</v>
      </c>
      <c r="E56" s="6">
        <v>2039</v>
      </c>
      <c r="F56" s="6">
        <f t="shared" si="1"/>
        <v>15937.617655959875</v>
      </c>
      <c r="G56" s="6">
        <f t="shared" si="2"/>
        <v>2265.2451490704411</v>
      </c>
      <c r="H56" s="6">
        <f t="shared" si="3"/>
        <v>3696.5813696369264</v>
      </c>
      <c r="I56" s="6">
        <f t="shared" si="4"/>
        <v>1288.2025985098387</v>
      </c>
      <c r="J56" s="6">
        <f t="shared" si="5"/>
        <v>9372.1406442309944</v>
      </c>
      <c r="K56" s="6">
        <f t="shared" si="6"/>
        <v>4822.9807432131611</v>
      </c>
      <c r="L56" s="6">
        <f t="shared" si="7"/>
        <v>4175.7678434787504</v>
      </c>
      <c r="S56" s="6" t="s">
        <v>37</v>
      </c>
      <c r="V56" s="16">
        <f t="shared" si="0"/>
        <v>41.558536004099999</v>
      </c>
      <c r="W56" s="6">
        <v>30.89853978</v>
      </c>
    </row>
    <row r="57" spans="3:23">
      <c r="C57" s="6" t="s">
        <v>13</v>
      </c>
      <c r="D57" s="6" t="s">
        <v>12</v>
      </c>
      <c r="E57" s="6">
        <v>2040</v>
      </c>
      <c r="F57" s="6">
        <f t="shared" si="1"/>
        <v>14640.239463367507</v>
      </c>
      <c r="G57" s="6">
        <f t="shared" si="2"/>
        <v>2080.8462181436066</v>
      </c>
      <c r="H57" s="6">
        <f t="shared" si="3"/>
        <v>3395.6666307068726</v>
      </c>
      <c r="I57" s="6">
        <f t="shared" si="4"/>
        <v>1183.3383713069411</v>
      </c>
      <c r="J57" s="6">
        <f t="shared" si="5"/>
        <v>8609.2153970446961</v>
      </c>
      <c r="K57" s="6">
        <f t="shared" si="6"/>
        <v>4430.3731292892689</v>
      </c>
      <c r="L57" s="6">
        <f t="shared" si="7"/>
        <v>3835.8456383910971</v>
      </c>
      <c r="S57" s="6" t="s">
        <v>37</v>
      </c>
      <c r="V57" s="16">
        <f t="shared" si="0"/>
        <v>38.175524848249999</v>
      </c>
      <c r="W57" s="6">
        <v>28.383289850000001</v>
      </c>
    </row>
    <row r="58" spans="3:23">
      <c r="C58" s="6" t="s">
        <v>13</v>
      </c>
      <c r="D58" s="6" t="s">
        <v>12</v>
      </c>
      <c r="E58" s="6">
        <v>2041</v>
      </c>
      <c r="F58" s="6">
        <f t="shared" si="1"/>
        <v>13576.236426109575</v>
      </c>
      <c r="G58" s="6">
        <f t="shared" si="2"/>
        <v>1929.6173600561849</v>
      </c>
      <c r="H58" s="6">
        <f t="shared" si="3"/>
        <v>3148.881076575201</v>
      </c>
      <c r="I58" s="6">
        <f t="shared" si="4"/>
        <v>1097.3373448671159</v>
      </c>
      <c r="J58" s="6">
        <f t="shared" si="5"/>
        <v>7983.5267699027818</v>
      </c>
      <c r="K58" s="6">
        <f t="shared" si="6"/>
        <v>4108.3886100097307</v>
      </c>
      <c r="L58" s="6">
        <f t="shared" si="7"/>
        <v>3557.069364279394</v>
      </c>
      <c r="S58" s="6" t="s">
        <v>37</v>
      </c>
      <c r="V58" s="16">
        <f t="shared" si="0"/>
        <v>35.401056951799994</v>
      </c>
      <c r="W58" s="6">
        <v>26.320488439999998</v>
      </c>
    </row>
    <row r="59" spans="3:23">
      <c r="C59" s="6" t="s">
        <v>13</v>
      </c>
      <c r="D59" s="6" t="s">
        <v>12</v>
      </c>
      <c r="E59" s="6">
        <v>2042</v>
      </c>
      <c r="F59" s="6">
        <f t="shared" si="1"/>
        <v>12980.426297455624</v>
      </c>
      <c r="G59" s="6">
        <f t="shared" si="2"/>
        <v>1844.9336869480089</v>
      </c>
      <c r="H59" s="6">
        <f t="shared" si="3"/>
        <v>3010.6884891404306</v>
      </c>
      <c r="I59" s="6">
        <f t="shared" si="4"/>
        <v>1049.1793219731805</v>
      </c>
      <c r="J59" s="6">
        <f t="shared" si="5"/>
        <v>7633.1597047903842</v>
      </c>
      <c r="K59" s="6">
        <f t="shared" si="6"/>
        <v>3928.0868334744659</v>
      </c>
      <c r="L59" s="6">
        <f t="shared" si="7"/>
        <v>3400.962922917894</v>
      </c>
      <c r="S59" s="6" t="s">
        <v>37</v>
      </c>
      <c r="V59" s="16">
        <f t="shared" si="0"/>
        <v>33.847437256699997</v>
      </c>
      <c r="W59" s="6">
        <v>25.165380859999999</v>
      </c>
    </row>
    <row r="60" spans="3:23">
      <c r="C60" s="6" t="s">
        <v>13</v>
      </c>
      <c r="D60" s="6" t="s">
        <v>12</v>
      </c>
      <c r="E60" s="6">
        <v>2043</v>
      </c>
      <c r="F60" s="6">
        <f t="shared" si="1"/>
        <v>12375.648421234757</v>
      </c>
      <c r="G60" s="6">
        <f t="shared" si="2"/>
        <v>1758.9754101247386</v>
      </c>
      <c r="H60" s="6">
        <f t="shared" si="3"/>
        <v>2870.4159165222368</v>
      </c>
      <c r="I60" s="6">
        <f t="shared" si="4"/>
        <v>1000.2964557577493</v>
      </c>
      <c r="J60" s="6">
        <f t="shared" si="5"/>
        <v>7277.5191418897102</v>
      </c>
      <c r="K60" s="6">
        <f t="shared" si="6"/>
        <v>3745.0712715567884</v>
      </c>
      <c r="L60" s="6">
        <f t="shared" si="7"/>
        <v>3242.5068686640084</v>
      </c>
      <c r="S60" s="6" t="s">
        <v>37</v>
      </c>
      <c r="V60" s="16">
        <f t="shared" si="0"/>
        <v>32.270433485749997</v>
      </c>
      <c r="W60" s="6">
        <v>23.99288735</v>
      </c>
    </row>
    <row r="61" spans="3:23">
      <c r="C61" s="6" t="s">
        <v>13</v>
      </c>
      <c r="D61" s="6" t="s">
        <v>12</v>
      </c>
      <c r="E61" s="6">
        <v>2044</v>
      </c>
      <c r="F61" s="6">
        <f t="shared" si="1"/>
        <v>11920.724459103274</v>
      </c>
      <c r="G61" s="6">
        <f t="shared" si="2"/>
        <v>1694.3161667761012</v>
      </c>
      <c r="H61" s="6">
        <f t="shared" si="3"/>
        <v>2764.9005578708893</v>
      </c>
      <c r="I61" s="6">
        <f t="shared" si="4"/>
        <v>963.52595198530992</v>
      </c>
      <c r="J61" s="6">
        <f t="shared" si="5"/>
        <v>7010.0004042989203</v>
      </c>
      <c r="K61" s="6">
        <f t="shared" si="6"/>
        <v>3607.4039265150468</v>
      </c>
      <c r="L61" s="6">
        <f t="shared" si="7"/>
        <v>3123.3135931504489</v>
      </c>
      <c r="S61" s="6" t="s">
        <v>37</v>
      </c>
      <c r="V61" s="16">
        <f t="shared" si="0"/>
        <v>31.084185059699998</v>
      </c>
      <c r="W61" s="6">
        <v>23.110918259999998</v>
      </c>
    </row>
    <row r="62" spans="3:23">
      <c r="C62" s="6" t="s">
        <v>13</v>
      </c>
      <c r="D62" s="6" t="s">
        <v>12</v>
      </c>
      <c r="E62" s="6">
        <v>2045</v>
      </c>
      <c r="F62" s="6">
        <f t="shared" si="1"/>
        <v>11523.355357080791</v>
      </c>
      <c r="G62" s="6">
        <f t="shared" si="2"/>
        <v>1637.8373096358496</v>
      </c>
      <c r="H62" s="6">
        <f t="shared" si="3"/>
        <v>2672.7345107793799</v>
      </c>
      <c r="I62" s="6">
        <f t="shared" si="4"/>
        <v>931.4074810291778</v>
      </c>
      <c r="J62" s="6">
        <f t="shared" si="5"/>
        <v>6776.3268909659018</v>
      </c>
      <c r="K62" s="6">
        <f t="shared" si="6"/>
        <v>3487.1536125488524</v>
      </c>
      <c r="L62" s="6">
        <f t="shared" si="7"/>
        <v>3019.2000955100398</v>
      </c>
      <c r="S62" s="6" t="s">
        <v>37</v>
      </c>
      <c r="V62" s="16">
        <f t="shared" si="0"/>
        <v>30.048015257549999</v>
      </c>
      <c r="W62" s="6">
        <v>22.34053179</v>
      </c>
    </row>
    <row r="63" spans="3:23">
      <c r="C63" s="6" t="s">
        <v>13</v>
      </c>
      <c r="D63" s="6" t="s">
        <v>12</v>
      </c>
      <c r="E63" s="6">
        <v>2046</v>
      </c>
      <c r="F63" s="6">
        <f t="shared" si="1"/>
        <v>11094.893670898633</v>
      </c>
      <c r="G63" s="6">
        <f t="shared" si="2"/>
        <v>1576.9392019551367</v>
      </c>
      <c r="H63" s="6">
        <f t="shared" si="3"/>
        <v>2573.3568295641508</v>
      </c>
      <c r="I63" s="6">
        <f t="shared" si="4"/>
        <v>896.77586484811309</v>
      </c>
      <c r="J63" s="6">
        <f t="shared" si="5"/>
        <v>6524.3693355616342</v>
      </c>
      <c r="K63" s="6">
        <f t="shared" si="6"/>
        <v>3357.4941799868952</v>
      </c>
      <c r="L63" s="6">
        <f t="shared" si="7"/>
        <v>2906.9401222854294</v>
      </c>
      <c r="S63" s="6" t="s">
        <v>37</v>
      </c>
      <c r="V63" s="16">
        <f t="shared" si="0"/>
        <v>28.930769205099999</v>
      </c>
      <c r="W63" s="6">
        <v>21.50986558</v>
      </c>
    </row>
    <row r="64" spans="3:23">
      <c r="C64" s="6" t="s">
        <v>13</v>
      </c>
      <c r="D64" s="6" t="s">
        <v>12</v>
      </c>
      <c r="E64" s="6">
        <v>2047</v>
      </c>
      <c r="F64" s="6">
        <f t="shared" si="1"/>
        <v>10788.818019975266</v>
      </c>
      <c r="G64" s="6">
        <f t="shared" si="2"/>
        <v>1533.4360637528307</v>
      </c>
      <c r="H64" s="6">
        <f t="shared" si="3"/>
        <v>2502.365444695552</v>
      </c>
      <c r="I64" s="6">
        <f t="shared" si="4"/>
        <v>872.03644284844995</v>
      </c>
      <c r="J64" s="6">
        <f t="shared" si="5"/>
        <v>6344.3810769553902</v>
      </c>
      <c r="K64" s="6">
        <f t="shared" si="6"/>
        <v>3264.8707401330844</v>
      </c>
      <c r="L64" s="6">
        <f t="shared" si="7"/>
        <v>2826.74615048942</v>
      </c>
      <c r="S64" s="6" t="s">
        <v>37</v>
      </c>
      <c r="V64" s="16">
        <f t="shared" si="0"/>
        <v>28.132653938849998</v>
      </c>
      <c r="W64" s="6">
        <v>20.91647133</v>
      </c>
    </row>
    <row r="65" spans="3:23">
      <c r="C65" s="6" t="s">
        <v>13</v>
      </c>
      <c r="D65" s="6" t="s">
        <v>12</v>
      </c>
      <c r="E65" s="6">
        <v>2048</v>
      </c>
      <c r="F65" s="6">
        <f t="shared" si="1"/>
        <v>10442.482890218536</v>
      </c>
      <c r="G65" s="6">
        <f t="shared" si="2"/>
        <v>1484.2107661224325</v>
      </c>
      <c r="H65" s="6">
        <f t="shared" si="3"/>
        <v>2422.036250210781</v>
      </c>
      <c r="I65" s="6">
        <f t="shared" si="4"/>
        <v>844.0429356795147</v>
      </c>
      <c r="J65" s="6">
        <f t="shared" si="5"/>
        <v>6140.718169726325</v>
      </c>
      <c r="K65" s="6">
        <f t="shared" si="6"/>
        <v>3160.0641311672639</v>
      </c>
      <c r="L65" s="6">
        <f t="shared" si="7"/>
        <v>2736.0039122751418</v>
      </c>
      <c r="S65" s="6" t="s">
        <v>37</v>
      </c>
      <c r="V65" s="16">
        <f t="shared" si="0"/>
        <v>27.229559055399999</v>
      </c>
      <c r="W65" s="6">
        <v>20.24502532</v>
      </c>
    </row>
    <row r="66" spans="3:23">
      <c r="C66" s="6" t="s">
        <v>13</v>
      </c>
      <c r="D66" s="6" t="s">
        <v>12</v>
      </c>
      <c r="E66" s="6">
        <v>2049</v>
      </c>
      <c r="F66" s="6">
        <f t="shared" si="1"/>
        <v>10219.250749032015</v>
      </c>
      <c r="G66" s="6">
        <f t="shared" si="2"/>
        <v>1452.4823399639417</v>
      </c>
      <c r="H66" s="6">
        <f t="shared" si="3"/>
        <v>2370.2596426884088</v>
      </c>
      <c r="I66" s="6">
        <f t="shared" si="4"/>
        <v>825.99957245202143</v>
      </c>
      <c r="J66" s="6">
        <f t="shared" si="5"/>
        <v>6009.446164795866</v>
      </c>
      <c r="K66" s="6">
        <f t="shared" si="6"/>
        <v>3092.5104765715769</v>
      </c>
      <c r="L66" s="6">
        <f t="shared" si="7"/>
        <v>2677.5155222961662</v>
      </c>
      <c r="S66" s="6" t="s">
        <v>37</v>
      </c>
      <c r="V66" s="16">
        <f t="shared" si="0"/>
        <v>26.647464467799999</v>
      </c>
      <c r="W66" s="6">
        <v>19.812241239999999</v>
      </c>
    </row>
    <row r="67" spans="3:23">
      <c r="C67" s="6" t="s">
        <v>13</v>
      </c>
      <c r="D67" s="6" t="s">
        <v>12</v>
      </c>
      <c r="E67" s="6">
        <v>2050</v>
      </c>
      <c r="F67" s="6">
        <f t="shared" si="1"/>
        <v>9994.2161637927293</v>
      </c>
      <c r="G67" s="6">
        <f t="shared" si="2"/>
        <v>1420.497728863942</v>
      </c>
      <c r="H67" s="6">
        <f t="shared" si="3"/>
        <v>2318.0649751241235</v>
      </c>
      <c r="I67" s="6">
        <f t="shared" si="4"/>
        <v>807.81052163416439</v>
      </c>
      <c r="J67" s="6">
        <f t="shared" si="5"/>
        <v>5877.1142298601526</v>
      </c>
      <c r="K67" s="6">
        <f t="shared" si="6"/>
        <v>3024.4113732680062</v>
      </c>
      <c r="L67" s="6">
        <f t="shared" si="7"/>
        <v>2618.5548793068806</v>
      </c>
      <c r="S67" s="6" t="s">
        <v>37</v>
      </c>
      <c r="V67" s="16">
        <f t="shared" si="0"/>
        <v>26.060669871850003</v>
      </c>
      <c r="W67" s="6">
        <v>19.375962730000001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34D8B28C-ED0B-4307-B4FA-99CDBA934A38}"/>
  </hyperlinks>
  <pageMargins left="0.7" right="0.7" top="0.75" bottom="0.75" header="0.3" footer="0.3"/>
  <pageSetup orientation="portrait" r:id="rId2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75BC-C6D0-4F75-B1D8-0FEEBD170460}">
  <dimension ref="A6:R40"/>
  <sheetViews>
    <sheetView workbookViewId="0">
      <selection activeCell="E17" sqref="E17"/>
    </sheetView>
  </sheetViews>
  <sheetFormatPr defaultRowHeight="14.5"/>
  <sheetData>
    <row r="6" spans="1:18">
      <c r="A6" t="s">
        <v>44</v>
      </c>
    </row>
    <row r="10" spans="1:18">
      <c r="B10" t="s">
        <v>15</v>
      </c>
      <c r="C10" t="s">
        <v>3</v>
      </c>
      <c r="D10" t="s">
        <v>2</v>
      </c>
      <c r="E10" t="s">
        <v>0</v>
      </c>
      <c r="F10" t="s">
        <v>5</v>
      </c>
      <c r="G10" t="s">
        <v>4</v>
      </c>
      <c r="H10" t="s">
        <v>6</v>
      </c>
      <c r="I10" t="s">
        <v>1</v>
      </c>
      <c r="J10" t="s">
        <v>7</v>
      </c>
      <c r="K10" t="s">
        <v>16</v>
      </c>
      <c r="L10" t="s">
        <v>20</v>
      </c>
      <c r="M10" t="s">
        <v>21</v>
      </c>
      <c r="N10" t="s">
        <v>22</v>
      </c>
      <c r="O10" t="s">
        <v>23</v>
      </c>
      <c r="P10" t="s">
        <v>24</v>
      </c>
      <c r="Q10" t="s">
        <v>25</v>
      </c>
      <c r="R10" t="s">
        <v>26</v>
      </c>
    </row>
    <row r="11" spans="1:18">
      <c r="B11" t="s">
        <v>18</v>
      </c>
      <c r="G11" t="s">
        <v>14</v>
      </c>
      <c r="I11">
        <v>2021</v>
      </c>
      <c r="J11" t="s">
        <v>13</v>
      </c>
      <c r="K11">
        <v>1</v>
      </c>
      <c r="L11">
        <v>250472.20978646306</v>
      </c>
      <c r="M11">
        <v>35600.111035639427</v>
      </c>
      <c r="N11">
        <v>58094.68669002696</v>
      </c>
      <c r="O11">
        <v>20245.118088948791</v>
      </c>
      <c r="P11">
        <v>147290.56928481584</v>
      </c>
      <c r="Q11">
        <v>75796.93970500151</v>
      </c>
      <c r="R11">
        <v>65625.479409104533</v>
      </c>
    </row>
    <row r="12" spans="1:18">
      <c r="G12" t="s">
        <v>14</v>
      </c>
      <c r="I12">
        <v>2022</v>
      </c>
      <c r="J12" t="s">
        <v>13</v>
      </c>
      <c r="K12">
        <v>1</v>
      </c>
      <c r="L12">
        <v>258065.23193920337</v>
      </c>
      <c r="M12">
        <v>36679.322306079674</v>
      </c>
      <c r="N12">
        <v>59855.817169811322</v>
      </c>
      <c r="O12">
        <v>20858.845377358492</v>
      </c>
      <c r="P12">
        <v>151755.65767295597</v>
      </c>
      <c r="Q12">
        <v>78094.710953878413</v>
      </c>
      <c r="R12">
        <v>67614.904580712799</v>
      </c>
    </row>
    <row r="13" spans="1:18">
      <c r="G13" t="s">
        <v>14</v>
      </c>
      <c r="I13">
        <v>2023</v>
      </c>
      <c r="J13" t="s">
        <v>13</v>
      </c>
      <c r="K13">
        <v>1</v>
      </c>
      <c r="L13">
        <v>256984.7328852202</v>
      </c>
      <c r="M13">
        <v>36525.748836478</v>
      </c>
      <c r="N13">
        <v>59605.205518867937</v>
      </c>
      <c r="O13">
        <v>20771.511014150947</v>
      </c>
      <c r="P13">
        <v>151120.26853773586</v>
      </c>
      <c r="Q13">
        <v>77767.734473270451</v>
      </c>
      <c r="R13">
        <v>67331.806234276737</v>
      </c>
    </row>
    <row r="14" spans="1:18">
      <c r="G14" t="s">
        <v>14</v>
      </c>
      <c r="I14">
        <v>2024</v>
      </c>
      <c r="J14" t="s">
        <v>13</v>
      </c>
      <c r="K14">
        <v>1</v>
      </c>
      <c r="L14">
        <v>247686.01880916444</v>
      </c>
      <c r="M14">
        <v>35204.104196226421</v>
      </c>
      <c r="N14">
        <v>57448.45574878707</v>
      </c>
      <c r="O14">
        <v>20019.916397304583</v>
      </c>
      <c r="P14">
        <v>145652.14538328841</v>
      </c>
      <c r="Q14">
        <v>74953.793274932614</v>
      </c>
      <c r="R14">
        <v>64895.477790296492</v>
      </c>
    </row>
    <row r="15" spans="1:18">
      <c r="G15" t="s">
        <v>14</v>
      </c>
      <c r="I15">
        <v>2025</v>
      </c>
      <c r="J15" t="s">
        <v>13</v>
      </c>
      <c r="K15">
        <v>1</v>
      </c>
      <c r="L15">
        <v>237768.65027548673</v>
      </c>
      <c r="M15">
        <v>33794.52897316563</v>
      </c>
      <c r="N15">
        <v>55148.214862803237</v>
      </c>
      <c r="O15">
        <v>19218.317300673854</v>
      </c>
      <c r="P15">
        <v>139820.22152084459</v>
      </c>
      <c r="Q15">
        <v>71952.637236822411</v>
      </c>
      <c r="R15">
        <v>62297.05753020366</v>
      </c>
    </row>
    <row r="16" spans="1:18">
      <c r="G16" t="s">
        <v>14</v>
      </c>
      <c r="I16">
        <v>2026</v>
      </c>
      <c r="J16" t="s">
        <v>13</v>
      </c>
      <c r="K16">
        <v>1</v>
      </c>
      <c r="L16">
        <v>232318.51054967064</v>
      </c>
      <c r="M16">
        <v>33019.88982431867</v>
      </c>
      <c r="N16">
        <v>53884.105922102433</v>
      </c>
      <c r="O16">
        <v>18777.794488005395</v>
      </c>
      <c r="P16">
        <v>136615.25844896678</v>
      </c>
      <c r="Q16">
        <v>70303.336851227927</v>
      </c>
      <c r="R16">
        <v>60869.082615708299</v>
      </c>
    </row>
    <row r="17" spans="7:18">
      <c r="G17" t="s">
        <v>14</v>
      </c>
      <c r="I17">
        <v>2027</v>
      </c>
      <c r="J17" t="s">
        <v>13</v>
      </c>
      <c r="K17">
        <v>1</v>
      </c>
      <c r="L17">
        <v>225837.2556578916</v>
      </c>
      <c r="M17">
        <v>32098.696235639418</v>
      </c>
      <c r="N17">
        <v>52380.839461455522</v>
      </c>
      <c r="O17">
        <v>18253.9289032345</v>
      </c>
      <c r="P17">
        <v>132803.94651338726</v>
      </c>
      <c r="Q17">
        <v>68342.004347858645</v>
      </c>
      <c r="R17">
        <v>59170.948280533084</v>
      </c>
    </row>
    <row r="18" spans="7:18">
      <c r="G18" t="s">
        <v>14</v>
      </c>
      <c r="I18">
        <v>2028</v>
      </c>
      <c r="J18" t="s">
        <v>13</v>
      </c>
      <c r="K18">
        <v>1</v>
      </c>
      <c r="L18">
        <v>217176.98081907761</v>
      </c>
      <c r="M18">
        <v>30867.794228092254</v>
      </c>
      <c r="N18">
        <v>50372.169701886793</v>
      </c>
      <c r="O18">
        <v>17553.937926415096</v>
      </c>
      <c r="P18">
        <v>127711.25853710691</v>
      </c>
      <c r="Q18">
        <v>65721.265183438154</v>
      </c>
      <c r="R18">
        <v>56901.895403983232</v>
      </c>
    </row>
    <row r="19" spans="7:18">
      <c r="G19" t="s">
        <v>14</v>
      </c>
      <c r="I19">
        <v>2029</v>
      </c>
      <c r="J19" t="s">
        <v>13</v>
      </c>
      <c r="K19">
        <v>1</v>
      </c>
      <c r="L19">
        <v>206029.94188438161</v>
      </c>
      <c r="M19">
        <v>29283.443516561852</v>
      </c>
      <c r="N19">
        <v>47786.718266037737</v>
      </c>
      <c r="O19">
        <v>16652.947274528302</v>
      </c>
      <c r="P19">
        <v>121156.22509874214</v>
      </c>
      <c r="Q19">
        <v>62347.991003668772</v>
      </c>
      <c r="R19">
        <v>53981.292856079657</v>
      </c>
    </row>
    <row r="20" spans="7:18">
      <c r="G20" t="s">
        <v>14</v>
      </c>
      <c r="I20">
        <v>2030</v>
      </c>
      <c r="J20" t="s">
        <v>13</v>
      </c>
      <c r="K20">
        <v>1</v>
      </c>
      <c r="L20">
        <v>192664.78859749925</v>
      </c>
      <c r="M20">
        <v>27383.827820964361</v>
      </c>
      <c r="N20">
        <v>44686.795949595689</v>
      </c>
      <c r="O20">
        <v>15572.671315768192</v>
      </c>
      <c r="P20">
        <v>113296.82609442947</v>
      </c>
      <c r="Q20">
        <v>58303.479563866422</v>
      </c>
      <c r="R20">
        <v>50479.528757876607</v>
      </c>
    </row>
    <row r="21" spans="7:18">
      <c r="G21" t="s">
        <v>14</v>
      </c>
      <c r="I21">
        <v>2031</v>
      </c>
      <c r="J21" t="s">
        <v>13</v>
      </c>
      <c r="K21">
        <v>1</v>
      </c>
      <c r="L21">
        <v>179477.34382159333</v>
      </c>
      <c r="M21">
        <v>25509.470187840681</v>
      </c>
      <c r="N21">
        <v>41628.091460377364</v>
      </c>
      <c r="O21">
        <v>14506.75914528302</v>
      </c>
      <c r="P21">
        <v>105541.92885408807</v>
      </c>
      <c r="Q21">
        <v>54312.745592243191</v>
      </c>
      <c r="R21">
        <v>47024.325538574427</v>
      </c>
    </row>
    <row r="22" spans="7:18">
      <c r="G22" t="s">
        <v>14</v>
      </c>
      <c r="I22">
        <v>2032</v>
      </c>
      <c r="J22" t="s">
        <v>13</v>
      </c>
      <c r="K22">
        <v>1</v>
      </c>
      <c r="L22">
        <v>166325.01741972149</v>
      </c>
      <c r="M22">
        <v>23640.103998742143</v>
      </c>
      <c r="N22">
        <v>38577.532349595691</v>
      </c>
      <c r="O22">
        <v>13443.685515768195</v>
      </c>
      <c r="P22">
        <v>97807.683027762803</v>
      </c>
      <c r="Q22">
        <v>50332.639008310878</v>
      </c>
      <c r="R22">
        <v>43578.323580098833</v>
      </c>
    </row>
    <row r="23" spans="7:18">
      <c r="G23" t="s">
        <v>14</v>
      </c>
      <c r="I23">
        <v>2033</v>
      </c>
      <c r="J23" t="s">
        <v>13</v>
      </c>
      <c r="K23">
        <v>1</v>
      </c>
      <c r="L23">
        <v>154769.88861904765</v>
      </c>
      <c r="M23">
        <v>21997.750666666674</v>
      </c>
      <c r="N23">
        <v>35897.42828571429</v>
      </c>
      <c r="O23">
        <v>12509.709857142858</v>
      </c>
      <c r="P23">
        <v>91012.671714285723</v>
      </c>
      <c r="Q23">
        <v>46835.870238095238</v>
      </c>
      <c r="R23">
        <v>40550.798619047622</v>
      </c>
    </row>
    <row r="24" spans="7:18">
      <c r="G24" t="s">
        <v>14</v>
      </c>
      <c r="I24">
        <v>2034</v>
      </c>
      <c r="J24" t="s">
        <v>13</v>
      </c>
      <c r="K24">
        <v>1</v>
      </c>
      <c r="L24">
        <v>141644.20528423181</v>
      </c>
      <c r="M24">
        <v>20132.171309433965</v>
      </c>
      <c r="N24">
        <v>32853.048785175197</v>
      </c>
      <c r="O24">
        <v>11448.789728167114</v>
      </c>
      <c r="P24">
        <v>83294.093384636115</v>
      </c>
      <c r="Q24">
        <v>42863.826276954176</v>
      </c>
      <c r="R24">
        <v>37111.777331401616</v>
      </c>
    </row>
    <row r="25" spans="7:18">
      <c r="G25" t="s">
        <v>14</v>
      </c>
      <c r="I25">
        <v>2035</v>
      </c>
      <c r="J25" t="s">
        <v>13</v>
      </c>
      <c r="K25">
        <v>1</v>
      </c>
      <c r="L25">
        <v>128936.99583053311</v>
      </c>
      <c r="M25">
        <v>18326.070473375268</v>
      </c>
      <c r="N25">
        <v>29905.730387870623</v>
      </c>
      <c r="O25">
        <v>10421.693923045823</v>
      </c>
      <c r="P25">
        <v>75821.599266217425</v>
      </c>
      <c r="Q25">
        <v>39018.419277103923</v>
      </c>
      <c r="R25">
        <v>33782.39914185385</v>
      </c>
    </row>
    <row r="26" spans="7:18">
      <c r="G26" t="s">
        <v>14</v>
      </c>
      <c r="I26">
        <v>2036</v>
      </c>
      <c r="J26" t="s">
        <v>13</v>
      </c>
      <c r="K26">
        <v>1</v>
      </c>
      <c r="L26">
        <v>117518.2779010183</v>
      </c>
      <c r="M26">
        <v>16703.105488469606</v>
      </c>
      <c r="N26">
        <v>27257.265549865231</v>
      </c>
      <c r="O26">
        <v>9498.7440552560656</v>
      </c>
      <c r="P26">
        <v>69106.804575920934</v>
      </c>
      <c r="Q26">
        <v>35562.930641659179</v>
      </c>
      <c r="R26">
        <v>30790.614787810726</v>
      </c>
    </row>
    <row r="27" spans="7:18">
      <c r="G27" t="s">
        <v>14</v>
      </c>
      <c r="I27">
        <v>2037</v>
      </c>
      <c r="J27" t="s">
        <v>13</v>
      </c>
      <c r="K27">
        <v>1</v>
      </c>
      <c r="L27">
        <v>106506.61784421984</v>
      </c>
      <c r="M27">
        <v>15137.996444863738</v>
      </c>
      <c r="N27">
        <v>24703.213978706201</v>
      </c>
      <c r="O27">
        <v>8608.6957804582216</v>
      </c>
      <c r="P27">
        <v>62631.380895507646</v>
      </c>
      <c r="Q27">
        <v>32230.624298817016</v>
      </c>
      <c r="R27">
        <v>27905.482457427377</v>
      </c>
    </row>
    <row r="28" spans="7:18">
      <c r="G28" t="s">
        <v>14</v>
      </c>
      <c r="I28">
        <v>2038</v>
      </c>
      <c r="J28" t="s">
        <v>13</v>
      </c>
      <c r="K28">
        <v>1</v>
      </c>
      <c r="L28">
        <v>96333.901311874826</v>
      </c>
      <c r="M28">
        <v>13692.128105241094</v>
      </c>
      <c r="N28">
        <v>22343.747512398921</v>
      </c>
      <c r="O28">
        <v>7786.4574664420479</v>
      </c>
      <c r="P28">
        <v>56649.299248607364</v>
      </c>
      <c r="Q28">
        <v>29152.195828466607</v>
      </c>
      <c r="R28">
        <v>25240.159226969154</v>
      </c>
    </row>
    <row r="29" spans="7:18">
      <c r="G29" t="s">
        <v>14</v>
      </c>
      <c r="I29">
        <v>2039</v>
      </c>
      <c r="J29" t="s">
        <v>13</v>
      </c>
      <c r="K29">
        <v>1</v>
      </c>
      <c r="L29">
        <v>87269.539828212059</v>
      </c>
      <c r="M29">
        <v>12403.792462893085</v>
      </c>
      <c r="N29">
        <v>20241.353634501349</v>
      </c>
      <c r="O29">
        <v>7053.805054447439</v>
      </c>
      <c r="P29">
        <v>51318.987497574126</v>
      </c>
      <c r="Q29">
        <v>26409.173513027854</v>
      </c>
      <c r="R29">
        <v>22865.232809344117</v>
      </c>
    </row>
    <row r="30" spans="7:18">
      <c r="G30" t="s">
        <v>14</v>
      </c>
      <c r="I30">
        <v>2040</v>
      </c>
      <c r="J30" t="s">
        <v>13</v>
      </c>
      <c r="K30">
        <v>1</v>
      </c>
      <c r="L30">
        <v>78325.022329904183</v>
      </c>
      <c r="M30">
        <v>11132.490483438158</v>
      </c>
      <c r="N30">
        <v>18166.756448247979</v>
      </c>
      <c r="O30">
        <v>6330.8393683288414</v>
      </c>
      <c r="P30">
        <v>46059.150186972154</v>
      </c>
      <c r="Q30">
        <v>23702.417924902667</v>
      </c>
      <c r="R30">
        <v>20521.706358206051</v>
      </c>
    </row>
    <row r="31" spans="7:18">
      <c r="G31" t="s">
        <v>14</v>
      </c>
      <c r="I31">
        <v>2041</v>
      </c>
      <c r="J31" t="s">
        <v>13</v>
      </c>
      <c r="K31">
        <v>1</v>
      </c>
      <c r="L31">
        <v>69006.846801437569</v>
      </c>
      <c r="M31">
        <v>9808.0797484276754</v>
      </c>
      <c r="N31">
        <v>16005.492776280324</v>
      </c>
      <c r="O31">
        <v>5577.6717250673855</v>
      </c>
      <c r="P31">
        <v>40579.582695417797</v>
      </c>
      <c r="Q31">
        <v>20882.587376460022</v>
      </c>
      <c r="R31">
        <v>18080.278876909255</v>
      </c>
    </row>
    <row r="32" spans="7:18">
      <c r="G32" t="s">
        <v>14</v>
      </c>
      <c r="I32">
        <v>2042</v>
      </c>
      <c r="J32" t="s">
        <v>13</v>
      </c>
      <c r="K32">
        <v>1</v>
      </c>
      <c r="L32">
        <v>60825.995726250381</v>
      </c>
      <c r="M32">
        <v>8645.3191895178206</v>
      </c>
      <c r="N32">
        <v>14108.020875202155</v>
      </c>
      <c r="O32">
        <v>4916.4315171159033</v>
      </c>
      <c r="P32">
        <v>35768.820602785265</v>
      </c>
      <c r="Q32">
        <v>18406.929593066787</v>
      </c>
      <c r="R32">
        <v>15936.838396061696</v>
      </c>
    </row>
    <row r="33" spans="7:18">
      <c r="G33" t="s">
        <v>14</v>
      </c>
      <c r="I33">
        <v>2043</v>
      </c>
      <c r="J33" t="s">
        <v>13</v>
      </c>
      <c r="K33">
        <v>1</v>
      </c>
      <c r="L33">
        <v>52933.342632779277</v>
      </c>
      <c r="M33">
        <v>7523.5207802935029</v>
      </c>
      <c r="N33">
        <v>12277.393800808626</v>
      </c>
      <c r="O33">
        <v>4278.4857184636121</v>
      </c>
      <c r="P33">
        <v>31127.533777807726</v>
      </c>
      <c r="Q33">
        <v>16018.485177822702</v>
      </c>
      <c r="R33">
        <v>13868.907812024558</v>
      </c>
    </row>
    <row r="34" spans="7:18">
      <c r="G34" t="s">
        <v>14</v>
      </c>
      <c r="I34">
        <v>2044</v>
      </c>
      <c r="J34" t="s">
        <v>13</v>
      </c>
      <c r="K34">
        <v>1</v>
      </c>
      <c r="L34">
        <v>45233.943910871523</v>
      </c>
      <c r="M34">
        <v>6429.1899974842781</v>
      </c>
      <c r="N34">
        <v>10491.590270619945</v>
      </c>
      <c r="O34">
        <v>3656.1602458221023</v>
      </c>
      <c r="P34">
        <v>26599.890484097035</v>
      </c>
      <c r="Q34">
        <v>13688.522659478887</v>
      </c>
      <c r="R34">
        <v>11851.611231626233</v>
      </c>
    </row>
    <row r="35" spans="7:18">
      <c r="G35" t="s">
        <v>14</v>
      </c>
      <c r="I35">
        <v>2045</v>
      </c>
      <c r="J35" t="s">
        <v>13</v>
      </c>
      <c r="K35">
        <v>1</v>
      </c>
      <c r="L35">
        <v>37300.601593409716</v>
      </c>
      <c r="M35">
        <v>5301.6083483018883</v>
      </c>
      <c r="N35">
        <v>8651.525711239894</v>
      </c>
      <c r="O35">
        <v>3014.9256266442048</v>
      </c>
      <c r="P35">
        <v>21934.67629819407</v>
      </c>
      <c r="Q35">
        <v>11287.765027291107</v>
      </c>
      <c r="R35">
        <v>9773.0197849191372</v>
      </c>
    </row>
    <row r="36" spans="7:18">
      <c r="G36" t="s">
        <v>14</v>
      </c>
      <c r="I36">
        <v>2046</v>
      </c>
      <c r="J36" t="s">
        <v>13</v>
      </c>
      <c r="K36">
        <v>1</v>
      </c>
      <c r="L36">
        <v>29200.86884714436</v>
      </c>
      <c r="M36">
        <v>4150.3772980712802</v>
      </c>
      <c r="N36">
        <v>6772.8684479514841</v>
      </c>
      <c r="O36">
        <v>2360.2420348921833</v>
      </c>
      <c r="P36">
        <v>17171.615963998203</v>
      </c>
      <c r="Q36">
        <v>8836.6549615528602</v>
      </c>
      <c r="R36">
        <v>7650.8328763896388</v>
      </c>
    </row>
    <row r="37" spans="7:18">
      <c r="G37" t="s">
        <v>14</v>
      </c>
      <c r="I37">
        <v>2047</v>
      </c>
      <c r="J37" t="s">
        <v>13</v>
      </c>
      <c r="K37">
        <v>1</v>
      </c>
      <c r="L37">
        <v>21717.285242418391</v>
      </c>
      <c r="M37">
        <v>3086.7207451153045</v>
      </c>
      <c r="N37">
        <v>5037.1212159299184</v>
      </c>
      <c r="O37">
        <v>1755.3604237331535</v>
      </c>
      <c r="P37">
        <v>12770.883082812217</v>
      </c>
      <c r="Q37">
        <v>6572.0015864405514</v>
      </c>
      <c r="R37">
        <v>5690.0813735504635</v>
      </c>
    </row>
    <row r="38" spans="7:18">
      <c r="G38" t="s">
        <v>14</v>
      </c>
      <c r="I38">
        <v>2048</v>
      </c>
      <c r="J38" t="s">
        <v>13</v>
      </c>
      <c r="K38">
        <v>1</v>
      </c>
      <c r="L38">
        <v>14348.014906162029</v>
      </c>
      <c r="M38">
        <v>2039.3117633123697</v>
      </c>
      <c r="N38">
        <v>3327.8878774932618</v>
      </c>
      <c r="O38">
        <v>1159.7185027628034</v>
      </c>
      <c r="P38">
        <v>8437.3722954627137</v>
      </c>
      <c r="Q38">
        <v>4341.9412543051822</v>
      </c>
      <c r="R38">
        <v>3759.2807505016472</v>
      </c>
    </row>
    <row r="39" spans="7:18">
      <c r="G39" t="s">
        <v>14</v>
      </c>
      <c r="I39">
        <v>2049</v>
      </c>
      <c r="J39" t="s">
        <v>13</v>
      </c>
      <c r="K39">
        <v>1</v>
      </c>
      <c r="L39">
        <v>7202.2139285684352</v>
      </c>
      <c r="M39">
        <v>1023.6649238574425</v>
      </c>
      <c r="N39">
        <v>1670.4861669541783</v>
      </c>
      <c r="O39">
        <v>582.1391187870621</v>
      </c>
      <c r="P39">
        <v>4235.2730091464518</v>
      </c>
      <c r="Q39">
        <v>2179.5063626085657</v>
      </c>
      <c r="R39">
        <v>1887.0306700778676</v>
      </c>
    </row>
    <row r="40" spans="7:18">
      <c r="G40" t="s">
        <v>14</v>
      </c>
      <c r="I40">
        <v>2050</v>
      </c>
      <c r="J40" t="s">
        <v>13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159F0-6CF1-4507-9AD9-184B66185A8F}">
  <dimension ref="A3:L40"/>
  <sheetViews>
    <sheetView topLeftCell="A20" workbookViewId="0">
      <selection activeCell="L11" sqref="L11:L40"/>
    </sheetView>
  </sheetViews>
  <sheetFormatPr defaultRowHeight="14.5"/>
  <cols>
    <col min="1" max="10" width="8.7265625" style="6"/>
    <col min="11" max="11" width="11.54296875" style="6" bestFit="1" customWidth="1"/>
    <col min="12" max="16384" width="8.7265625" style="6"/>
  </cols>
  <sheetData>
    <row r="3" spans="1:12">
      <c r="A3" s="6" t="s">
        <v>44</v>
      </c>
    </row>
    <row r="4" spans="1:12">
      <c r="B4" s="18" t="s">
        <v>45</v>
      </c>
    </row>
    <row r="5" spans="1:12">
      <c r="B5" s="6" t="s">
        <v>46</v>
      </c>
    </row>
    <row r="9" spans="1:12">
      <c r="J9" s="6" t="s">
        <v>47</v>
      </c>
    </row>
    <row r="10" spans="1:12">
      <c r="B10" s="6" t="s">
        <v>15</v>
      </c>
      <c r="C10" s="6" t="s">
        <v>3</v>
      </c>
      <c r="D10" s="6" t="s">
        <v>2</v>
      </c>
      <c r="E10" s="6" t="s">
        <v>0</v>
      </c>
      <c r="F10" s="6" t="s">
        <v>5</v>
      </c>
      <c r="G10" s="6" t="s">
        <v>4</v>
      </c>
      <c r="H10" s="6" t="s">
        <v>6</v>
      </c>
      <c r="I10" s="6" t="s">
        <v>1</v>
      </c>
      <c r="J10" s="6" t="s">
        <v>7</v>
      </c>
      <c r="K10" s="6" t="s">
        <v>16</v>
      </c>
      <c r="L10" s="6" t="s">
        <v>48</v>
      </c>
    </row>
    <row r="11" spans="1:12">
      <c r="B11" s="6" t="s">
        <v>18</v>
      </c>
      <c r="G11" s="6" t="s">
        <v>14</v>
      </c>
      <c r="I11" s="6">
        <v>2021</v>
      </c>
      <c r="J11" s="6" t="s">
        <v>13</v>
      </c>
      <c r="K11" s="6">
        <v>1</v>
      </c>
      <c r="L11" s="6">
        <f>SUM(Sheet1!L11:R11)</f>
        <v>653125.11400000018</v>
      </c>
    </row>
    <row r="12" spans="1:12">
      <c r="G12" s="6" t="s">
        <v>14</v>
      </c>
      <c r="I12" s="6">
        <v>2022</v>
      </c>
      <c r="J12" s="6" t="s">
        <v>13</v>
      </c>
      <c r="K12" s="6">
        <v>1</v>
      </c>
      <c r="L12" s="6">
        <f>SUM(Sheet1!L12:R12)</f>
        <v>672924.49</v>
      </c>
    </row>
    <row r="13" spans="1:12">
      <c r="G13" s="6" t="s">
        <v>14</v>
      </c>
      <c r="I13" s="6">
        <v>2023</v>
      </c>
      <c r="J13" s="6" t="s">
        <v>13</v>
      </c>
      <c r="K13" s="6">
        <v>1</v>
      </c>
      <c r="L13" s="6">
        <f>SUM(Sheet1!L13:R13)</f>
        <v>670107.00750000007</v>
      </c>
    </row>
    <row r="14" spans="1:12">
      <c r="G14" s="6" t="s">
        <v>14</v>
      </c>
      <c r="I14" s="6">
        <v>2024</v>
      </c>
      <c r="J14" s="6" t="s">
        <v>13</v>
      </c>
      <c r="K14" s="6">
        <v>1</v>
      </c>
      <c r="L14" s="6">
        <f>SUM(Sheet1!L14:R14)</f>
        <v>645859.91160000011</v>
      </c>
    </row>
    <row r="15" spans="1:12">
      <c r="G15" s="6" t="s">
        <v>14</v>
      </c>
      <c r="I15" s="6">
        <v>2025</v>
      </c>
      <c r="J15" s="6" t="s">
        <v>13</v>
      </c>
      <c r="K15" s="6">
        <v>1</v>
      </c>
      <c r="L15" s="6">
        <f>SUM(Sheet1!L15:R15)</f>
        <v>619999.62770000007</v>
      </c>
    </row>
    <row r="16" spans="1:12">
      <c r="G16" s="6" t="s">
        <v>14</v>
      </c>
      <c r="I16" s="6">
        <v>2026</v>
      </c>
      <c r="J16" s="6" t="s">
        <v>13</v>
      </c>
      <c r="K16" s="6">
        <v>1</v>
      </c>
      <c r="L16" s="6">
        <f>SUM(Sheet1!L16:R16)</f>
        <v>605787.97870000021</v>
      </c>
    </row>
    <row r="17" spans="7:12">
      <c r="G17" s="6" t="s">
        <v>14</v>
      </c>
      <c r="I17" s="6">
        <v>2027</v>
      </c>
      <c r="J17" s="6" t="s">
        <v>13</v>
      </c>
      <c r="K17" s="6">
        <v>1</v>
      </c>
      <c r="L17" s="6">
        <f>SUM(Sheet1!L17:R17)</f>
        <v>588887.61939999997</v>
      </c>
    </row>
    <row r="18" spans="7:12">
      <c r="G18" s="6" t="s">
        <v>14</v>
      </c>
      <c r="I18" s="6">
        <v>2028</v>
      </c>
      <c r="J18" s="6" t="s">
        <v>13</v>
      </c>
      <c r="K18" s="6">
        <v>1</v>
      </c>
      <c r="L18" s="6">
        <f>SUM(Sheet1!L18:R18)</f>
        <v>566305.30180000002</v>
      </c>
    </row>
    <row r="19" spans="7:12">
      <c r="G19" s="6" t="s">
        <v>14</v>
      </c>
      <c r="I19" s="6">
        <v>2029</v>
      </c>
      <c r="J19" s="6" t="s">
        <v>13</v>
      </c>
      <c r="K19" s="6">
        <v>1</v>
      </c>
      <c r="L19" s="6">
        <f>SUM(Sheet1!L19:R19)</f>
        <v>537238.55990000011</v>
      </c>
    </row>
    <row r="20" spans="7:12">
      <c r="G20" s="6" t="s">
        <v>14</v>
      </c>
      <c r="I20" s="6">
        <v>2030</v>
      </c>
      <c r="J20" s="6" t="s">
        <v>13</v>
      </c>
      <c r="K20" s="6">
        <v>1</v>
      </c>
      <c r="L20" s="6">
        <f>SUM(Sheet1!L20:R20)</f>
        <v>502387.91810000001</v>
      </c>
    </row>
    <row r="21" spans="7:12">
      <c r="G21" s="6" t="s">
        <v>14</v>
      </c>
      <c r="I21" s="6">
        <v>2031</v>
      </c>
      <c r="J21" s="6" t="s">
        <v>13</v>
      </c>
      <c r="K21" s="6">
        <v>1</v>
      </c>
      <c r="L21" s="6">
        <f>SUM(Sheet1!L21:R21)</f>
        <v>468000.66460000013</v>
      </c>
    </row>
    <row r="22" spans="7:12">
      <c r="G22" s="6" t="s">
        <v>14</v>
      </c>
      <c r="I22" s="6">
        <v>2032</v>
      </c>
      <c r="J22" s="6" t="s">
        <v>13</v>
      </c>
      <c r="K22" s="6">
        <v>1</v>
      </c>
      <c r="L22" s="6">
        <f>SUM(Sheet1!L22:R22)</f>
        <v>433704.98490000004</v>
      </c>
    </row>
    <row r="23" spans="7:12">
      <c r="G23" s="6" t="s">
        <v>14</v>
      </c>
      <c r="I23" s="6">
        <v>2033</v>
      </c>
      <c r="J23" s="6" t="s">
        <v>13</v>
      </c>
      <c r="K23" s="6">
        <v>1</v>
      </c>
      <c r="L23" s="6">
        <f>SUM(Sheet1!L23:R23)</f>
        <v>403574.11800000002</v>
      </c>
    </row>
    <row r="24" spans="7:12">
      <c r="G24" s="6" t="s">
        <v>14</v>
      </c>
      <c r="I24" s="6">
        <v>2034</v>
      </c>
      <c r="J24" s="6" t="s">
        <v>13</v>
      </c>
      <c r="K24" s="6">
        <v>1</v>
      </c>
      <c r="L24" s="6">
        <f>SUM(Sheet1!L24:R24)</f>
        <v>369347.91209999996</v>
      </c>
    </row>
    <row r="25" spans="7:12">
      <c r="G25" s="6" t="s">
        <v>14</v>
      </c>
      <c r="I25" s="6">
        <v>2035</v>
      </c>
      <c r="J25" s="6" t="s">
        <v>13</v>
      </c>
      <c r="K25" s="6">
        <v>1</v>
      </c>
      <c r="L25" s="6">
        <f>SUM(Sheet1!L25:R25)</f>
        <v>336212.90830000001</v>
      </c>
    </row>
    <row r="26" spans="7:12">
      <c r="G26" s="6" t="s">
        <v>14</v>
      </c>
      <c r="I26" s="6">
        <v>2036</v>
      </c>
      <c r="J26" s="6" t="s">
        <v>13</v>
      </c>
      <c r="K26" s="6">
        <v>1</v>
      </c>
      <c r="L26" s="6">
        <f>SUM(Sheet1!L26:R26)</f>
        <v>306437.74300000007</v>
      </c>
    </row>
    <row r="27" spans="7:12">
      <c r="G27" s="6" t="s">
        <v>14</v>
      </c>
      <c r="I27" s="6">
        <v>2037</v>
      </c>
      <c r="J27" s="6" t="s">
        <v>13</v>
      </c>
      <c r="K27" s="6">
        <v>1</v>
      </c>
      <c r="L27" s="6">
        <f>SUM(Sheet1!L27:R27)</f>
        <v>277724.01170000003</v>
      </c>
    </row>
    <row r="28" spans="7:12">
      <c r="G28" s="6" t="s">
        <v>14</v>
      </c>
      <c r="I28" s="6">
        <v>2038</v>
      </c>
      <c r="J28" s="6" t="s">
        <v>13</v>
      </c>
      <c r="K28" s="6">
        <v>1</v>
      </c>
      <c r="L28" s="6">
        <f>SUM(Sheet1!L28:R28)</f>
        <v>251197.88870000001</v>
      </c>
    </row>
    <row r="29" spans="7:12">
      <c r="G29" s="6" t="s">
        <v>14</v>
      </c>
      <c r="I29" s="6">
        <v>2039</v>
      </c>
      <c r="J29" s="6" t="s">
        <v>13</v>
      </c>
      <c r="K29" s="6">
        <v>1</v>
      </c>
      <c r="L29" s="6">
        <f>SUM(Sheet1!L29:R29)</f>
        <v>227561.88480000006</v>
      </c>
    </row>
    <row r="30" spans="7:12">
      <c r="G30" s="6" t="s">
        <v>14</v>
      </c>
      <c r="I30" s="6">
        <v>2040</v>
      </c>
      <c r="J30" s="6" t="s">
        <v>13</v>
      </c>
      <c r="K30" s="6">
        <v>1</v>
      </c>
      <c r="L30" s="6">
        <f>SUM(Sheet1!L30:R30)</f>
        <v>204238.38310000004</v>
      </c>
    </row>
    <row r="31" spans="7:12">
      <c r="G31" s="6" t="s">
        <v>14</v>
      </c>
      <c r="I31" s="6">
        <v>2041</v>
      </c>
      <c r="J31" s="6" t="s">
        <v>13</v>
      </c>
      <c r="K31" s="6">
        <v>1</v>
      </c>
      <c r="L31" s="6">
        <f>SUM(Sheet1!L31:R31)</f>
        <v>179940.54000000004</v>
      </c>
    </row>
    <row r="32" spans="7:12">
      <c r="G32" s="6" t="s">
        <v>14</v>
      </c>
      <c r="I32" s="6">
        <v>2042</v>
      </c>
      <c r="J32" s="6" t="s">
        <v>13</v>
      </c>
      <c r="K32" s="6">
        <v>1</v>
      </c>
      <c r="L32" s="6">
        <f>SUM(Sheet1!L32:R32)</f>
        <v>158608.35590000005</v>
      </c>
    </row>
    <row r="33" spans="7:12">
      <c r="G33" s="6" t="s">
        <v>14</v>
      </c>
      <c r="I33" s="6">
        <v>2043</v>
      </c>
      <c r="J33" s="6" t="s">
        <v>13</v>
      </c>
      <c r="K33" s="6">
        <v>1</v>
      </c>
      <c r="L33" s="6">
        <f>SUM(Sheet1!L33:R33)</f>
        <v>138027.6697</v>
      </c>
    </row>
    <row r="34" spans="7:12">
      <c r="G34" s="6" t="s">
        <v>14</v>
      </c>
      <c r="I34" s="6">
        <v>2044</v>
      </c>
      <c r="J34" s="6" t="s">
        <v>13</v>
      </c>
      <c r="K34" s="6">
        <v>1</v>
      </c>
      <c r="L34" s="6">
        <f>SUM(Sheet1!L34:R34)</f>
        <v>117950.90879999999</v>
      </c>
    </row>
    <row r="35" spans="7:12">
      <c r="G35" s="6" t="s">
        <v>14</v>
      </c>
      <c r="I35" s="6">
        <v>2045</v>
      </c>
      <c r="J35" s="6" t="s">
        <v>13</v>
      </c>
      <c r="K35" s="6">
        <v>1</v>
      </c>
      <c r="L35" s="6">
        <f>SUM(Sheet1!L35:R35)</f>
        <v>97264.122390000004</v>
      </c>
    </row>
    <row r="36" spans="7:12">
      <c r="G36" s="6" t="s">
        <v>14</v>
      </c>
      <c r="I36" s="6">
        <v>2046</v>
      </c>
      <c r="J36" s="6" t="s">
        <v>13</v>
      </c>
      <c r="K36" s="6">
        <v>1</v>
      </c>
      <c r="L36" s="6">
        <f>SUM(Sheet1!L36:R36)</f>
        <v>76143.460430000021</v>
      </c>
    </row>
    <row r="37" spans="7:12">
      <c r="G37" s="6" t="s">
        <v>14</v>
      </c>
      <c r="I37" s="6">
        <v>2047</v>
      </c>
      <c r="J37" s="6" t="s">
        <v>13</v>
      </c>
      <c r="K37" s="6">
        <v>1</v>
      </c>
      <c r="L37" s="6">
        <f>SUM(Sheet1!L37:R37)</f>
        <v>56629.453669999995</v>
      </c>
    </row>
    <row r="38" spans="7:12">
      <c r="G38" s="6" t="s">
        <v>14</v>
      </c>
      <c r="I38" s="6">
        <v>2048</v>
      </c>
      <c r="J38" s="6" t="s">
        <v>13</v>
      </c>
      <c r="K38" s="6">
        <v>1</v>
      </c>
      <c r="L38" s="6">
        <f>SUM(Sheet1!L38:R38)</f>
        <v>37413.527350000004</v>
      </c>
    </row>
    <row r="39" spans="7:12">
      <c r="G39" s="6" t="s">
        <v>14</v>
      </c>
      <c r="I39" s="6">
        <v>2049</v>
      </c>
      <c r="J39" s="6" t="s">
        <v>13</v>
      </c>
      <c r="K39" s="6">
        <v>1</v>
      </c>
      <c r="L39" s="6">
        <f>SUM(Sheet1!L39:R39)</f>
        <v>18780.314180000001</v>
      </c>
    </row>
    <row r="40" spans="7:12">
      <c r="G40" s="6" t="s">
        <v>14</v>
      </c>
      <c r="I40" s="6">
        <v>2050</v>
      </c>
      <c r="J40" s="6" t="s">
        <v>13</v>
      </c>
      <c r="K40" s="6">
        <v>1</v>
      </c>
      <c r="L40" s="6">
        <f>SUM(Sheet1!L40:R40)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DDF3-3145-42C8-8798-05D10B1A64A7}">
  <dimension ref="B1:V109"/>
  <sheetViews>
    <sheetView topLeftCell="A28" zoomScale="72" workbookViewId="0">
      <selection activeCell="I72" sqref="I72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21" width="9.1796875" style="6"/>
    <col min="22" max="22" width="54.7265625" style="6" bestFit="1" customWidth="1"/>
    <col min="23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2021</v>
      </c>
      <c r="J3" s="10" t="s">
        <v>13</v>
      </c>
      <c r="K3" s="10">
        <v>1</v>
      </c>
      <c r="L3" s="10">
        <v>250472.20978646306</v>
      </c>
      <c r="M3" s="10">
        <v>35600.111035639427</v>
      </c>
      <c r="N3" s="10">
        <v>58094.68669002696</v>
      </c>
      <c r="O3" s="10">
        <v>20245.118088948791</v>
      </c>
      <c r="P3" s="10">
        <v>147290.56928481584</v>
      </c>
      <c r="Q3" s="10">
        <v>75796.93970500151</v>
      </c>
      <c r="R3" s="10">
        <v>65625.479409104533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2021</v>
      </c>
      <c r="J4" s="10" t="s">
        <v>13</v>
      </c>
      <c r="K4" s="10">
        <v>1</v>
      </c>
      <c r="L4" s="10">
        <v>250472.20978646306</v>
      </c>
      <c r="M4" s="10">
        <v>35600.111035639427</v>
      </c>
      <c r="N4" s="10">
        <v>58094.68669002696</v>
      </c>
      <c r="O4" s="10">
        <v>20245.118088948791</v>
      </c>
      <c r="P4" s="10">
        <v>147290.56928481584</v>
      </c>
      <c r="Q4" s="10">
        <v>75796.93970500151</v>
      </c>
      <c r="R4" s="10">
        <v>65625.479409104533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2021</v>
      </c>
      <c r="J5" s="10" t="s">
        <v>13</v>
      </c>
      <c r="K5" s="10">
        <v>1</v>
      </c>
      <c r="L5" s="10">
        <v>250472.20978646306</v>
      </c>
      <c r="M5" s="10">
        <v>35600.111035639427</v>
      </c>
      <c r="N5" s="10">
        <v>58094.68669002696</v>
      </c>
      <c r="O5" s="10">
        <v>20245.118088948791</v>
      </c>
      <c r="P5" s="10">
        <v>147290.56928481584</v>
      </c>
      <c r="Q5" s="10">
        <v>75796.93970500151</v>
      </c>
      <c r="R5" s="10">
        <v>65625.479409104533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2021</v>
      </c>
      <c r="J6" s="10" t="s">
        <v>13</v>
      </c>
      <c r="K6" s="10">
        <v>1</v>
      </c>
      <c r="L6" s="10">
        <v>250472.20978646306</v>
      </c>
      <c r="M6" s="10">
        <v>35600.111035639427</v>
      </c>
      <c r="N6" s="10">
        <v>58094.68669002696</v>
      </c>
      <c r="O6" s="10">
        <v>20245.118088948791</v>
      </c>
      <c r="P6" s="10">
        <v>147290.56928481584</v>
      </c>
      <c r="Q6" s="10">
        <v>75796.93970500151</v>
      </c>
      <c r="R6" s="10">
        <v>65625.479409104533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2021</v>
      </c>
      <c r="J7" s="10" t="s">
        <v>13</v>
      </c>
      <c r="K7" s="10">
        <v>1</v>
      </c>
      <c r="L7" s="10">
        <v>250472.20978646306</v>
      </c>
      <c r="M7" s="10">
        <v>35600.111035639427</v>
      </c>
      <c r="N7" s="10">
        <v>58094.68669002696</v>
      </c>
      <c r="O7" s="10">
        <v>20245.118088948791</v>
      </c>
      <c r="P7" s="10">
        <v>147290.56928481584</v>
      </c>
      <c r="Q7" s="10">
        <v>75796.93970500151</v>
      </c>
      <c r="R7" s="10">
        <v>65625.479409104533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2021</v>
      </c>
      <c r="J8" s="10" t="s">
        <v>13</v>
      </c>
      <c r="K8" s="10">
        <v>1</v>
      </c>
      <c r="L8" s="10">
        <v>250472.20978646306</v>
      </c>
      <c r="M8" s="10">
        <v>35600.111035639427</v>
      </c>
      <c r="N8" s="10">
        <v>58094.68669002696</v>
      </c>
      <c r="O8" s="10">
        <v>20245.118088948791</v>
      </c>
      <c r="P8" s="10">
        <v>147290.56928481584</v>
      </c>
      <c r="Q8" s="10">
        <v>75796.93970500151</v>
      </c>
      <c r="R8" s="10">
        <v>65625.479409104533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2021</v>
      </c>
      <c r="J9" s="10" t="s">
        <v>13</v>
      </c>
      <c r="K9" s="10">
        <v>1</v>
      </c>
      <c r="L9" s="10">
        <v>250472.20978646306</v>
      </c>
      <c r="M9" s="10">
        <v>35600.111035639427</v>
      </c>
      <c r="N9" s="10">
        <v>58094.68669002696</v>
      </c>
      <c r="O9" s="10">
        <v>20245.118088948791</v>
      </c>
      <c r="P9" s="10">
        <v>147290.56928481584</v>
      </c>
      <c r="Q9" s="10">
        <v>75796.93970500151</v>
      </c>
      <c r="R9" s="10">
        <v>65625.479409104533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2021</v>
      </c>
      <c r="J10" s="10" t="s">
        <v>13</v>
      </c>
      <c r="K10" s="10">
        <v>1</v>
      </c>
      <c r="L10" s="10">
        <v>250472.20978646306</v>
      </c>
      <c r="M10" s="10">
        <v>35600.111035639427</v>
      </c>
      <c r="N10" s="10">
        <v>58094.68669002696</v>
      </c>
      <c r="O10" s="10">
        <v>20245.118088948791</v>
      </c>
      <c r="P10" s="10">
        <v>147290.56928481584</v>
      </c>
      <c r="Q10" s="10">
        <v>75796.93970500151</v>
      </c>
      <c r="R10" s="10">
        <v>65625.479409104533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2021</v>
      </c>
      <c r="J11" s="10" t="s">
        <v>13</v>
      </c>
      <c r="K11" s="10">
        <v>1</v>
      </c>
      <c r="L11" s="10">
        <v>250472.20978646306</v>
      </c>
      <c r="M11" s="10">
        <v>35600.111035639427</v>
      </c>
      <c r="N11" s="10">
        <v>58094.68669002696</v>
      </c>
      <c r="O11" s="10">
        <v>20245.118088948791</v>
      </c>
      <c r="P11" s="10">
        <v>147290.56928481584</v>
      </c>
      <c r="Q11" s="10">
        <v>75796.93970500151</v>
      </c>
      <c r="R11" s="10">
        <v>65625.479409104533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2021</v>
      </c>
      <c r="J12" s="10" t="s">
        <v>13</v>
      </c>
      <c r="K12" s="10">
        <v>1</v>
      </c>
      <c r="L12" s="10">
        <v>250472.20978646306</v>
      </c>
      <c r="M12" s="10">
        <v>35600.111035639427</v>
      </c>
      <c r="N12" s="10">
        <v>58094.68669002696</v>
      </c>
      <c r="O12" s="10">
        <v>20245.118088948791</v>
      </c>
      <c r="P12" s="10">
        <v>147290.56928481584</v>
      </c>
      <c r="Q12" s="10">
        <v>75796.93970500151</v>
      </c>
      <c r="R12" s="10">
        <v>65625.479409104533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2021</v>
      </c>
      <c r="J13" s="10" t="s">
        <v>13</v>
      </c>
      <c r="K13" s="10">
        <v>1</v>
      </c>
      <c r="L13" s="10">
        <v>250472.20978646306</v>
      </c>
      <c r="M13" s="10">
        <v>35600.111035639427</v>
      </c>
      <c r="N13" s="10">
        <v>58094.68669002696</v>
      </c>
      <c r="O13" s="10">
        <v>20245.118088948791</v>
      </c>
      <c r="P13" s="10">
        <v>147290.56928481584</v>
      </c>
      <c r="Q13" s="10">
        <v>75796.93970500151</v>
      </c>
      <c r="R13" s="10">
        <v>65625.479409104533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2021</v>
      </c>
      <c r="J14" s="10" t="s">
        <v>13</v>
      </c>
      <c r="K14" s="10">
        <v>1</v>
      </c>
      <c r="L14" s="10">
        <v>250472.20978646306</v>
      </c>
      <c r="M14" s="10">
        <v>35600.111035639427</v>
      </c>
      <c r="N14" s="10">
        <v>58094.68669002696</v>
      </c>
      <c r="O14" s="10">
        <v>20245.118088948791</v>
      </c>
      <c r="P14" s="10">
        <v>147290.56928481584</v>
      </c>
      <c r="Q14" s="10">
        <v>75796.93970500151</v>
      </c>
      <c r="R14" s="10">
        <v>65625.479409104533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2021</v>
      </c>
      <c r="J15" s="10" t="s">
        <v>13</v>
      </c>
      <c r="K15" s="10">
        <v>1</v>
      </c>
      <c r="L15" s="10">
        <v>250472.20978646306</v>
      </c>
      <c r="M15" s="10">
        <v>35600.111035639427</v>
      </c>
      <c r="N15" s="10">
        <v>58094.68669002696</v>
      </c>
      <c r="O15" s="10">
        <v>20245.118088948791</v>
      </c>
      <c r="P15" s="10">
        <v>147290.56928481584</v>
      </c>
      <c r="Q15" s="10">
        <v>75796.93970500151</v>
      </c>
      <c r="R15" s="10">
        <v>65625.479409104533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2021</v>
      </c>
      <c r="J16" s="10" t="s">
        <v>13</v>
      </c>
      <c r="K16" s="10">
        <v>1</v>
      </c>
      <c r="L16" s="10">
        <v>250472.20978646306</v>
      </c>
      <c r="M16" s="10">
        <v>35600.111035639427</v>
      </c>
      <c r="N16" s="10">
        <v>58094.68669002696</v>
      </c>
      <c r="O16" s="10">
        <v>20245.118088948791</v>
      </c>
      <c r="P16" s="10">
        <v>147290.56928481584</v>
      </c>
      <c r="Q16" s="10">
        <v>75796.93970500151</v>
      </c>
      <c r="R16" s="10">
        <v>65625.479409104533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2021</v>
      </c>
      <c r="J17" s="10" t="s">
        <v>13</v>
      </c>
      <c r="K17" s="10">
        <v>1</v>
      </c>
      <c r="L17" s="10">
        <v>250472.20978646306</v>
      </c>
      <c r="M17" s="10">
        <v>35600.111035639427</v>
      </c>
      <c r="N17" s="10">
        <v>58094.68669002696</v>
      </c>
      <c r="O17" s="10">
        <v>20245.118088948791</v>
      </c>
      <c r="P17" s="10">
        <v>147290.56928481584</v>
      </c>
      <c r="Q17" s="10">
        <v>75796.93970500151</v>
      </c>
      <c r="R17" s="10">
        <v>65625.479409104533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2021</v>
      </c>
      <c r="J18" s="10" t="s">
        <v>13</v>
      </c>
      <c r="K18" s="10">
        <v>1</v>
      </c>
      <c r="L18" s="10">
        <v>250472.20978646306</v>
      </c>
      <c r="M18" s="10">
        <v>35600.111035639427</v>
      </c>
      <c r="N18" s="10">
        <v>58094.68669002696</v>
      </c>
      <c r="O18" s="10">
        <v>20245.118088948791</v>
      </c>
      <c r="P18" s="10">
        <v>147290.56928481584</v>
      </c>
      <c r="Q18" s="10">
        <v>75796.93970500151</v>
      </c>
      <c r="R18" s="10">
        <v>65625.479409104533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2021</v>
      </c>
      <c r="J19" s="10" t="s">
        <v>13</v>
      </c>
      <c r="K19" s="10">
        <v>1</v>
      </c>
      <c r="L19" s="10">
        <v>250472.20978646306</v>
      </c>
      <c r="M19" s="10">
        <v>35600.111035639427</v>
      </c>
      <c r="N19" s="10">
        <v>58094.68669002696</v>
      </c>
      <c r="O19" s="10">
        <v>20245.118088948791</v>
      </c>
      <c r="P19" s="10">
        <v>147290.56928481584</v>
      </c>
      <c r="Q19" s="10">
        <v>75796.93970500151</v>
      </c>
      <c r="R19" s="10">
        <v>65625.479409104533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2021</v>
      </c>
      <c r="J20" s="10" t="s">
        <v>13</v>
      </c>
      <c r="K20" s="10">
        <v>1</v>
      </c>
      <c r="L20" s="10">
        <v>250472.20978646306</v>
      </c>
      <c r="M20" s="10">
        <v>35600.111035639427</v>
      </c>
      <c r="N20" s="10">
        <v>58094.68669002696</v>
      </c>
      <c r="O20" s="10">
        <v>20245.118088948791</v>
      </c>
      <c r="P20" s="10">
        <v>147290.56928481584</v>
      </c>
      <c r="Q20" s="10">
        <v>75796.93970500151</v>
      </c>
      <c r="R20" s="10">
        <v>65625.479409104533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2021</v>
      </c>
      <c r="J21" s="10" t="s">
        <v>13</v>
      </c>
      <c r="K21" s="10">
        <v>1</v>
      </c>
      <c r="L21" s="10">
        <v>250472.20978646306</v>
      </c>
      <c r="M21" s="10">
        <v>35600.111035639427</v>
      </c>
      <c r="N21" s="10">
        <v>58094.68669002696</v>
      </c>
      <c r="O21" s="10">
        <v>20245.118088948791</v>
      </c>
      <c r="P21" s="10">
        <v>147290.56928481584</v>
      </c>
      <c r="Q21" s="10">
        <v>75796.93970500151</v>
      </c>
      <c r="R21" s="10">
        <v>65625.479409104533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2021</v>
      </c>
      <c r="J22" s="10" t="s">
        <v>13</v>
      </c>
      <c r="K22" s="10">
        <v>1</v>
      </c>
      <c r="L22" s="10">
        <v>250472.20978646306</v>
      </c>
      <c r="M22" s="10">
        <v>35600.111035639427</v>
      </c>
      <c r="N22" s="10">
        <v>58094.68669002696</v>
      </c>
      <c r="O22" s="10">
        <v>20245.118088948791</v>
      </c>
      <c r="P22" s="10">
        <v>147290.56928481584</v>
      </c>
      <c r="Q22" s="10">
        <v>75796.93970500151</v>
      </c>
      <c r="R22" s="10">
        <v>65625.479409104533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2021</v>
      </c>
      <c r="J23" s="10" t="s">
        <v>13</v>
      </c>
      <c r="K23" s="10">
        <v>1</v>
      </c>
      <c r="L23" s="10">
        <v>250472.20978646306</v>
      </c>
      <c r="M23" s="10">
        <v>35600.111035639427</v>
      </c>
      <c r="N23" s="10">
        <v>58094.68669002696</v>
      </c>
      <c r="O23" s="10">
        <v>20245.118088948791</v>
      </c>
      <c r="P23" s="10">
        <v>147290.56928481584</v>
      </c>
      <c r="Q23" s="10">
        <v>75796.93970500151</v>
      </c>
      <c r="R23" s="10">
        <v>65625.479409104533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2021</v>
      </c>
      <c r="J24" s="10" t="s">
        <v>13</v>
      </c>
      <c r="K24" s="10">
        <v>1</v>
      </c>
      <c r="L24" s="10">
        <v>250472.20978646306</v>
      </c>
      <c r="M24" s="10">
        <v>35600.111035639427</v>
      </c>
      <c r="N24" s="10">
        <v>58094.68669002696</v>
      </c>
      <c r="O24" s="10">
        <v>20245.118088948791</v>
      </c>
      <c r="P24" s="10">
        <v>147290.56928481584</v>
      </c>
      <c r="Q24" s="10">
        <v>75796.93970500151</v>
      </c>
      <c r="R24" s="10">
        <v>65625.479409104533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2021</v>
      </c>
      <c r="J25" s="10" t="s">
        <v>13</v>
      </c>
      <c r="K25" s="10">
        <v>1</v>
      </c>
      <c r="L25" s="10">
        <v>250472.20978646306</v>
      </c>
      <c r="M25" s="10">
        <v>35600.111035639427</v>
      </c>
      <c r="N25" s="10">
        <v>58094.68669002696</v>
      </c>
      <c r="O25" s="10">
        <v>20245.118088948791</v>
      </c>
      <c r="P25" s="10">
        <v>147290.56928481584</v>
      </c>
      <c r="Q25" s="10">
        <v>75796.93970500151</v>
      </c>
      <c r="R25" s="10">
        <v>65625.479409104533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2021</v>
      </c>
      <c r="J26" s="10" t="s">
        <v>13</v>
      </c>
      <c r="K26" s="10">
        <v>1</v>
      </c>
      <c r="L26" s="10">
        <v>250472.20978646306</v>
      </c>
      <c r="M26" s="10">
        <v>35600.111035639427</v>
      </c>
      <c r="N26" s="10">
        <v>58094.68669002696</v>
      </c>
      <c r="O26" s="10">
        <v>20245.118088948791</v>
      </c>
      <c r="P26" s="10">
        <v>147290.56928481584</v>
      </c>
      <c r="Q26" s="10">
        <v>75796.93970500151</v>
      </c>
      <c r="R26" s="10">
        <v>65625.479409104533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2021</v>
      </c>
      <c r="J27" s="10" t="s">
        <v>13</v>
      </c>
      <c r="K27" s="10">
        <v>1</v>
      </c>
      <c r="L27" s="10">
        <v>250472.20978646306</v>
      </c>
      <c r="M27" s="10">
        <v>35600.111035639427</v>
      </c>
      <c r="N27" s="10">
        <v>58094.68669002696</v>
      </c>
      <c r="O27" s="10">
        <v>20245.118088948791</v>
      </c>
      <c r="P27" s="10">
        <v>147290.56928481584</v>
      </c>
      <c r="Q27" s="10">
        <v>75796.93970500151</v>
      </c>
      <c r="R27" s="10">
        <v>65625.479409104533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2021</v>
      </c>
      <c r="J28" s="10" t="s">
        <v>13</v>
      </c>
      <c r="K28" s="10">
        <v>1</v>
      </c>
      <c r="L28" s="10">
        <v>250472.20978646306</v>
      </c>
      <c r="M28" s="10">
        <v>35600.111035639427</v>
      </c>
      <c r="N28" s="10">
        <v>58094.68669002696</v>
      </c>
      <c r="O28" s="10">
        <v>20245.118088948791</v>
      </c>
      <c r="P28" s="10">
        <v>147290.56928481584</v>
      </c>
      <c r="Q28" s="10">
        <v>75796.93970500151</v>
      </c>
      <c r="R28" s="10">
        <v>65625.479409104533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2021</v>
      </c>
      <c r="J29" s="10" t="s">
        <v>13</v>
      </c>
      <c r="K29" s="10">
        <v>1</v>
      </c>
      <c r="L29" s="10">
        <v>250472.20978646306</v>
      </c>
      <c r="M29" s="10">
        <v>35600.111035639427</v>
      </c>
      <c r="N29" s="10">
        <v>58094.68669002696</v>
      </c>
      <c r="O29" s="10">
        <v>20245.118088948791</v>
      </c>
      <c r="P29" s="10">
        <v>147290.56928481584</v>
      </c>
      <c r="Q29" s="10">
        <v>75796.93970500151</v>
      </c>
      <c r="R29" s="10">
        <v>65625.479409104533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2021</v>
      </c>
      <c r="J30" s="10" t="s">
        <v>13</v>
      </c>
      <c r="K30" s="10">
        <v>1</v>
      </c>
      <c r="L30" s="10">
        <v>250472.20978646306</v>
      </c>
      <c r="M30" s="10">
        <v>35600.111035639427</v>
      </c>
      <c r="N30" s="10">
        <v>58094.68669002696</v>
      </c>
      <c r="O30" s="10">
        <v>20245.118088948791</v>
      </c>
      <c r="P30" s="10">
        <v>147290.56928481584</v>
      </c>
      <c r="Q30" s="10">
        <v>75796.93970500151</v>
      </c>
      <c r="R30" s="10">
        <v>65625.479409104533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2021</v>
      </c>
      <c r="J31" s="10" t="s">
        <v>13</v>
      </c>
      <c r="K31" s="10">
        <v>1</v>
      </c>
      <c r="L31" s="10">
        <v>250472.20978646306</v>
      </c>
      <c r="M31" s="10">
        <v>35600.111035639427</v>
      </c>
      <c r="N31" s="10">
        <v>58094.68669002696</v>
      </c>
      <c r="O31" s="10">
        <v>20245.118088948791</v>
      </c>
      <c r="P31" s="10">
        <v>147290.56928481584</v>
      </c>
      <c r="Q31" s="10">
        <v>75796.93970500151</v>
      </c>
      <c r="R31" s="10">
        <v>65625.479409104533</v>
      </c>
    </row>
    <row r="34" spans="2:22" ht="18.5">
      <c r="E34" s="14" t="s">
        <v>29</v>
      </c>
      <c r="F34" s="15" t="s">
        <v>43</v>
      </c>
    </row>
    <row r="36" spans="2:22">
      <c r="B36" s="1"/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S38" s="6" t="s">
        <v>42</v>
      </c>
      <c r="V38" s="16">
        <v>0</v>
      </c>
    </row>
    <row r="39" spans="2:22">
      <c r="C39" s="6" t="s">
        <v>13</v>
      </c>
      <c r="D39" s="6" t="s">
        <v>12</v>
      </c>
      <c r="E39" s="6">
        <v>2022</v>
      </c>
      <c r="F39" s="6">
        <f>-V39*L3*1000/SUM(L3:R3)</f>
        <v>0</v>
      </c>
      <c r="G39" s="6">
        <f>-V39*M3*1000/SUM(L3:R3)</f>
        <v>0</v>
      </c>
      <c r="H39" s="6">
        <f>-V39*N3/SUM(L3:R3)*1000</f>
        <v>0</v>
      </c>
      <c r="I39" s="6">
        <f>-V39*O3/SUM(L3:R3)*1000</f>
        <v>0</v>
      </c>
      <c r="J39" s="6">
        <f>-V39*P3/SUM(L3:R3)*1000</f>
        <v>0</v>
      </c>
      <c r="K39" s="6">
        <f>-V39*Q3/SUM(L3:R3)*1000</f>
        <v>0</v>
      </c>
      <c r="L39" s="6">
        <f>-V39*R3/SUM(L3:R3)*1000</f>
        <v>0</v>
      </c>
      <c r="S39" s="6" t="s">
        <v>42</v>
      </c>
      <c r="V39" s="16">
        <v>0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-V40*L4*1000/SUM(L4:R4)</f>
        <v>1.3345732255166215E-10</v>
      </c>
      <c r="G40" s="6">
        <f t="shared" ref="G40:G67" si="1">-V40*M4*1000/SUM(L4:R4)</f>
        <v>1.8968553459119495E-11</v>
      </c>
      <c r="H40" s="6">
        <f t="shared" ref="H40:H67" si="2">-V40*N4/SUM(L4:R4)*1000</f>
        <v>3.0954177897574117E-11</v>
      </c>
      <c r="I40" s="6">
        <f t="shared" ref="I40:I67" si="3">-V40*O4/SUM(L4:R4)*1000</f>
        <v>1.0787061994609162E-11</v>
      </c>
      <c r="J40" s="6">
        <f t="shared" ref="J40:J67" si="4">-V40*P4/SUM(L4:R4)*1000</f>
        <v>7.8479784366576813E-11</v>
      </c>
      <c r="K40" s="6">
        <f t="shared" ref="K40:K67" si="5">-V40*Q4/SUM(L4:R4)*1000</f>
        <v>4.0386343216531888E-11</v>
      </c>
      <c r="L40" s="6">
        <f t="shared" ref="L40:L67" si="6">-V40*R4/SUM(L4:R4)*1000</f>
        <v>3.4966756513926317E-11</v>
      </c>
      <c r="S40" s="6" t="s">
        <v>42</v>
      </c>
      <c r="V40" s="17">
        <v>-3.4799999999999998E-13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8.7821054207846665E-8</v>
      </c>
      <c r="G41" s="6">
        <f t="shared" si="1"/>
        <v>1.248218029350105E-8</v>
      </c>
      <c r="H41" s="6">
        <f t="shared" si="2"/>
        <v>2.036927223719676E-8</v>
      </c>
      <c r="I41" s="6">
        <f t="shared" si="3"/>
        <v>7.0983827493261461E-9</v>
      </c>
      <c r="J41" s="6">
        <f t="shared" si="4"/>
        <v>5.1643306379155425E-8</v>
      </c>
      <c r="K41" s="6">
        <f t="shared" si="5"/>
        <v>2.6576070679844262E-8</v>
      </c>
      <c r="L41" s="6">
        <f t="shared" si="6"/>
        <v>2.3009733453129675E-8</v>
      </c>
      <c r="S41" s="6" t="s">
        <v>42</v>
      </c>
      <c r="V41" s="17">
        <v>-2.2900000000000001E-10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6.9413147648996707E-6</v>
      </c>
      <c r="G42" s="6">
        <f t="shared" si="1"/>
        <v>9.8658280922431869E-7</v>
      </c>
      <c r="H42" s="6">
        <f t="shared" si="2"/>
        <v>1.6099730458221024E-6</v>
      </c>
      <c r="I42" s="6">
        <f t="shared" si="3"/>
        <v>5.6105121293800531E-7</v>
      </c>
      <c r="J42" s="6">
        <f t="shared" si="4"/>
        <v>4.0818508535489665E-6</v>
      </c>
      <c r="K42" s="6">
        <f t="shared" si="5"/>
        <v>2.1005540581012275E-6</v>
      </c>
      <c r="L42" s="6">
        <f t="shared" si="6"/>
        <v>1.8186732554657082E-6</v>
      </c>
      <c r="S42" s="6" t="s">
        <v>42</v>
      </c>
      <c r="V42" s="17">
        <v>-1.81E-8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1.610691823899371E-4</v>
      </c>
      <c r="G43" s="6">
        <f t="shared" si="1"/>
        <v>2.2893081761006293E-5</v>
      </c>
      <c r="H43" s="6">
        <f t="shared" si="2"/>
        <v>3.7358490566037727E-5</v>
      </c>
      <c r="I43" s="6">
        <f t="shared" si="3"/>
        <v>1.3018867924528301E-5</v>
      </c>
      <c r="J43" s="6">
        <f t="shared" si="4"/>
        <v>9.4716981132075465E-5</v>
      </c>
      <c r="K43" s="6">
        <f t="shared" si="5"/>
        <v>4.8742138364779868E-5</v>
      </c>
      <c r="L43" s="6">
        <f t="shared" si="6"/>
        <v>4.220125786163522E-5</v>
      </c>
      <c r="S43" s="6" t="s">
        <v>42</v>
      </c>
      <c r="V43" s="17">
        <v>-4.2E-7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1.7679260257562144E-3</v>
      </c>
      <c r="G44" s="6">
        <f t="shared" si="1"/>
        <v>2.512788259958072E-4</v>
      </c>
      <c r="H44" s="6">
        <f t="shared" si="2"/>
        <v>4.1005390835579505E-4</v>
      </c>
      <c r="I44" s="6">
        <f t="shared" si="3"/>
        <v>1.4289757412398922E-4</v>
      </c>
      <c r="J44" s="6">
        <f t="shared" si="4"/>
        <v>1.0396316262353998E-3</v>
      </c>
      <c r="K44" s="6">
        <f t="shared" si="5"/>
        <v>5.3500299490865527E-4</v>
      </c>
      <c r="L44" s="6">
        <f t="shared" si="6"/>
        <v>4.6320904462413887E-4</v>
      </c>
      <c r="S44" s="6" t="s">
        <v>42</v>
      </c>
      <c r="V44" s="17">
        <v>-4.6099999999999999E-6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1.1811740041928722E-2</v>
      </c>
      <c r="G45" s="6">
        <f t="shared" si="1"/>
        <v>1.6788259958071285E-3</v>
      </c>
      <c r="H45" s="6">
        <f t="shared" si="2"/>
        <v>2.7396226415094338E-3</v>
      </c>
      <c r="I45" s="6">
        <f t="shared" si="3"/>
        <v>9.5471698113207553E-4</v>
      </c>
      <c r="J45" s="6">
        <f t="shared" si="4"/>
        <v>6.945911949685535E-3</v>
      </c>
      <c r="K45" s="6">
        <f t="shared" si="5"/>
        <v>3.5744234800838574E-3</v>
      </c>
      <c r="L45" s="6">
        <f t="shared" si="6"/>
        <v>3.0947589098532496E-3</v>
      </c>
      <c r="S45" s="6" t="s">
        <v>42</v>
      </c>
      <c r="V45" s="17">
        <v>-3.0800000000000003E-5</v>
      </c>
    </row>
    <row r="46" spans="2:22">
      <c r="B46" s="1"/>
      <c r="C46" s="6" t="s">
        <v>13</v>
      </c>
      <c r="D46" s="6" t="s">
        <v>12</v>
      </c>
      <c r="E46" s="6">
        <v>2029</v>
      </c>
      <c r="F46" s="6">
        <f t="shared" si="0"/>
        <v>5.5944312518718169E-2</v>
      </c>
      <c r="G46" s="6">
        <f t="shared" si="1"/>
        <v>7.9514758909853267E-3</v>
      </c>
      <c r="H46" s="6">
        <f t="shared" si="2"/>
        <v>1.2975760107816708E-2</v>
      </c>
      <c r="I46" s="6">
        <f t="shared" si="3"/>
        <v>4.5218557951482476E-3</v>
      </c>
      <c r="J46" s="6">
        <f t="shared" si="4"/>
        <v>3.2898139263252461E-2</v>
      </c>
      <c r="K46" s="6">
        <f t="shared" si="5"/>
        <v>1.6929653339323145E-2</v>
      </c>
      <c r="L46" s="6">
        <f t="shared" si="6"/>
        <v>1.4657803084755913E-2</v>
      </c>
      <c r="M46" s="3"/>
      <c r="N46" s="3"/>
      <c r="O46" s="3"/>
      <c r="P46" s="3"/>
      <c r="S46" s="6" t="s">
        <v>42</v>
      </c>
      <c r="V46" s="16">
        <v>-1.4587899999999999E-4</v>
      </c>
    </row>
    <row r="47" spans="2:22" ht="15" thickBot="1">
      <c r="B47" s="4"/>
      <c r="C47" s="6" t="s">
        <v>13</v>
      </c>
      <c r="D47" s="6" t="s">
        <v>12</v>
      </c>
      <c r="E47" s="6">
        <v>2030</v>
      </c>
      <c r="F47" s="6">
        <f t="shared" si="0"/>
        <v>0.20710697319556753</v>
      </c>
      <c r="G47" s="6">
        <f t="shared" si="1"/>
        <v>2.9436524109014674E-2</v>
      </c>
      <c r="H47" s="6">
        <f t="shared" si="2"/>
        <v>4.8036525606468997E-2</v>
      </c>
      <c r="I47" s="6">
        <f t="shared" si="3"/>
        <v>1.6740001347708894E-2</v>
      </c>
      <c r="J47" s="6">
        <f t="shared" si="4"/>
        <v>0.12178957502246179</v>
      </c>
      <c r="K47" s="6">
        <f t="shared" si="5"/>
        <v>6.2673918089248271E-2</v>
      </c>
      <c r="L47" s="6">
        <f t="shared" si="6"/>
        <v>5.4263482629529791E-2</v>
      </c>
      <c r="M47" s="5"/>
      <c r="N47" s="5"/>
      <c r="S47" s="6" t="s">
        <v>42</v>
      </c>
      <c r="V47" s="16">
        <v>-5.4004699999999999E-4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0.9568548713686732</v>
      </c>
      <c r="G48" s="6">
        <f t="shared" si="1"/>
        <v>0.13599967714884698</v>
      </c>
      <c r="H48" s="6">
        <f t="shared" si="2"/>
        <v>0.2219335390835579</v>
      </c>
      <c r="I48" s="6">
        <f t="shared" si="3"/>
        <v>7.7340475741239895E-2</v>
      </c>
      <c r="J48" s="6">
        <f t="shared" si="4"/>
        <v>0.56267998292902066</v>
      </c>
      <c r="K48" s="6">
        <f t="shared" si="5"/>
        <v>0.2895597521713088</v>
      </c>
      <c r="L48" s="6">
        <f t="shared" si="6"/>
        <v>0.25070270155735247</v>
      </c>
      <c r="S48" s="6" t="s">
        <v>42</v>
      </c>
      <c r="V48" s="16">
        <v>-2.4950710000000002E-3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3.737911039832285</v>
      </c>
      <c r="G49" s="6">
        <f t="shared" si="1"/>
        <v>0.53127669601677163</v>
      </c>
      <c r="H49" s="6">
        <f t="shared" si="2"/>
        <v>0.86697350943396223</v>
      </c>
      <c r="I49" s="6">
        <f t="shared" si="3"/>
        <v>0.3021271320754717</v>
      </c>
      <c r="J49" s="6">
        <f t="shared" si="4"/>
        <v>2.1980843522012576</v>
      </c>
      <c r="K49" s="6">
        <f t="shared" si="5"/>
        <v>1.1311523060796644</v>
      </c>
      <c r="L49" s="6">
        <f t="shared" si="6"/>
        <v>0.97935896436058711</v>
      </c>
      <c r="S49" s="6" t="s">
        <v>42</v>
      </c>
      <c r="V49" s="16">
        <v>-9.7468840000000008E-3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12.026809585205152</v>
      </c>
      <c r="G50" s="6">
        <f t="shared" si="1"/>
        <v>1.7093942557651995</v>
      </c>
      <c r="H50" s="6">
        <f t="shared" si="2"/>
        <v>2.7895060107816709</v>
      </c>
      <c r="I50" s="6">
        <f t="shared" si="3"/>
        <v>0.97210057951482498</v>
      </c>
      <c r="J50" s="6">
        <f t="shared" si="4"/>
        <v>7.072383926325247</v>
      </c>
      <c r="K50" s="6">
        <f t="shared" si="5"/>
        <v>3.6395070005989814</v>
      </c>
      <c r="L50" s="6">
        <f t="shared" si="6"/>
        <v>3.1511086418089249</v>
      </c>
      <c r="S50" s="6" t="s">
        <v>42</v>
      </c>
      <c r="V50" s="16">
        <v>-3.1360810000000003E-2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32.878244937855648</v>
      </c>
      <c r="G51" s="6">
        <f t="shared" si="1"/>
        <v>4.6730500419287226</v>
      </c>
      <c r="H51" s="6">
        <f t="shared" si="2"/>
        <v>7.625801442048517</v>
      </c>
      <c r="I51" s="6">
        <f t="shared" si="3"/>
        <v>2.657476260107817</v>
      </c>
      <c r="J51" s="6">
        <f t="shared" si="4"/>
        <v>19.334102646001796</v>
      </c>
      <c r="K51" s="6">
        <f t="shared" si="5"/>
        <v>9.9494884134471384</v>
      </c>
      <c r="L51" s="6">
        <f t="shared" si="6"/>
        <v>8.6143312586103615</v>
      </c>
      <c r="S51" s="6" t="s">
        <v>42</v>
      </c>
      <c r="V51" s="16">
        <v>-8.5732495000000006E-2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78.700047722371963</v>
      </c>
      <c r="G52" s="6">
        <f t="shared" si="1"/>
        <v>11.185793584905662</v>
      </c>
      <c r="H52" s="6">
        <f t="shared" si="2"/>
        <v>18.253740080862528</v>
      </c>
      <c r="I52" s="6">
        <f t="shared" si="3"/>
        <v>6.361151846361186</v>
      </c>
      <c r="J52" s="6">
        <f t="shared" si="4"/>
        <v>46.279684447439344</v>
      </c>
      <c r="K52" s="6">
        <f t="shared" si="5"/>
        <v>23.815906671159027</v>
      </c>
      <c r="L52" s="6">
        <f t="shared" si="6"/>
        <v>20.619965646900269</v>
      </c>
      <c r="S52" s="6" t="s">
        <v>42</v>
      </c>
      <c r="V52" s="16">
        <v>-0.20521629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166.9510534862234</v>
      </c>
      <c r="G53" s="6">
        <f t="shared" si="1"/>
        <v>23.729083744234806</v>
      </c>
      <c r="H53" s="6">
        <f t="shared" si="2"/>
        <v>38.722735560646896</v>
      </c>
      <c r="I53" s="6">
        <f t="shared" si="3"/>
        <v>13.494286634770887</v>
      </c>
      <c r="J53" s="6">
        <f t="shared" si="4"/>
        <v>98.175824502246172</v>
      </c>
      <c r="K53" s="6">
        <f t="shared" si="5"/>
        <v>50.522087642258157</v>
      </c>
      <c r="L53" s="6">
        <f t="shared" si="6"/>
        <v>43.742349429619644</v>
      </c>
      <c r="S53" s="6" t="s">
        <v>42</v>
      </c>
      <c r="V53" s="16">
        <v>-0.435337421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322.29903013881398</v>
      </c>
      <c r="G54" s="6">
        <f t="shared" si="1"/>
        <v>45.808999207547174</v>
      </c>
      <c r="H54" s="6">
        <f t="shared" si="2"/>
        <v>74.754245959568706</v>
      </c>
      <c r="I54" s="6">
        <f t="shared" si="3"/>
        <v>26.050722076819405</v>
      </c>
      <c r="J54" s="6">
        <f t="shared" si="4"/>
        <v>189.52844177628032</v>
      </c>
      <c r="K54" s="6">
        <f t="shared" si="5"/>
        <v>97.532896664420477</v>
      </c>
      <c r="L54" s="6">
        <f t="shared" si="6"/>
        <v>84.444611176549856</v>
      </c>
      <c r="S54" s="6" t="s">
        <v>42</v>
      </c>
      <c r="V54" s="16">
        <v>-0.84041894699999997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575.40257691973648</v>
      </c>
      <c r="G55" s="6">
        <f t="shared" si="1"/>
        <v>81.783107379454933</v>
      </c>
      <c r="H55" s="6">
        <f t="shared" si="2"/>
        <v>133.45924665768194</v>
      </c>
      <c r="I55" s="6">
        <f t="shared" si="3"/>
        <v>46.508525350404312</v>
      </c>
      <c r="J55" s="6">
        <f t="shared" si="4"/>
        <v>338.36637283917338</v>
      </c>
      <c r="K55" s="6">
        <f t="shared" si="5"/>
        <v>174.12612148098231</v>
      </c>
      <c r="L55" s="6">
        <f t="shared" si="6"/>
        <v>150.75951937256661</v>
      </c>
      <c r="S55" s="6" t="s">
        <v>42</v>
      </c>
      <c r="V55" s="16">
        <v>-1.50040547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960.74536171099135</v>
      </c>
      <c r="G56" s="6">
        <f t="shared" si="1"/>
        <v>136.5526402431866</v>
      </c>
      <c r="H56" s="6">
        <f t="shared" si="2"/>
        <v>222.83590193530995</v>
      </c>
      <c r="I56" s="6">
        <f t="shared" si="3"/>
        <v>77.65493552291106</v>
      </c>
      <c r="J56" s="6">
        <f t="shared" si="4"/>
        <v>564.9677917753819</v>
      </c>
      <c r="K56" s="6">
        <f t="shared" si="5"/>
        <v>290.73707744085056</v>
      </c>
      <c r="L56" s="6">
        <f t="shared" si="6"/>
        <v>251.72203737136866</v>
      </c>
      <c r="S56" s="6" t="s">
        <v>42</v>
      </c>
      <c r="V56" s="16">
        <v>-2.5052157460000002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1513.1771434712489</v>
      </c>
      <c r="G57" s="6">
        <f t="shared" si="1"/>
        <v>215.07086303144661</v>
      </c>
      <c r="H57" s="6">
        <f t="shared" si="2"/>
        <v>350.96728747439346</v>
      </c>
      <c r="I57" s="6">
        <f t="shared" si="3"/>
        <v>122.30678199865228</v>
      </c>
      <c r="J57" s="6">
        <f t="shared" si="4"/>
        <v>889.82615309164407</v>
      </c>
      <c r="K57" s="6">
        <f t="shared" si="5"/>
        <v>457.91186497079963</v>
      </c>
      <c r="L57" s="6">
        <f t="shared" si="6"/>
        <v>396.46304696181488</v>
      </c>
      <c r="S57" s="6" t="s">
        <v>42</v>
      </c>
      <c r="V57" s="16">
        <v>-3.9457231410000002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2233.4457583608864</v>
      </c>
      <c r="G58" s="6">
        <f t="shared" si="1"/>
        <v>317.44406717819714</v>
      </c>
      <c r="H58" s="6">
        <f t="shared" si="2"/>
        <v>518.0268568787061</v>
      </c>
      <c r="I58" s="6">
        <f t="shared" si="3"/>
        <v>180.52451073045822</v>
      </c>
      <c r="J58" s="6">
        <f t="shared" si="4"/>
        <v>1313.3812229955074</v>
      </c>
      <c r="K58" s="6">
        <f t="shared" si="5"/>
        <v>675.87679138215026</v>
      </c>
      <c r="L58" s="6">
        <f t="shared" si="6"/>
        <v>585.17848647409403</v>
      </c>
      <c r="S58" s="6" t="s">
        <v>42</v>
      </c>
      <c r="V58" s="16">
        <v>-5.8238776940000001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3141.1324585971847</v>
      </c>
      <c r="G59" s="6">
        <f t="shared" si="1"/>
        <v>446.45537482599588</v>
      </c>
      <c r="H59" s="6">
        <f t="shared" si="2"/>
        <v>728.55629847978423</v>
      </c>
      <c r="I59" s="6">
        <f t="shared" si="3"/>
        <v>253.89083128840971</v>
      </c>
      <c r="J59" s="6">
        <f t="shared" si="4"/>
        <v>1847.1477870548065</v>
      </c>
      <c r="K59" s="6">
        <f t="shared" si="5"/>
        <v>950.55746013776582</v>
      </c>
      <c r="L59" s="6">
        <f t="shared" si="6"/>
        <v>822.99878161605261</v>
      </c>
      <c r="S59" s="6" t="s">
        <v>42</v>
      </c>
      <c r="V59" s="16">
        <v>-8.190738992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4250.1640124183887</v>
      </c>
      <c r="G60" s="6">
        <f t="shared" si="1"/>
        <v>604.08422511530409</v>
      </c>
      <c r="H60" s="6">
        <f t="shared" si="2"/>
        <v>985.785795929919</v>
      </c>
      <c r="I60" s="6">
        <f t="shared" si="3"/>
        <v>343.53141373315367</v>
      </c>
      <c r="J60" s="6">
        <f t="shared" si="4"/>
        <v>2499.3155028122192</v>
      </c>
      <c r="K60" s="6">
        <f t="shared" si="5"/>
        <v>1286.168336440551</v>
      </c>
      <c r="L60" s="6">
        <f t="shared" si="6"/>
        <v>1113.5728435504641</v>
      </c>
      <c r="S60" s="6" t="s">
        <v>42</v>
      </c>
      <c r="V60" s="16">
        <v>-11.082622130000001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5568.0080327448341</v>
      </c>
      <c r="G61" s="6">
        <f t="shared" si="1"/>
        <v>791.39200465408817</v>
      </c>
      <c r="H61" s="6">
        <f t="shared" si="2"/>
        <v>1291.4473922102425</v>
      </c>
      <c r="I61" s="6">
        <f t="shared" si="3"/>
        <v>450.04984880053911</v>
      </c>
      <c r="J61" s="6">
        <f t="shared" si="4"/>
        <v>3274.2757115633422</v>
      </c>
      <c r="K61" s="6">
        <f t="shared" si="5"/>
        <v>1684.9692406783468</v>
      </c>
      <c r="L61" s="6">
        <f t="shared" si="6"/>
        <v>1458.8572393486072</v>
      </c>
      <c r="S61" s="6" t="s">
        <v>42</v>
      </c>
      <c r="V61" s="16">
        <v>-14.518999470000001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7095.7011677373457</v>
      </c>
      <c r="G62" s="6">
        <f t="shared" si="1"/>
        <v>1008.526054297694</v>
      </c>
      <c r="H62" s="6">
        <f t="shared" si="2"/>
        <v>1645.7815281671158</v>
      </c>
      <c r="I62" s="6">
        <f t="shared" si="3"/>
        <v>573.52992648247971</v>
      </c>
      <c r="J62" s="6">
        <f t="shared" si="4"/>
        <v>4172.6380158580414</v>
      </c>
      <c r="K62" s="6">
        <f t="shared" si="5"/>
        <v>2147.2738793426174</v>
      </c>
      <c r="L62" s="6">
        <f t="shared" si="6"/>
        <v>1859.123578114705</v>
      </c>
      <c r="S62" s="6" t="s">
        <v>42</v>
      </c>
      <c r="V62" s="16">
        <v>-18.502574150000001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8828.5771012878104</v>
      </c>
      <c r="G63" s="6">
        <f t="shared" si="1"/>
        <v>1254.8231412997904</v>
      </c>
      <c r="H63" s="6">
        <f t="shared" si="2"/>
        <v>2047.7058954177894</v>
      </c>
      <c r="I63" s="6">
        <f t="shared" si="3"/>
        <v>713.59447870619942</v>
      </c>
      <c r="J63" s="6">
        <f t="shared" si="4"/>
        <v>5191.6583813117704</v>
      </c>
      <c r="K63" s="6">
        <f t="shared" si="5"/>
        <v>2671.6701497454328</v>
      </c>
      <c r="L63" s="6">
        <f t="shared" si="6"/>
        <v>2313.1492522312069</v>
      </c>
      <c r="S63" s="6" t="s">
        <v>42</v>
      </c>
      <c r="V63" s="16">
        <v>-23.0211784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10757.43920492962</v>
      </c>
      <c r="G64" s="6">
        <f t="shared" si="1"/>
        <v>1528.9761306498954</v>
      </c>
      <c r="H64" s="6">
        <f t="shared" si="2"/>
        <v>2495.087421994609</v>
      </c>
      <c r="I64" s="6">
        <f t="shared" si="3"/>
        <v>869.50016221024259</v>
      </c>
      <c r="J64" s="6">
        <f t="shared" si="4"/>
        <v>6325.9287163701692</v>
      </c>
      <c r="K64" s="6">
        <f t="shared" si="5"/>
        <v>3255.3750034441446</v>
      </c>
      <c r="L64" s="6">
        <f t="shared" si="6"/>
        <v>2818.5246804013177</v>
      </c>
      <c r="S64" s="6" t="s">
        <v>42</v>
      </c>
      <c r="V64" s="16">
        <v>-28.05083132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12869.900253772086</v>
      </c>
      <c r="G65" s="6">
        <f t="shared" si="1"/>
        <v>1829.2244015513625</v>
      </c>
      <c r="H65" s="6">
        <f t="shared" si="2"/>
        <v>2985.0530069272231</v>
      </c>
      <c r="I65" s="6">
        <f t="shared" si="3"/>
        <v>1040.245744838275</v>
      </c>
      <c r="J65" s="6">
        <f t="shared" si="4"/>
        <v>7568.1646943306359</v>
      </c>
      <c r="K65" s="6">
        <f t="shared" si="5"/>
        <v>3894.6398659404003</v>
      </c>
      <c r="L65" s="6">
        <f t="shared" si="6"/>
        <v>3372.0043226400112</v>
      </c>
      <c r="S65" s="6" t="s">
        <v>42</v>
      </c>
      <c r="V65" s="16">
        <v>-33.559232289999997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15151.66452952231</v>
      </c>
      <c r="G66" s="6">
        <f t="shared" si="1"/>
        <v>2153.536075262055</v>
      </c>
      <c r="H66" s="6">
        <f t="shared" si="2"/>
        <v>3514.2868920485171</v>
      </c>
      <c r="I66" s="6">
        <f t="shared" si="3"/>
        <v>1224.6757351078165</v>
      </c>
      <c r="J66" s="6">
        <f t="shared" si="4"/>
        <v>8909.9596960017952</v>
      </c>
      <c r="K66" s="6">
        <f t="shared" si="5"/>
        <v>4585.138621780472</v>
      </c>
      <c r="L66" s="6">
        <f t="shared" si="6"/>
        <v>3969.8426002770289</v>
      </c>
      <c r="S66" s="6" t="s">
        <v>42</v>
      </c>
      <c r="V66" s="16">
        <v>-39.509104149999999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17587.613196675651</v>
      </c>
      <c r="G67" s="6">
        <f t="shared" si="1"/>
        <v>2499.7622817610068</v>
      </c>
      <c r="H67" s="6">
        <f t="shared" si="2"/>
        <v>4079.2824048517514</v>
      </c>
      <c r="I67" s="6">
        <f t="shared" si="3"/>
        <v>1421.5681107816711</v>
      </c>
      <c r="J67" s="6">
        <f t="shared" si="4"/>
        <v>10342.423066846361</v>
      </c>
      <c r="K67" s="6">
        <f t="shared" si="5"/>
        <v>5322.2960669362083</v>
      </c>
      <c r="L67" s="6">
        <f t="shared" si="6"/>
        <v>4608.0782721473488</v>
      </c>
      <c r="S67" s="6" t="s">
        <v>42</v>
      </c>
      <c r="V67" s="16">
        <v>-45.861023400000001</v>
      </c>
    </row>
    <row r="109" spans="22:22">
      <c r="V109" s="13" t="s">
        <v>28</v>
      </c>
    </row>
  </sheetData>
  <hyperlinks>
    <hyperlink ref="V109" r:id="rId1" location="a1" display="https://www.cer-rec.gc.ca/en/data-analysis/canada-energy-future/2023/results/ - a1" xr:uid="{7F10359C-1835-481F-A96B-C8CB2F69D2BF}"/>
  </hyperlinks>
  <pageMargins left="0.7" right="0.7" top="0.75" bottom="0.75" header="0.3" footer="0.3"/>
  <pageSetup orientation="portrait" r:id="rId2"/>
  <drawing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F6E6C-D93A-4A53-8996-43BDAB46E570}">
  <dimension ref="B1:W109"/>
  <sheetViews>
    <sheetView topLeftCell="A32" zoomScale="72" workbookViewId="0">
      <selection activeCell="P75" sqref="P75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250472.20978646306</v>
      </c>
      <c r="M3" s="10">
        <v>35600.111035639427</v>
      </c>
      <c r="N3" s="10">
        <v>58094.68669002696</v>
      </c>
      <c r="O3" s="10">
        <v>20245.118088948791</v>
      </c>
      <c r="P3" s="10">
        <v>147290.56928481584</v>
      </c>
      <c r="Q3" s="10">
        <v>75796.93970500151</v>
      </c>
      <c r="R3" s="10">
        <v>65625.479409104533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250472.20978646306</v>
      </c>
      <c r="M4" s="10">
        <v>35600.111035639427</v>
      </c>
      <c r="N4" s="10">
        <v>58094.68669002696</v>
      </c>
      <c r="O4" s="10">
        <v>20245.118088948791</v>
      </c>
      <c r="P4" s="10">
        <v>147290.56928481584</v>
      </c>
      <c r="Q4" s="10">
        <v>75796.93970500151</v>
      </c>
      <c r="R4" s="10">
        <v>65625.479409104533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250472.20978646306</v>
      </c>
      <c r="M5" s="10">
        <v>35600.111035639427</v>
      </c>
      <c r="N5" s="10">
        <v>58094.68669002696</v>
      </c>
      <c r="O5" s="10">
        <v>20245.118088948791</v>
      </c>
      <c r="P5" s="10">
        <v>147290.56928481584</v>
      </c>
      <c r="Q5" s="10">
        <v>75796.93970500151</v>
      </c>
      <c r="R5" s="10">
        <v>65625.479409104533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250472.20978646306</v>
      </c>
      <c r="M6" s="10">
        <v>35600.111035639427</v>
      </c>
      <c r="N6" s="10">
        <v>58094.68669002696</v>
      </c>
      <c r="O6" s="10">
        <v>20245.118088948791</v>
      </c>
      <c r="P6" s="10">
        <v>147290.56928481584</v>
      </c>
      <c r="Q6" s="10">
        <v>75796.93970500151</v>
      </c>
      <c r="R6" s="10">
        <v>65625.479409104533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250472.20978646306</v>
      </c>
      <c r="M7" s="10">
        <v>35600.111035639427</v>
      </c>
      <c r="N7" s="10">
        <v>58094.68669002696</v>
      </c>
      <c r="O7" s="10">
        <v>20245.118088948791</v>
      </c>
      <c r="P7" s="10">
        <v>147290.56928481584</v>
      </c>
      <c r="Q7" s="10">
        <v>75796.93970500151</v>
      </c>
      <c r="R7" s="10">
        <v>65625.479409104533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250472.20978646306</v>
      </c>
      <c r="M8" s="10">
        <v>35600.111035639427</v>
      </c>
      <c r="N8" s="10">
        <v>58094.68669002696</v>
      </c>
      <c r="O8" s="10">
        <v>20245.118088948791</v>
      </c>
      <c r="P8" s="10">
        <v>147290.56928481584</v>
      </c>
      <c r="Q8" s="10">
        <v>75796.93970500151</v>
      </c>
      <c r="R8" s="10">
        <v>65625.479409104533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250472.20978646306</v>
      </c>
      <c r="M9" s="10">
        <v>35600.111035639427</v>
      </c>
      <c r="N9" s="10">
        <v>58094.68669002696</v>
      </c>
      <c r="O9" s="10">
        <v>20245.118088948791</v>
      </c>
      <c r="P9" s="10">
        <v>147290.56928481584</v>
      </c>
      <c r="Q9" s="10">
        <v>75796.93970500151</v>
      </c>
      <c r="R9" s="10">
        <v>65625.479409104533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250472.20978646306</v>
      </c>
      <c r="M10" s="10">
        <v>35600.111035639427</v>
      </c>
      <c r="N10" s="10">
        <v>58094.68669002696</v>
      </c>
      <c r="O10" s="10">
        <v>20245.118088948791</v>
      </c>
      <c r="P10" s="10">
        <v>147290.56928481584</v>
      </c>
      <c r="Q10" s="10">
        <v>75796.93970500151</v>
      </c>
      <c r="R10" s="10">
        <v>65625.479409104533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250472.20978646306</v>
      </c>
      <c r="M11" s="10">
        <v>35600.111035639427</v>
      </c>
      <c r="N11" s="10">
        <v>58094.68669002696</v>
      </c>
      <c r="O11" s="10">
        <v>20245.118088948791</v>
      </c>
      <c r="P11" s="10">
        <v>147290.56928481584</v>
      </c>
      <c r="Q11" s="10">
        <v>75796.93970500151</v>
      </c>
      <c r="R11" s="10">
        <v>65625.479409104533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250472.20978646306</v>
      </c>
      <c r="M12" s="10">
        <v>35600.111035639427</v>
      </c>
      <c r="N12" s="10">
        <v>58094.68669002696</v>
      </c>
      <c r="O12" s="10">
        <v>20245.118088948791</v>
      </c>
      <c r="P12" s="10">
        <v>147290.56928481584</v>
      </c>
      <c r="Q12" s="10">
        <v>75796.93970500151</v>
      </c>
      <c r="R12" s="10">
        <v>65625.479409104533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250472.20978646306</v>
      </c>
      <c r="M13" s="10">
        <v>35600.111035639427</v>
      </c>
      <c r="N13" s="10">
        <v>58094.68669002696</v>
      </c>
      <c r="O13" s="10">
        <v>20245.118088948791</v>
      </c>
      <c r="P13" s="10">
        <v>147290.56928481584</v>
      </c>
      <c r="Q13" s="10">
        <v>75796.93970500151</v>
      </c>
      <c r="R13" s="10">
        <v>65625.479409104533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250472.20978646306</v>
      </c>
      <c r="M14" s="10">
        <v>35600.111035639427</v>
      </c>
      <c r="N14" s="10">
        <v>58094.68669002696</v>
      </c>
      <c r="O14" s="10">
        <v>20245.118088948791</v>
      </c>
      <c r="P14" s="10">
        <v>147290.56928481584</v>
      </c>
      <c r="Q14" s="10">
        <v>75796.93970500151</v>
      </c>
      <c r="R14" s="10">
        <v>65625.479409104533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250472.20978646306</v>
      </c>
      <c r="M15" s="10">
        <v>35600.111035639427</v>
      </c>
      <c r="N15" s="10">
        <v>58094.68669002696</v>
      </c>
      <c r="O15" s="10">
        <v>20245.118088948791</v>
      </c>
      <c r="P15" s="10">
        <v>147290.56928481584</v>
      </c>
      <c r="Q15" s="10">
        <v>75796.93970500151</v>
      </c>
      <c r="R15" s="10">
        <v>65625.479409104533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250472.20978646306</v>
      </c>
      <c r="M16" s="10">
        <v>35600.111035639427</v>
      </c>
      <c r="N16" s="10">
        <v>58094.68669002696</v>
      </c>
      <c r="O16" s="10">
        <v>20245.118088948791</v>
      </c>
      <c r="P16" s="10">
        <v>147290.56928481584</v>
      </c>
      <c r="Q16" s="10">
        <v>75796.93970500151</v>
      </c>
      <c r="R16" s="10">
        <v>65625.479409104533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250472.20978646306</v>
      </c>
      <c r="M17" s="10">
        <v>35600.111035639427</v>
      </c>
      <c r="N17" s="10">
        <v>58094.68669002696</v>
      </c>
      <c r="O17" s="10">
        <v>20245.118088948791</v>
      </c>
      <c r="P17" s="10">
        <v>147290.56928481584</v>
      </c>
      <c r="Q17" s="10">
        <v>75796.93970500151</v>
      </c>
      <c r="R17" s="10">
        <v>65625.479409104533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250472.20978646306</v>
      </c>
      <c r="M18" s="10">
        <v>35600.111035639427</v>
      </c>
      <c r="N18" s="10">
        <v>58094.68669002696</v>
      </c>
      <c r="O18" s="10">
        <v>20245.118088948791</v>
      </c>
      <c r="P18" s="10">
        <v>147290.56928481584</v>
      </c>
      <c r="Q18" s="10">
        <v>75796.93970500151</v>
      </c>
      <c r="R18" s="10">
        <v>65625.479409104533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250472.20978646306</v>
      </c>
      <c r="M19" s="10">
        <v>35600.111035639427</v>
      </c>
      <c r="N19" s="10">
        <v>58094.68669002696</v>
      </c>
      <c r="O19" s="10">
        <v>20245.118088948791</v>
      </c>
      <c r="P19" s="10">
        <v>147290.56928481584</v>
      </c>
      <c r="Q19" s="10">
        <v>75796.93970500151</v>
      </c>
      <c r="R19" s="10">
        <v>65625.479409104533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250472.20978646306</v>
      </c>
      <c r="M20" s="10">
        <v>35600.111035639427</v>
      </c>
      <c r="N20" s="10">
        <v>58094.68669002696</v>
      </c>
      <c r="O20" s="10">
        <v>20245.118088948791</v>
      </c>
      <c r="P20" s="10">
        <v>147290.56928481584</v>
      </c>
      <c r="Q20" s="10">
        <v>75796.93970500151</v>
      </c>
      <c r="R20" s="10">
        <v>65625.479409104533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250472.20978646306</v>
      </c>
      <c r="M21" s="10">
        <v>35600.111035639427</v>
      </c>
      <c r="N21" s="10">
        <v>58094.68669002696</v>
      </c>
      <c r="O21" s="10">
        <v>20245.118088948791</v>
      </c>
      <c r="P21" s="10">
        <v>147290.56928481584</v>
      </c>
      <c r="Q21" s="10">
        <v>75796.93970500151</v>
      </c>
      <c r="R21" s="10">
        <v>65625.479409104533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250472.20978646306</v>
      </c>
      <c r="M22" s="10">
        <v>35600.111035639427</v>
      </c>
      <c r="N22" s="10">
        <v>58094.68669002696</v>
      </c>
      <c r="O22" s="10">
        <v>20245.118088948791</v>
      </c>
      <c r="P22" s="10">
        <v>147290.56928481584</v>
      </c>
      <c r="Q22" s="10">
        <v>75796.93970500151</v>
      </c>
      <c r="R22" s="10">
        <v>65625.479409104533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250472.20978646306</v>
      </c>
      <c r="M23" s="10">
        <v>35600.111035639427</v>
      </c>
      <c r="N23" s="10">
        <v>58094.68669002696</v>
      </c>
      <c r="O23" s="10">
        <v>20245.118088948791</v>
      </c>
      <c r="P23" s="10">
        <v>147290.56928481584</v>
      </c>
      <c r="Q23" s="10">
        <v>75796.93970500151</v>
      </c>
      <c r="R23" s="10">
        <v>65625.479409104533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250472.20978646306</v>
      </c>
      <c r="M24" s="10">
        <v>35600.111035639427</v>
      </c>
      <c r="N24" s="10">
        <v>58094.68669002696</v>
      </c>
      <c r="O24" s="10">
        <v>20245.118088948791</v>
      </c>
      <c r="P24" s="10">
        <v>147290.56928481584</v>
      </c>
      <c r="Q24" s="10">
        <v>75796.93970500151</v>
      </c>
      <c r="R24" s="10">
        <v>65625.479409104533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250472.20978646306</v>
      </c>
      <c r="M25" s="10">
        <v>35600.111035639427</v>
      </c>
      <c r="N25" s="10">
        <v>58094.68669002696</v>
      </c>
      <c r="O25" s="10">
        <v>20245.118088948791</v>
      </c>
      <c r="P25" s="10">
        <v>147290.56928481584</v>
      </c>
      <c r="Q25" s="10">
        <v>75796.93970500151</v>
      </c>
      <c r="R25" s="10">
        <v>65625.479409104533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250472.20978646306</v>
      </c>
      <c r="M26" s="10">
        <v>35600.111035639427</v>
      </c>
      <c r="N26" s="10">
        <v>58094.68669002696</v>
      </c>
      <c r="O26" s="10">
        <v>20245.118088948791</v>
      </c>
      <c r="P26" s="10">
        <v>147290.56928481584</v>
      </c>
      <c r="Q26" s="10">
        <v>75796.93970500151</v>
      </c>
      <c r="R26" s="10">
        <v>65625.479409104533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250472.20978646306</v>
      </c>
      <c r="M27" s="10">
        <v>35600.111035639427</v>
      </c>
      <c r="N27" s="10">
        <v>58094.68669002696</v>
      </c>
      <c r="O27" s="10">
        <v>20245.118088948791</v>
      </c>
      <c r="P27" s="10">
        <v>147290.56928481584</v>
      </c>
      <c r="Q27" s="10">
        <v>75796.93970500151</v>
      </c>
      <c r="R27" s="10">
        <v>65625.479409104533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250472.20978646306</v>
      </c>
      <c r="M28" s="10">
        <v>35600.111035639427</v>
      </c>
      <c r="N28" s="10">
        <v>58094.68669002696</v>
      </c>
      <c r="O28" s="10">
        <v>20245.118088948791</v>
      </c>
      <c r="P28" s="10">
        <v>147290.56928481584</v>
      </c>
      <c r="Q28" s="10">
        <v>75796.93970500151</v>
      </c>
      <c r="R28" s="10">
        <v>65625.479409104533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250472.20978646306</v>
      </c>
      <c r="M29" s="10">
        <v>35600.111035639427</v>
      </c>
      <c r="N29" s="10">
        <v>58094.68669002696</v>
      </c>
      <c r="O29" s="10">
        <v>20245.118088948791</v>
      </c>
      <c r="P29" s="10">
        <v>147290.56928481584</v>
      </c>
      <c r="Q29" s="10">
        <v>75796.93970500151</v>
      </c>
      <c r="R29" s="10">
        <v>65625.479409104533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250472.20978646306</v>
      </c>
      <c r="M30" s="10">
        <v>35600.111035639427</v>
      </c>
      <c r="N30" s="10">
        <v>58094.68669002696</v>
      </c>
      <c r="O30" s="10">
        <v>20245.118088948791</v>
      </c>
      <c r="P30" s="10">
        <v>147290.56928481584</v>
      </c>
      <c r="Q30" s="10">
        <v>75796.93970500151</v>
      </c>
      <c r="R30" s="10">
        <v>65625.479409104533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250472.20978646306</v>
      </c>
      <c r="M31" s="10">
        <v>35600.111035639427</v>
      </c>
      <c r="N31" s="10">
        <v>58094.68669002696</v>
      </c>
      <c r="O31" s="10">
        <v>20245.118088948791</v>
      </c>
      <c r="P31" s="10">
        <v>147290.56928481584</v>
      </c>
      <c r="Q31" s="10">
        <v>75796.93970500151</v>
      </c>
      <c r="R31" s="10">
        <v>65625.479409104533</v>
      </c>
    </row>
    <row r="34" spans="2:22">
      <c r="E34" s="14" t="s">
        <v>29</v>
      </c>
      <c r="F34" s="6" t="s">
        <v>41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S38" s="6" t="s">
        <v>33</v>
      </c>
      <c r="V38" s="16">
        <v>0</v>
      </c>
    </row>
    <row r="39" spans="2:22">
      <c r="C39" s="6" t="s">
        <v>13</v>
      </c>
      <c r="D39" s="6" t="s">
        <v>12</v>
      </c>
      <c r="E39" s="6">
        <v>2022</v>
      </c>
      <c r="F39" s="6">
        <f t="shared" ref="F39:F67" si="0">V39*L3*1000/SUM(L3:R3)</f>
        <v>0.4340174023659778</v>
      </c>
      <c r="G39" s="6">
        <f t="shared" ref="G39:G67" si="1">V39*M3*1000/SUM(L3:R3)</f>
        <v>6.1687752620545079E-2</v>
      </c>
      <c r="H39" s="6">
        <f t="shared" ref="H39:H67" si="2">V39*N3/SUM(L3:R3)*1000</f>
        <v>0.10066627762803233</v>
      </c>
      <c r="I39" s="6">
        <f t="shared" ref="I39:I67" si="3">V39*O3/SUM(L3:R3)*1000</f>
        <v>3.5080672506738547E-2</v>
      </c>
      <c r="J39" s="6">
        <f t="shared" ref="J39:J67" si="4">V39*P3/SUM(L3:R3)*1000</f>
        <v>0.25522460287511228</v>
      </c>
      <c r="K39" s="6">
        <f t="shared" ref="K39:K67" si="5">V39*Q3/SUM(L3:R3)*1000</f>
        <v>0.13134068209044622</v>
      </c>
      <c r="L39" s="6">
        <f t="shared" ref="L39:L67" si="6">V39*R3/SUM(L3:R3)*1000</f>
        <v>0.11371560991314764</v>
      </c>
      <c r="S39" s="6" t="s">
        <v>33</v>
      </c>
      <c r="V39" s="16">
        <v>1.131733E-3</v>
      </c>
    </row>
    <row r="40" spans="2:22">
      <c r="C40" s="6" t="s">
        <v>13</v>
      </c>
      <c r="D40" s="6" t="s">
        <v>12</v>
      </c>
      <c r="E40" s="6">
        <v>2023</v>
      </c>
      <c r="F40" s="6">
        <f t="shared" si="0"/>
        <v>0.11911756334231804</v>
      </c>
      <c r="G40" s="6">
        <f t="shared" si="1"/>
        <v>1.6930415094339624E-2</v>
      </c>
      <c r="H40" s="6">
        <f t="shared" si="2"/>
        <v>2.7628204851752016E-2</v>
      </c>
      <c r="I40" s="6">
        <f t="shared" si="3"/>
        <v>9.6280107816711577E-3</v>
      </c>
      <c r="J40" s="6">
        <f t="shared" si="4"/>
        <v>7.0047266846361173E-2</v>
      </c>
      <c r="K40" s="6">
        <f t="shared" si="5"/>
        <v>3.6046900269541778E-2</v>
      </c>
      <c r="L40" s="6">
        <f t="shared" si="6"/>
        <v>3.1209638814016161E-2</v>
      </c>
      <c r="S40" s="6" t="s">
        <v>33</v>
      </c>
      <c r="V40" s="16">
        <v>3.1060799999999998E-4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25.813599116501948</v>
      </c>
      <c r="G41" s="6">
        <f t="shared" si="1"/>
        <v>3.6689379454926634</v>
      </c>
      <c r="H41" s="6">
        <f t="shared" si="2"/>
        <v>5.9872229110512123</v>
      </c>
      <c r="I41" s="6">
        <f t="shared" si="3"/>
        <v>2.0864564690026954</v>
      </c>
      <c r="J41" s="6">
        <f t="shared" si="4"/>
        <v>15.179726774483377</v>
      </c>
      <c r="K41" s="6">
        <f t="shared" si="5"/>
        <v>7.8116123839472893</v>
      </c>
      <c r="L41" s="6">
        <f t="shared" si="6"/>
        <v>6.7633443995208147</v>
      </c>
      <c r="S41" s="6" t="s">
        <v>33</v>
      </c>
      <c r="V41" s="16">
        <v>6.7310900000000007E-2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62.994157232704396</v>
      </c>
      <c r="G42" s="6">
        <f t="shared" si="1"/>
        <v>8.9534842767295615</v>
      </c>
      <c r="H42" s="6">
        <f t="shared" si="2"/>
        <v>14.610905660377355</v>
      </c>
      <c r="I42" s="6">
        <f t="shared" si="3"/>
        <v>5.0916792452830189</v>
      </c>
      <c r="J42" s="6">
        <f t="shared" si="4"/>
        <v>37.043811320754713</v>
      </c>
      <c r="K42" s="6">
        <f t="shared" si="5"/>
        <v>19.063050314465407</v>
      </c>
      <c r="L42" s="6">
        <f t="shared" si="6"/>
        <v>16.504911949685532</v>
      </c>
      <c r="S42" s="6" t="s">
        <v>33</v>
      </c>
      <c r="V42" s="16">
        <v>0.16426199999999999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93.904483827493252</v>
      </c>
      <c r="G43" s="6">
        <f t="shared" si="1"/>
        <v>13.346830188679247</v>
      </c>
      <c r="H43" s="6">
        <f t="shared" si="2"/>
        <v>21.780266846361183</v>
      </c>
      <c r="I43" s="6">
        <f t="shared" si="3"/>
        <v>7.590092991913747</v>
      </c>
      <c r="J43" s="6">
        <f t="shared" si="4"/>
        <v>55.220676549865217</v>
      </c>
      <c r="K43" s="6">
        <f t="shared" si="5"/>
        <v>28.417014824797842</v>
      </c>
      <c r="L43" s="6">
        <f t="shared" si="6"/>
        <v>24.603634770889485</v>
      </c>
      <c r="S43" s="6" t="s">
        <v>33</v>
      </c>
      <c r="V43" s="16">
        <v>0.244863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116.51131057202755</v>
      </c>
      <c r="G44" s="6">
        <f t="shared" si="1"/>
        <v>16.559983228511534</v>
      </c>
      <c r="H44" s="6">
        <f t="shared" si="2"/>
        <v>27.023708894878702</v>
      </c>
      <c r="I44" s="6">
        <f t="shared" si="3"/>
        <v>9.4173530997304589</v>
      </c>
      <c r="J44" s="6">
        <f t="shared" si="4"/>
        <v>68.51465588499552</v>
      </c>
      <c r="K44" s="6">
        <f t="shared" si="5"/>
        <v>35.258206049715483</v>
      </c>
      <c r="L44" s="6">
        <f t="shared" si="6"/>
        <v>30.52678227014076</v>
      </c>
      <c r="S44" s="6" t="s">
        <v>33</v>
      </c>
      <c r="V44" s="16">
        <v>0.30381200000000003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132.22706079664567</v>
      </c>
      <c r="G45" s="6">
        <f t="shared" si="1"/>
        <v>18.793693920335432</v>
      </c>
      <c r="H45" s="6">
        <f t="shared" si="2"/>
        <v>30.668830188679241</v>
      </c>
      <c r="I45" s="6">
        <f t="shared" si="3"/>
        <v>10.687622641509433</v>
      </c>
      <c r="J45" s="6">
        <f t="shared" si="4"/>
        <v>77.756327044025142</v>
      </c>
      <c r="K45" s="6">
        <f t="shared" si="5"/>
        <v>40.014046121593289</v>
      </c>
      <c r="L45" s="6">
        <f t="shared" si="6"/>
        <v>34.644419287211733</v>
      </c>
      <c r="S45" s="6" t="s">
        <v>33</v>
      </c>
      <c r="V45" s="16">
        <v>0.34479199999999999</v>
      </c>
    </row>
    <row r="46" spans="2:22">
      <c r="B46" s="1"/>
      <c r="C46" s="6" t="s">
        <v>13</v>
      </c>
      <c r="D46" s="6" t="s">
        <v>12</v>
      </c>
      <c r="E46" s="6">
        <v>2029</v>
      </c>
      <c r="F46" s="6">
        <f t="shared" si="0"/>
        <v>158.9737490266547</v>
      </c>
      <c r="G46" s="6">
        <f t="shared" si="1"/>
        <v>22.595253668763107</v>
      </c>
      <c r="H46" s="6">
        <f t="shared" si="2"/>
        <v>36.872474393530993</v>
      </c>
      <c r="I46" s="6">
        <f t="shared" si="3"/>
        <v>12.849498652291103</v>
      </c>
      <c r="J46" s="6">
        <f t="shared" si="4"/>
        <v>93.484758310871513</v>
      </c>
      <c r="K46" s="6">
        <f t="shared" si="5"/>
        <v>48.108026355196159</v>
      </c>
      <c r="L46" s="6">
        <f t="shared" si="6"/>
        <v>41.652239592692425</v>
      </c>
      <c r="S46" s="6" t="s">
        <v>33</v>
      </c>
      <c r="V46" s="16">
        <v>0.41453600000000002</v>
      </c>
    </row>
    <row r="47" spans="2:22" ht="15" thickBot="1">
      <c r="B47" s="4"/>
      <c r="C47" s="6" t="s">
        <v>13</v>
      </c>
      <c r="D47" s="6" t="s">
        <v>12</v>
      </c>
      <c r="E47" s="6">
        <v>2030</v>
      </c>
      <c r="F47" s="6">
        <f t="shared" si="0"/>
        <v>203.05915124288705</v>
      </c>
      <c r="G47" s="6">
        <f t="shared" si="1"/>
        <v>28.861199161425581</v>
      </c>
      <c r="H47" s="6">
        <f t="shared" si="2"/>
        <v>47.097671159029638</v>
      </c>
      <c r="I47" s="6">
        <f t="shared" si="3"/>
        <v>16.412824797843665</v>
      </c>
      <c r="J47" s="6">
        <f t="shared" si="4"/>
        <v>119.40924707996403</v>
      </c>
      <c r="K47" s="6">
        <f t="shared" si="5"/>
        <v>61.448981731057195</v>
      </c>
      <c r="L47" s="6">
        <f t="shared" si="6"/>
        <v>53.202924827792749</v>
      </c>
      <c r="S47" s="6" t="s">
        <v>33</v>
      </c>
      <c r="V47" s="16">
        <v>0.52949199999999996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163.41197199760407</v>
      </c>
      <c r="G48" s="6">
        <f t="shared" si="1"/>
        <v>23.226067085953883</v>
      </c>
      <c r="H48" s="6">
        <f t="shared" si="2"/>
        <v>37.901878706199454</v>
      </c>
      <c r="I48" s="6">
        <f t="shared" si="3"/>
        <v>13.208230458221022</v>
      </c>
      <c r="J48" s="6">
        <f t="shared" si="4"/>
        <v>96.094662174303679</v>
      </c>
      <c r="K48" s="6">
        <f t="shared" si="5"/>
        <v>49.451104372566633</v>
      </c>
      <c r="L48" s="6">
        <f t="shared" si="6"/>
        <v>42.815085205151242</v>
      </c>
      <c r="S48" s="6" t="s">
        <v>33</v>
      </c>
      <c r="V48" s="16">
        <v>0.42610900000000002</v>
      </c>
    </row>
    <row r="49" spans="3:23">
      <c r="C49" s="6" t="s">
        <v>13</v>
      </c>
      <c r="D49" s="6" t="s">
        <v>12</v>
      </c>
      <c r="E49" s="6">
        <v>2032</v>
      </c>
      <c r="F49" s="6">
        <f t="shared" si="0"/>
        <v>76.911608385744231</v>
      </c>
      <c r="G49" s="6">
        <f t="shared" si="1"/>
        <v>10.931599161425579</v>
      </c>
      <c r="H49" s="6">
        <f t="shared" si="2"/>
        <v>17.838928301886789</v>
      </c>
      <c r="I49" s="6">
        <f t="shared" si="3"/>
        <v>6.2165962264150947</v>
      </c>
      <c r="J49" s="6">
        <f t="shared" si="4"/>
        <v>45.227989937106919</v>
      </c>
      <c r="K49" s="6">
        <f t="shared" si="5"/>
        <v>23.27469601677149</v>
      </c>
      <c r="L49" s="6">
        <f t="shared" si="6"/>
        <v>20.151381970649894</v>
      </c>
      <c r="S49" s="6" t="s">
        <v>33</v>
      </c>
      <c r="V49" s="16">
        <v>0.2005528</v>
      </c>
    </row>
    <row r="50" spans="3:23">
      <c r="C50" s="6" t="s">
        <v>13</v>
      </c>
      <c r="D50" s="6" t="s">
        <v>12</v>
      </c>
      <c r="E50" s="6">
        <v>2033</v>
      </c>
      <c r="F50" s="6">
        <f t="shared" si="0"/>
        <v>0</v>
      </c>
      <c r="G50" s="6">
        <f t="shared" si="1"/>
        <v>0</v>
      </c>
      <c r="H50" s="6">
        <f t="shared" si="2"/>
        <v>0</v>
      </c>
      <c r="I50" s="6">
        <f t="shared" si="3"/>
        <v>0</v>
      </c>
      <c r="J50" s="6">
        <f t="shared" si="4"/>
        <v>0</v>
      </c>
      <c r="K50" s="6">
        <f t="shared" si="5"/>
        <v>0</v>
      </c>
      <c r="L50" s="6">
        <f t="shared" si="6"/>
        <v>0</v>
      </c>
      <c r="S50" s="6" t="s">
        <v>33</v>
      </c>
      <c r="V50" s="16">
        <v>0</v>
      </c>
      <c r="W50" s="6">
        <v>-1.2553E-2</v>
      </c>
    </row>
    <row r="51" spans="3:23">
      <c r="C51" s="6" t="s">
        <v>13</v>
      </c>
      <c r="D51" s="6" t="s">
        <v>12</v>
      </c>
      <c r="E51" s="6">
        <v>2034</v>
      </c>
      <c r="F51" s="6">
        <f t="shared" si="0"/>
        <v>0</v>
      </c>
      <c r="G51" s="6">
        <f t="shared" si="1"/>
        <v>0</v>
      </c>
      <c r="H51" s="6">
        <f t="shared" si="2"/>
        <v>0</v>
      </c>
      <c r="I51" s="6">
        <f t="shared" si="3"/>
        <v>0</v>
      </c>
      <c r="J51" s="6">
        <f t="shared" si="4"/>
        <v>0</v>
      </c>
      <c r="K51" s="6">
        <f t="shared" si="5"/>
        <v>0</v>
      </c>
      <c r="L51" s="6">
        <f t="shared" si="6"/>
        <v>0</v>
      </c>
      <c r="S51" s="6" t="s">
        <v>33</v>
      </c>
      <c r="V51" s="16">
        <v>0</v>
      </c>
      <c r="W51" s="6">
        <v>-0.29885</v>
      </c>
    </row>
    <row r="52" spans="3:23">
      <c r="C52" s="6" t="s">
        <v>13</v>
      </c>
      <c r="D52" s="6" t="s">
        <v>12</v>
      </c>
      <c r="E52" s="6">
        <v>2035</v>
      </c>
      <c r="F52" s="6">
        <f t="shared" si="0"/>
        <v>0</v>
      </c>
      <c r="G52" s="6">
        <f t="shared" si="1"/>
        <v>0</v>
      </c>
      <c r="H52" s="6">
        <f t="shared" si="2"/>
        <v>0</v>
      </c>
      <c r="I52" s="6">
        <f t="shared" si="3"/>
        <v>0</v>
      </c>
      <c r="J52" s="6">
        <f t="shared" si="4"/>
        <v>0</v>
      </c>
      <c r="K52" s="6">
        <f t="shared" si="5"/>
        <v>0</v>
      </c>
      <c r="L52" s="6">
        <f t="shared" si="6"/>
        <v>0</v>
      </c>
      <c r="S52" s="6" t="s">
        <v>33</v>
      </c>
      <c r="V52" s="16">
        <v>0</v>
      </c>
      <c r="W52" s="6">
        <v>-1.0398951999999999</v>
      </c>
    </row>
    <row r="53" spans="3:23">
      <c r="C53" s="6" t="s">
        <v>13</v>
      </c>
      <c r="D53" s="6" t="s">
        <v>12</v>
      </c>
      <c r="E53" s="6">
        <v>2036</v>
      </c>
      <c r="F53" s="6">
        <f t="shared" si="0"/>
        <v>0</v>
      </c>
      <c r="G53" s="6">
        <f t="shared" si="1"/>
        <v>0</v>
      </c>
      <c r="H53" s="6">
        <f t="shared" si="2"/>
        <v>0</v>
      </c>
      <c r="I53" s="6">
        <f t="shared" si="3"/>
        <v>0</v>
      </c>
      <c r="J53" s="6">
        <f t="shared" si="4"/>
        <v>0</v>
      </c>
      <c r="K53" s="6">
        <f t="shared" si="5"/>
        <v>0</v>
      </c>
      <c r="L53" s="6">
        <f t="shared" si="6"/>
        <v>0</v>
      </c>
      <c r="S53" s="6" t="s">
        <v>33</v>
      </c>
      <c r="V53" s="16">
        <v>0</v>
      </c>
      <c r="W53" s="6">
        <v>-2.1287020000000001</v>
      </c>
    </row>
    <row r="54" spans="3:23">
      <c r="C54" s="6" t="s">
        <v>13</v>
      </c>
      <c r="D54" s="6" t="s">
        <v>12</v>
      </c>
      <c r="E54" s="6">
        <v>2037</v>
      </c>
      <c r="F54" s="6">
        <f t="shared" si="0"/>
        <v>0</v>
      </c>
      <c r="G54" s="6">
        <f t="shared" si="1"/>
        <v>0</v>
      </c>
      <c r="H54" s="6">
        <f t="shared" si="2"/>
        <v>0</v>
      </c>
      <c r="I54" s="6">
        <f t="shared" si="3"/>
        <v>0</v>
      </c>
      <c r="J54" s="6">
        <f t="shared" si="4"/>
        <v>0</v>
      </c>
      <c r="K54" s="6">
        <f t="shared" si="5"/>
        <v>0</v>
      </c>
      <c r="L54" s="6">
        <f t="shared" si="6"/>
        <v>0</v>
      </c>
      <c r="S54" s="6" t="s">
        <v>33</v>
      </c>
      <c r="V54" s="16">
        <v>0</v>
      </c>
      <c r="W54" s="6">
        <v>-3.0827072000000002</v>
      </c>
    </row>
    <row r="55" spans="3:23">
      <c r="C55" s="6" t="s">
        <v>13</v>
      </c>
      <c r="D55" s="6" t="s">
        <v>12</v>
      </c>
      <c r="E55" s="6">
        <v>2038</v>
      </c>
      <c r="F55" s="6">
        <f t="shared" si="0"/>
        <v>0</v>
      </c>
      <c r="G55" s="6">
        <f t="shared" si="1"/>
        <v>0</v>
      </c>
      <c r="H55" s="6">
        <f t="shared" si="2"/>
        <v>0</v>
      </c>
      <c r="I55" s="6">
        <f t="shared" si="3"/>
        <v>0</v>
      </c>
      <c r="J55" s="6">
        <f t="shared" si="4"/>
        <v>0</v>
      </c>
      <c r="K55" s="6">
        <f t="shared" si="5"/>
        <v>0</v>
      </c>
      <c r="L55" s="6">
        <f t="shared" si="6"/>
        <v>0</v>
      </c>
      <c r="S55" s="6" t="s">
        <v>33</v>
      </c>
      <c r="V55" s="16">
        <v>0</v>
      </c>
      <c r="W55" s="6">
        <v>-4.1835427999999997</v>
      </c>
    </row>
    <row r="56" spans="3:23">
      <c r="C56" s="6" t="s">
        <v>13</v>
      </c>
      <c r="D56" s="6" t="s">
        <v>12</v>
      </c>
      <c r="E56" s="6">
        <v>2039</v>
      </c>
      <c r="F56" s="6">
        <f t="shared" si="0"/>
        <v>0</v>
      </c>
      <c r="G56" s="6">
        <f t="shared" si="1"/>
        <v>0</v>
      </c>
      <c r="H56" s="6">
        <f t="shared" si="2"/>
        <v>0</v>
      </c>
      <c r="I56" s="6">
        <f t="shared" si="3"/>
        <v>0</v>
      </c>
      <c r="J56" s="6">
        <f t="shared" si="4"/>
        <v>0</v>
      </c>
      <c r="K56" s="6">
        <f t="shared" si="5"/>
        <v>0</v>
      </c>
      <c r="L56" s="6">
        <f t="shared" si="6"/>
        <v>0</v>
      </c>
      <c r="S56" s="6" t="s">
        <v>33</v>
      </c>
      <c r="V56" s="16">
        <v>0</v>
      </c>
      <c r="W56" s="6">
        <v>-5.3947620000000001</v>
      </c>
    </row>
    <row r="57" spans="3:23">
      <c r="C57" s="6" t="s">
        <v>13</v>
      </c>
      <c r="D57" s="6" t="s">
        <v>12</v>
      </c>
      <c r="E57" s="6">
        <v>2040</v>
      </c>
      <c r="F57" s="6">
        <f t="shared" si="0"/>
        <v>0</v>
      </c>
      <c r="G57" s="6">
        <f t="shared" si="1"/>
        <v>0</v>
      </c>
      <c r="H57" s="6">
        <f t="shared" si="2"/>
        <v>0</v>
      </c>
      <c r="I57" s="6">
        <f t="shared" si="3"/>
        <v>0</v>
      </c>
      <c r="J57" s="6">
        <f t="shared" si="4"/>
        <v>0</v>
      </c>
      <c r="K57" s="6">
        <f t="shared" si="5"/>
        <v>0</v>
      </c>
      <c r="L57" s="6">
        <f t="shared" si="6"/>
        <v>0</v>
      </c>
      <c r="S57" s="6" t="s">
        <v>33</v>
      </c>
      <c r="V57" s="16">
        <v>0</v>
      </c>
      <c r="W57" s="6">
        <v>-6.7094956000000003</v>
      </c>
    </row>
    <row r="58" spans="3:23">
      <c r="C58" s="6" t="s">
        <v>13</v>
      </c>
      <c r="D58" s="6" t="s">
        <v>12</v>
      </c>
      <c r="E58" s="6">
        <v>2041</v>
      </c>
      <c r="F58" s="6">
        <f t="shared" si="0"/>
        <v>0</v>
      </c>
      <c r="G58" s="6">
        <f t="shared" si="1"/>
        <v>0</v>
      </c>
      <c r="H58" s="6">
        <f t="shared" si="2"/>
        <v>0</v>
      </c>
      <c r="I58" s="6">
        <f t="shared" si="3"/>
        <v>0</v>
      </c>
      <c r="J58" s="6">
        <f t="shared" si="4"/>
        <v>0</v>
      </c>
      <c r="K58" s="6">
        <f t="shared" si="5"/>
        <v>0</v>
      </c>
      <c r="L58" s="6">
        <f t="shared" si="6"/>
        <v>0</v>
      </c>
      <c r="S58" s="6" t="s">
        <v>33</v>
      </c>
      <c r="V58" s="16">
        <v>0</v>
      </c>
      <c r="W58" s="6">
        <v>-8.2663039999999999</v>
      </c>
    </row>
    <row r="59" spans="3:23">
      <c r="C59" s="6" t="s">
        <v>13</v>
      </c>
      <c r="D59" s="6" t="s">
        <v>12</v>
      </c>
      <c r="E59" s="6">
        <v>2042</v>
      </c>
      <c r="F59" s="6">
        <f t="shared" si="0"/>
        <v>0</v>
      </c>
      <c r="G59" s="6">
        <f t="shared" si="1"/>
        <v>0</v>
      </c>
      <c r="H59" s="6">
        <f t="shared" si="2"/>
        <v>0</v>
      </c>
      <c r="I59" s="6">
        <f t="shared" si="3"/>
        <v>0</v>
      </c>
      <c r="J59" s="6">
        <f t="shared" si="4"/>
        <v>0</v>
      </c>
      <c r="K59" s="6">
        <f t="shared" si="5"/>
        <v>0</v>
      </c>
      <c r="L59" s="6">
        <f t="shared" si="6"/>
        <v>0</v>
      </c>
      <c r="S59" s="6" t="s">
        <v>33</v>
      </c>
      <c r="V59" s="16">
        <v>0</v>
      </c>
      <c r="W59" s="6">
        <v>-9.9409171999999995</v>
      </c>
    </row>
    <row r="60" spans="3:23">
      <c r="C60" s="6" t="s">
        <v>13</v>
      </c>
      <c r="D60" s="6" t="s">
        <v>12</v>
      </c>
      <c r="E60" s="6">
        <v>2043</v>
      </c>
      <c r="F60" s="6">
        <f t="shared" si="0"/>
        <v>0</v>
      </c>
      <c r="G60" s="6">
        <f t="shared" si="1"/>
        <v>0</v>
      </c>
      <c r="H60" s="6">
        <f t="shared" si="2"/>
        <v>0</v>
      </c>
      <c r="I60" s="6">
        <f t="shared" si="3"/>
        <v>0</v>
      </c>
      <c r="J60" s="6">
        <f t="shared" si="4"/>
        <v>0</v>
      </c>
      <c r="K60" s="6">
        <f t="shared" si="5"/>
        <v>0</v>
      </c>
      <c r="L60" s="6">
        <f t="shared" si="6"/>
        <v>0</v>
      </c>
      <c r="S60" s="6" t="s">
        <v>33</v>
      </c>
      <c r="V60" s="16">
        <v>0</v>
      </c>
      <c r="W60" s="6">
        <v>-11.042158000000001</v>
      </c>
    </row>
    <row r="61" spans="3:23">
      <c r="C61" s="6" t="s">
        <v>13</v>
      </c>
      <c r="D61" s="6" t="s">
        <v>12</v>
      </c>
      <c r="E61" s="6">
        <v>2044</v>
      </c>
      <c r="F61" s="6">
        <f t="shared" si="0"/>
        <v>0</v>
      </c>
      <c r="G61" s="6">
        <f t="shared" si="1"/>
        <v>0</v>
      </c>
      <c r="H61" s="6">
        <f t="shared" si="2"/>
        <v>0</v>
      </c>
      <c r="I61" s="6">
        <f t="shared" si="3"/>
        <v>0</v>
      </c>
      <c r="J61" s="6">
        <f t="shared" si="4"/>
        <v>0</v>
      </c>
      <c r="K61" s="6">
        <f t="shared" si="5"/>
        <v>0</v>
      </c>
      <c r="L61" s="6">
        <f t="shared" si="6"/>
        <v>0</v>
      </c>
      <c r="S61" s="6" t="s">
        <v>33</v>
      </c>
      <c r="V61" s="16">
        <v>0</v>
      </c>
      <c r="W61" s="6">
        <v>-12.122078800000001</v>
      </c>
    </row>
    <row r="62" spans="3:23">
      <c r="C62" s="6" t="s">
        <v>13</v>
      </c>
      <c r="D62" s="6" t="s">
        <v>12</v>
      </c>
      <c r="E62" s="6">
        <v>2045</v>
      </c>
      <c r="F62" s="6">
        <f t="shared" si="0"/>
        <v>0</v>
      </c>
      <c r="G62" s="6">
        <f t="shared" si="1"/>
        <v>0</v>
      </c>
      <c r="H62" s="6">
        <f t="shared" si="2"/>
        <v>0</v>
      </c>
      <c r="I62" s="6">
        <f t="shared" si="3"/>
        <v>0</v>
      </c>
      <c r="J62" s="6">
        <f t="shared" si="4"/>
        <v>0</v>
      </c>
      <c r="K62" s="6">
        <f t="shared" si="5"/>
        <v>0</v>
      </c>
      <c r="L62" s="6">
        <f t="shared" si="6"/>
        <v>0</v>
      </c>
      <c r="S62" s="6" t="s">
        <v>33</v>
      </c>
      <c r="V62" s="16">
        <v>0</v>
      </c>
      <c r="W62" s="6">
        <v>-13.1658332</v>
      </c>
    </row>
    <row r="63" spans="3:23">
      <c r="C63" s="6" t="s">
        <v>13</v>
      </c>
      <c r="D63" s="6" t="s">
        <v>12</v>
      </c>
      <c r="E63" s="6">
        <v>2046</v>
      </c>
      <c r="F63" s="6">
        <f t="shared" si="0"/>
        <v>0</v>
      </c>
      <c r="G63" s="6">
        <f t="shared" si="1"/>
        <v>0</v>
      </c>
      <c r="H63" s="6">
        <f t="shared" si="2"/>
        <v>0</v>
      </c>
      <c r="I63" s="6">
        <f t="shared" si="3"/>
        <v>0</v>
      </c>
      <c r="J63" s="6">
        <f t="shared" si="4"/>
        <v>0</v>
      </c>
      <c r="K63" s="6">
        <f t="shared" si="5"/>
        <v>0</v>
      </c>
      <c r="L63" s="6">
        <f t="shared" si="6"/>
        <v>0</v>
      </c>
      <c r="S63" s="6" t="s">
        <v>33</v>
      </c>
      <c r="V63" s="16">
        <v>0</v>
      </c>
      <c r="W63" s="6">
        <v>-14.586733199999999</v>
      </c>
    </row>
    <row r="64" spans="3:23">
      <c r="C64" s="6" t="s">
        <v>13</v>
      </c>
      <c r="D64" s="6" t="s">
        <v>12</v>
      </c>
      <c r="E64" s="6">
        <v>2047</v>
      </c>
      <c r="F64" s="6">
        <f t="shared" si="0"/>
        <v>0</v>
      </c>
      <c r="G64" s="6">
        <f t="shared" si="1"/>
        <v>0</v>
      </c>
      <c r="H64" s="6">
        <f t="shared" si="2"/>
        <v>0</v>
      </c>
      <c r="I64" s="6">
        <f t="shared" si="3"/>
        <v>0</v>
      </c>
      <c r="J64" s="6">
        <f t="shared" si="4"/>
        <v>0</v>
      </c>
      <c r="K64" s="6">
        <f t="shared" si="5"/>
        <v>0</v>
      </c>
      <c r="L64" s="6">
        <f t="shared" si="6"/>
        <v>0</v>
      </c>
      <c r="S64" s="6" t="s">
        <v>33</v>
      </c>
      <c r="V64" s="16">
        <v>0</v>
      </c>
      <c r="W64" s="6">
        <v>-16.070814720000001</v>
      </c>
    </row>
    <row r="65" spans="3:23">
      <c r="C65" s="6" t="s">
        <v>13</v>
      </c>
      <c r="D65" s="6" t="s">
        <v>12</v>
      </c>
      <c r="E65" s="6">
        <v>2048</v>
      </c>
      <c r="F65" s="6">
        <f t="shared" si="0"/>
        <v>0</v>
      </c>
      <c r="G65" s="6">
        <f t="shared" si="1"/>
        <v>0</v>
      </c>
      <c r="H65" s="6">
        <f t="shared" si="2"/>
        <v>0</v>
      </c>
      <c r="I65" s="6">
        <f t="shared" si="3"/>
        <v>0</v>
      </c>
      <c r="J65" s="6">
        <f t="shared" si="4"/>
        <v>0</v>
      </c>
      <c r="K65" s="6">
        <f t="shared" si="5"/>
        <v>0</v>
      </c>
      <c r="L65" s="6">
        <f t="shared" si="6"/>
        <v>0</v>
      </c>
      <c r="S65" s="6" t="s">
        <v>33</v>
      </c>
      <c r="V65" s="16">
        <v>0</v>
      </c>
      <c r="W65" s="6">
        <v>-17.601420560000001</v>
      </c>
    </row>
    <row r="66" spans="3:23">
      <c r="C66" s="6" t="s">
        <v>13</v>
      </c>
      <c r="D66" s="6" t="s">
        <v>12</v>
      </c>
      <c r="E66" s="6">
        <v>2049</v>
      </c>
      <c r="F66" s="6">
        <f t="shared" si="0"/>
        <v>0</v>
      </c>
      <c r="G66" s="6">
        <f t="shared" si="1"/>
        <v>0</v>
      </c>
      <c r="H66" s="6">
        <f t="shared" si="2"/>
        <v>0</v>
      </c>
      <c r="I66" s="6">
        <f t="shared" si="3"/>
        <v>0</v>
      </c>
      <c r="J66" s="6">
        <f t="shared" si="4"/>
        <v>0</v>
      </c>
      <c r="K66" s="6">
        <f t="shared" si="5"/>
        <v>0</v>
      </c>
      <c r="L66" s="6">
        <f t="shared" si="6"/>
        <v>0</v>
      </c>
      <c r="S66" s="6" t="s">
        <v>33</v>
      </c>
      <c r="V66" s="16">
        <v>0</v>
      </c>
      <c r="W66" s="6">
        <v>-19.196153120000002</v>
      </c>
    </row>
    <row r="67" spans="3:23">
      <c r="C67" s="6" t="s">
        <v>13</v>
      </c>
      <c r="D67" s="6" t="s">
        <v>12</v>
      </c>
      <c r="E67" s="6">
        <v>2050</v>
      </c>
      <c r="F67" s="6">
        <f t="shared" si="0"/>
        <v>0</v>
      </c>
      <c r="G67" s="6">
        <f t="shared" si="1"/>
        <v>0</v>
      </c>
      <c r="H67" s="6">
        <f t="shared" si="2"/>
        <v>0</v>
      </c>
      <c r="I67" s="6">
        <f t="shared" si="3"/>
        <v>0</v>
      </c>
      <c r="J67" s="6">
        <f t="shared" si="4"/>
        <v>0</v>
      </c>
      <c r="K67" s="6">
        <f t="shared" si="5"/>
        <v>0</v>
      </c>
      <c r="L67" s="6">
        <f t="shared" si="6"/>
        <v>0</v>
      </c>
      <c r="S67" s="6" t="s">
        <v>33</v>
      </c>
      <c r="V67" s="16">
        <v>0</v>
      </c>
      <c r="W67" s="6">
        <v>-20.7578472</v>
      </c>
    </row>
    <row r="109" spans="22:22">
      <c r="V109" s="13" t="s">
        <v>28</v>
      </c>
    </row>
  </sheetData>
  <hyperlinks>
    <hyperlink ref="V109" r:id="rId1" location="a1" display="https://www.cer-rec.gc.ca/en/data-analysis/canada-energy-future/2023/results/ - a1" xr:uid="{28EF96D7-CA1D-42E0-9EA9-20F3619F721C}"/>
  </hyperlinks>
  <pageMargins left="0.7" right="0.7" top="0.75" bottom="0.75" header="0.3" footer="0.3"/>
  <pageSetup orientation="portrait" r:id="rId2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579F2-4BA5-409E-8B00-0ADF6C6EA844}">
  <dimension ref="B1:V109"/>
  <sheetViews>
    <sheetView topLeftCell="A51" zoomScale="72" workbookViewId="0">
      <selection activeCell="V38" sqref="V38:V67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>
      <c r="E34" s="14" t="s">
        <v>29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f>V38*L2*1000/SUM(L2:R2)</f>
        <v>26276.067863614859</v>
      </c>
      <c r="G38" s="6">
        <f>V38*M2*1000/SUM(L2:R2)</f>
        <v>3734.6695440670869</v>
      </c>
      <c r="H38" s="6">
        <f>V38*N2*1000/SUM(L2:R2)</f>
        <v>6094.4882120215625</v>
      </c>
      <c r="I38" s="6">
        <f>V38*O2*1000/SUM(L2:R2)</f>
        <v>2123.8368011590296</v>
      </c>
      <c r="J38" s="6">
        <f>V38*P2*1000/SUM(L2:R2)</f>
        <v>15451.682234519318</v>
      </c>
      <c r="K38" s="6">
        <f>V38*Q2*1000/SUM(L2:R2)</f>
        <v>7951.5629028900876</v>
      </c>
      <c r="L38" s="6">
        <f>V38*R2*1000/SUM(L2:R2)</f>
        <v>6884.514461728063</v>
      </c>
      <c r="S38" s="6" t="s">
        <v>38</v>
      </c>
      <c r="V38" s="16">
        <v>68.516822020000006</v>
      </c>
    </row>
    <row r="39" spans="2:22">
      <c r="C39" s="6" t="s">
        <v>13</v>
      </c>
      <c r="D39" s="6" t="s">
        <v>12</v>
      </c>
      <c r="E39" s="6">
        <v>2022</v>
      </c>
      <c r="F39" s="6">
        <f>F38*V39/V38</f>
        <v>27148.413857587602</v>
      </c>
      <c r="G39" s="6">
        <f>G38*V39/V38</f>
        <v>3858.6578071698113</v>
      </c>
      <c r="H39" s="6">
        <f>H38*V39/V38</f>
        <v>6296.8207073045805</v>
      </c>
      <c r="I39" s="6">
        <f>I38*V39/V38</f>
        <v>2194.3466101212935</v>
      </c>
      <c r="J39" s="6">
        <f>J38*V39/V38</f>
        <v>15964.666641752019</v>
      </c>
      <c r="K39" s="6">
        <f>K38*V39/V38</f>
        <v>8215.548902628032</v>
      </c>
      <c r="L39" s="6">
        <f>L38*V39/V38</f>
        <v>7113.0752434366568</v>
      </c>
      <c r="S39" s="6" t="s">
        <v>38</v>
      </c>
      <c r="V39" s="16">
        <v>70.791529769999997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F39*V40/V39</f>
        <v>27235.70013910003</v>
      </c>
      <c r="G40" s="6">
        <f t="shared" ref="G40:G67" si="1">G39*V40/V39</f>
        <v>3871.0639791614253</v>
      </c>
      <c r="H40" s="6">
        <f t="shared" ref="H40:H67" si="2">H39*V40/V39</f>
        <v>6317.0659440161708</v>
      </c>
      <c r="I40" s="6">
        <f t="shared" ref="I40:I67" si="3">I39*V40/V39</f>
        <v>2201.4017683692718</v>
      </c>
      <c r="J40" s="6">
        <f t="shared" ref="J40:J67" si="4">J39*V40/V39</f>
        <v>16015.99547422282</v>
      </c>
      <c r="K40" s="6">
        <f t="shared" ref="K40:K67" si="5">K39*V40/V39</f>
        <v>8241.9631424453437</v>
      </c>
      <c r="L40" s="6">
        <f t="shared" ref="L40:L67" si="6">L39*V40/V39</f>
        <v>7135.9448626849344</v>
      </c>
      <c r="S40" s="6" t="s">
        <v>38</v>
      </c>
      <c r="V40" s="16">
        <v>71.019135309999996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26644.280286611262</v>
      </c>
      <c r="G41" s="6">
        <f t="shared" si="1"/>
        <v>3787.0043046960163</v>
      </c>
      <c r="H41" s="6">
        <f t="shared" si="2"/>
        <v>6179.8916400808612</v>
      </c>
      <c r="I41" s="6">
        <f t="shared" si="3"/>
        <v>2153.5986018463609</v>
      </c>
      <c r="J41" s="6">
        <f t="shared" si="4"/>
        <v>15668.210117780771</v>
      </c>
      <c r="K41" s="6">
        <f t="shared" si="5"/>
        <v>8062.9899344489377</v>
      </c>
      <c r="L41" s="6">
        <f t="shared" si="6"/>
        <v>6980.9887045357873</v>
      </c>
      <c r="S41" s="6" t="s">
        <v>38</v>
      </c>
      <c r="V41" s="16">
        <v>69.476963589999997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26252.800664727467</v>
      </c>
      <c r="G42" s="6">
        <f t="shared" si="1"/>
        <v>3731.3625310272532</v>
      </c>
      <c r="H42" s="6">
        <f t="shared" si="2"/>
        <v>6089.0916028301881</v>
      </c>
      <c r="I42" s="6">
        <f t="shared" si="3"/>
        <v>2121.9561646226416</v>
      </c>
      <c r="J42" s="6">
        <f t="shared" si="4"/>
        <v>15437.999922327042</v>
      </c>
      <c r="K42" s="6">
        <f t="shared" si="5"/>
        <v>7944.5218723794569</v>
      </c>
      <c r="L42" s="6">
        <f t="shared" si="6"/>
        <v>6878.418292085953</v>
      </c>
      <c r="S42" s="6" t="s">
        <v>38</v>
      </c>
      <c r="V42" s="16">
        <v>68.456151050000003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26123.987626320755</v>
      </c>
      <c r="G43" s="6">
        <f t="shared" si="1"/>
        <v>3713.0540788679236</v>
      </c>
      <c r="H43" s="6">
        <f t="shared" si="2"/>
        <v>6059.2146232075456</v>
      </c>
      <c r="I43" s="6">
        <f t="shared" si="3"/>
        <v>2111.5444899056602</v>
      </c>
      <c r="J43" s="6">
        <f t="shared" si="4"/>
        <v>15362.251216415092</v>
      </c>
      <c r="K43" s="6">
        <f t="shared" si="5"/>
        <v>7905.5409646226426</v>
      </c>
      <c r="L43" s="6">
        <f t="shared" si="6"/>
        <v>6844.6683706603762</v>
      </c>
      <c r="S43" s="6" t="s">
        <v>38</v>
      </c>
      <c r="V43" s="16">
        <v>68.120261369999994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25949.819208884397</v>
      </c>
      <c r="G44" s="6">
        <f t="shared" si="1"/>
        <v>3688.2991768972738</v>
      </c>
      <c r="H44" s="6">
        <f t="shared" si="2"/>
        <v>6018.8178875741223</v>
      </c>
      <c r="I44" s="6">
        <f t="shared" si="3"/>
        <v>2097.4668396091643</v>
      </c>
      <c r="J44" s="6">
        <f t="shared" si="4"/>
        <v>15259.831209910151</v>
      </c>
      <c r="K44" s="6">
        <f t="shared" si="5"/>
        <v>7852.8347859763408</v>
      </c>
      <c r="L44" s="6">
        <f t="shared" si="6"/>
        <v>6799.0350211485465</v>
      </c>
      <c r="S44" s="6" t="s">
        <v>38</v>
      </c>
      <c r="V44" s="16">
        <v>67.666104129999994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25858.368556525907</v>
      </c>
      <c r="G45" s="6">
        <f t="shared" si="1"/>
        <v>3675.3011146331232</v>
      </c>
      <c r="H45" s="6">
        <f t="shared" si="2"/>
        <v>5997.6067639892171</v>
      </c>
      <c r="I45" s="6">
        <f t="shared" si="3"/>
        <v>2090.0750844204854</v>
      </c>
      <c r="J45" s="6">
        <f t="shared" si="4"/>
        <v>15206.05351274034</v>
      </c>
      <c r="K45" s="6">
        <f t="shared" si="5"/>
        <v>7825.1603402216242</v>
      </c>
      <c r="L45" s="6">
        <f t="shared" si="6"/>
        <v>6775.0743074693019</v>
      </c>
      <c r="S45" s="6" t="s">
        <v>38</v>
      </c>
      <c r="V45" s="16">
        <v>67.427639679999999</v>
      </c>
    </row>
    <row r="46" spans="2:22">
      <c r="C46" s="6" t="s">
        <v>13</v>
      </c>
      <c r="D46" s="6" t="s">
        <v>12</v>
      </c>
      <c r="E46" s="6">
        <v>2029</v>
      </c>
      <c r="F46" s="6">
        <f t="shared" si="0"/>
        <v>25798.02033260707</v>
      </c>
      <c r="G46" s="6">
        <f t="shared" si="1"/>
        <v>3666.7237020964358</v>
      </c>
      <c r="H46" s="6">
        <f t="shared" si="2"/>
        <v>5983.6095578167096</v>
      </c>
      <c r="I46" s="6">
        <f t="shared" si="3"/>
        <v>2085.1972701482482</v>
      </c>
      <c r="J46" s="6">
        <f t="shared" si="4"/>
        <v>15170.565646585803</v>
      </c>
      <c r="K46" s="6">
        <f t="shared" si="5"/>
        <v>7806.8979921009286</v>
      </c>
      <c r="L46" s="6">
        <f t="shared" si="6"/>
        <v>6759.2626486448034</v>
      </c>
      <c r="S46" s="6" t="s">
        <v>38</v>
      </c>
      <c r="V46" s="16">
        <v>67.270277149999998</v>
      </c>
    </row>
    <row r="47" spans="2:22">
      <c r="C47" s="6" t="s">
        <v>13</v>
      </c>
      <c r="D47" s="6" t="s">
        <v>12</v>
      </c>
      <c r="E47" s="6">
        <v>2030</v>
      </c>
      <c r="F47" s="6">
        <f t="shared" si="0"/>
        <v>25690.783101768495</v>
      </c>
      <c r="G47" s="6">
        <f t="shared" si="1"/>
        <v>3651.4818621802933</v>
      </c>
      <c r="H47" s="6">
        <f t="shared" si="2"/>
        <v>5958.7368849865206</v>
      </c>
      <c r="I47" s="6">
        <f t="shared" si="3"/>
        <v>2076.529520525607</v>
      </c>
      <c r="J47" s="6">
        <f t="shared" si="4"/>
        <v>15107.504627592092</v>
      </c>
      <c r="K47" s="6">
        <f t="shared" si="5"/>
        <v>7774.4462724992518</v>
      </c>
      <c r="L47" s="6">
        <f t="shared" si="6"/>
        <v>6731.1657404477382</v>
      </c>
      <c r="S47" s="6" t="s">
        <v>38</v>
      </c>
      <c r="V47" s="16">
        <v>66.990648010000001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25605.398924580717</v>
      </c>
      <c r="G48" s="6">
        <f t="shared" si="1"/>
        <v>3639.3460400419285</v>
      </c>
      <c r="H48" s="6">
        <f t="shared" si="2"/>
        <v>5938.9328235849034</v>
      </c>
      <c r="I48" s="6">
        <f t="shared" si="3"/>
        <v>2069.6281051886799</v>
      </c>
      <c r="J48" s="6">
        <f t="shared" si="4"/>
        <v>15057.294330503144</v>
      </c>
      <c r="K48" s="6">
        <f t="shared" si="5"/>
        <v>7748.6076401991622</v>
      </c>
      <c r="L48" s="6">
        <f t="shared" si="6"/>
        <v>6708.7944859014679</v>
      </c>
      <c r="S48" s="6" t="s">
        <v>38</v>
      </c>
      <c r="V48" s="16">
        <v>66.768002350000003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25477.38122278676</v>
      </c>
      <c r="G49" s="6">
        <f t="shared" si="1"/>
        <v>3621.1506306498945</v>
      </c>
      <c r="H49" s="6">
        <f t="shared" si="2"/>
        <v>5909.2403148517487</v>
      </c>
      <c r="I49" s="6">
        <f t="shared" si="3"/>
        <v>2059.2807157816715</v>
      </c>
      <c r="J49" s="6">
        <f t="shared" si="4"/>
        <v>14982.013323513025</v>
      </c>
      <c r="K49" s="6">
        <f t="shared" si="5"/>
        <v>7709.8674141584306</v>
      </c>
      <c r="L49" s="6">
        <f t="shared" si="6"/>
        <v>6675.2529482584605</v>
      </c>
      <c r="S49" s="6" t="s">
        <v>38</v>
      </c>
      <c r="V49" s="16">
        <v>66.434186569999994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25294.009220229113</v>
      </c>
      <c r="G50" s="6">
        <f t="shared" si="1"/>
        <v>3595.0876049056601</v>
      </c>
      <c r="H50" s="6">
        <f t="shared" si="2"/>
        <v>5866.7088937196741</v>
      </c>
      <c r="I50" s="6">
        <f t="shared" si="3"/>
        <v>2044.459159932615</v>
      </c>
      <c r="J50" s="6">
        <f t="shared" si="4"/>
        <v>14874.18113458221</v>
      </c>
      <c r="K50" s="6">
        <f t="shared" si="5"/>
        <v>7654.3760818733163</v>
      </c>
      <c r="L50" s="6">
        <f t="shared" si="6"/>
        <v>6627.2081947574134</v>
      </c>
      <c r="S50" s="6" t="s">
        <v>38</v>
      </c>
      <c r="V50" s="16">
        <v>65.956030290000001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25024.615010937407</v>
      </c>
      <c r="G51" s="6">
        <f t="shared" si="1"/>
        <v>3556.7980726205442</v>
      </c>
      <c r="H51" s="6">
        <f t="shared" si="2"/>
        <v>5804.2254261994576</v>
      </c>
      <c r="I51" s="6">
        <f t="shared" si="3"/>
        <v>2022.6846182210243</v>
      </c>
      <c r="J51" s="6">
        <f t="shared" si="4"/>
        <v>14715.763454303682</v>
      </c>
      <c r="K51" s="6">
        <f t="shared" si="5"/>
        <v>7572.8530392333032</v>
      </c>
      <c r="L51" s="6">
        <f t="shared" si="6"/>
        <v>6556.6250184845767</v>
      </c>
      <c r="S51" s="6" t="s">
        <v>38</v>
      </c>
      <c r="V51" s="16">
        <v>65.253564639999993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24683.639904405511</v>
      </c>
      <c r="G52" s="6">
        <f t="shared" si="1"/>
        <v>3508.3346057023055</v>
      </c>
      <c r="H52" s="6">
        <f t="shared" si="2"/>
        <v>5725.1394389757379</v>
      </c>
      <c r="I52" s="6">
        <f t="shared" si="3"/>
        <v>1995.1243499460918</v>
      </c>
      <c r="J52" s="6">
        <f t="shared" si="4"/>
        <v>14515.2525169991</v>
      </c>
      <c r="K52" s="6">
        <f t="shared" si="5"/>
        <v>7469.6684599430964</v>
      </c>
      <c r="L52" s="6">
        <f t="shared" si="6"/>
        <v>6467.2871440281533</v>
      </c>
      <c r="S52" s="6" t="s">
        <v>38</v>
      </c>
      <c r="V52" s="16">
        <v>64.364446419999993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24270.979098285417</v>
      </c>
      <c r="G53" s="6">
        <f t="shared" si="1"/>
        <v>3449.6823083857439</v>
      </c>
      <c r="H53" s="6">
        <f t="shared" si="2"/>
        <v>5629.4266241239857</v>
      </c>
      <c r="I53" s="6">
        <f t="shared" si="3"/>
        <v>1961.7698841644208</v>
      </c>
      <c r="J53" s="6">
        <f t="shared" si="4"/>
        <v>14272.586693486073</v>
      </c>
      <c r="K53" s="6">
        <f t="shared" si="5"/>
        <v>7344.7906291179997</v>
      </c>
      <c r="L53" s="6">
        <f t="shared" si="6"/>
        <v>6359.1671124363593</v>
      </c>
      <c r="S53" s="6" t="s">
        <v>38</v>
      </c>
      <c r="V53" s="16">
        <v>63.288402349999998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23820.102699648098</v>
      </c>
      <c r="G54" s="6">
        <f t="shared" si="1"/>
        <v>3385.5983532494752</v>
      </c>
      <c r="H54" s="6">
        <f t="shared" si="2"/>
        <v>5524.8500599730423</v>
      </c>
      <c r="I54" s="6">
        <f t="shared" si="3"/>
        <v>1925.3265360512132</v>
      </c>
      <c r="J54" s="6">
        <f t="shared" si="4"/>
        <v>14007.448131850851</v>
      </c>
      <c r="K54" s="6">
        <f t="shared" si="5"/>
        <v>7208.3481422207251</v>
      </c>
      <c r="L54" s="6">
        <f t="shared" si="6"/>
        <v>6241.0343270065896</v>
      </c>
      <c r="S54" s="6" t="s">
        <v>38</v>
      </c>
      <c r="V54" s="16">
        <v>62.112708249999997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23355.587860031446</v>
      </c>
      <c r="G55" s="6">
        <f t="shared" si="1"/>
        <v>3319.575939496855</v>
      </c>
      <c r="H55" s="6">
        <f t="shared" si="2"/>
        <v>5417.1101869811282</v>
      </c>
      <c r="I55" s="6">
        <f t="shared" si="3"/>
        <v>1887.7808227358494</v>
      </c>
      <c r="J55" s="6">
        <f t="shared" si="4"/>
        <v>13734.289463962263</v>
      </c>
      <c r="K55" s="6">
        <f t="shared" si="5"/>
        <v>7067.7784426100634</v>
      </c>
      <c r="L55" s="6">
        <f t="shared" si="6"/>
        <v>6119.3281741823903</v>
      </c>
      <c r="S55" s="6" t="s">
        <v>38</v>
      </c>
      <c r="V55" s="16">
        <v>60.90145089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22903.809976355195</v>
      </c>
      <c r="G56" s="6">
        <f t="shared" si="1"/>
        <v>3255.3638545073372</v>
      </c>
      <c r="H56" s="6">
        <f t="shared" si="2"/>
        <v>5312.3245318059253</v>
      </c>
      <c r="I56" s="6">
        <f t="shared" si="3"/>
        <v>1851.2646095687335</v>
      </c>
      <c r="J56" s="6">
        <f t="shared" si="4"/>
        <v>13468.620782659476</v>
      </c>
      <c r="K56" s="6">
        <f t="shared" si="5"/>
        <v>6931.0631517669963</v>
      </c>
      <c r="L56" s="6">
        <f t="shared" si="6"/>
        <v>6000.9591933363281</v>
      </c>
      <c r="S56" s="6" t="s">
        <v>38</v>
      </c>
      <c r="V56" s="16">
        <v>59.723406099999998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22472.492081981134</v>
      </c>
      <c r="G57" s="6">
        <f t="shared" si="1"/>
        <v>3194.0597883018868</v>
      </c>
      <c r="H57" s="6">
        <f t="shared" si="2"/>
        <v>5212.2843798113163</v>
      </c>
      <c r="I57" s="6">
        <f t="shared" si="3"/>
        <v>1816.4021323584909</v>
      </c>
      <c r="J57" s="6">
        <f t="shared" si="4"/>
        <v>13214.98362962264</v>
      </c>
      <c r="K57" s="6">
        <f t="shared" si="5"/>
        <v>6800.5393844339633</v>
      </c>
      <c r="L57" s="6">
        <f t="shared" si="6"/>
        <v>5887.9508734905667</v>
      </c>
      <c r="S57" s="6" t="s">
        <v>38</v>
      </c>
      <c r="V57" s="16">
        <v>58.59871227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22057.378698430668</v>
      </c>
      <c r="G58" s="6">
        <f t="shared" si="1"/>
        <v>3135.0589012997903</v>
      </c>
      <c r="H58" s="6">
        <f t="shared" si="2"/>
        <v>5116.002712560643</v>
      </c>
      <c r="I58" s="6">
        <f t="shared" si="3"/>
        <v>1782.8494301347712</v>
      </c>
      <c r="J58" s="6">
        <f t="shared" si="4"/>
        <v>12970.875564168911</v>
      </c>
      <c r="K58" s="6">
        <f t="shared" si="5"/>
        <v>6674.9193640311487</v>
      </c>
      <c r="L58" s="6">
        <f t="shared" si="6"/>
        <v>5779.188249374065</v>
      </c>
      <c r="S58" s="6" t="s">
        <v>38</v>
      </c>
      <c r="V58" s="16">
        <v>57.516272919999999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21668.770169237796</v>
      </c>
      <c r="G59" s="6">
        <f t="shared" si="1"/>
        <v>3079.825201719078</v>
      </c>
      <c r="H59" s="6">
        <f t="shared" si="2"/>
        <v>5025.8685984097001</v>
      </c>
      <c r="I59" s="6">
        <f t="shared" si="3"/>
        <v>1751.4390570215639</v>
      </c>
      <c r="J59" s="6">
        <f t="shared" si="4"/>
        <v>12742.353719200359</v>
      </c>
      <c r="K59" s="6">
        <f t="shared" si="5"/>
        <v>6557.3201410227639</v>
      </c>
      <c r="L59" s="6">
        <f t="shared" si="6"/>
        <v>5677.3700833887406</v>
      </c>
      <c r="S59" s="6" t="s">
        <v>38</v>
      </c>
      <c r="V59" s="16">
        <v>56.502946970000004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21301.536552157831</v>
      </c>
      <c r="G60" s="6">
        <f t="shared" si="1"/>
        <v>3027.6295607127886</v>
      </c>
      <c r="H60" s="6">
        <f t="shared" si="2"/>
        <v>4940.6921952291068</v>
      </c>
      <c r="I60" s="6">
        <f t="shared" si="3"/>
        <v>1721.7563710646903</v>
      </c>
      <c r="J60" s="6">
        <f t="shared" si="4"/>
        <v>12526.401424267744</v>
      </c>
      <c r="K60" s="6">
        <f t="shared" si="5"/>
        <v>6446.1893119571741</v>
      </c>
      <c r="L60" s="6">
        <f t="shared" si="6"/>
        <v>5581.1522946106625</v>
      </c>
      <c r="S60" s="6" t="s">
        <v>38</v>
      </c>
      <c r="V60" s="16">
        <v>55.545357709999998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20963.880061370171</v>
      </c>
      <c r="G61" s="6">
        <f t="shared" si="1"/>
        <v>2979.6377752201265</v>
      </c>
      <c r="H61" s="6">
        <f t="shared" si="2"/>
        <v>4862.3759298921796</v>
      </c>
      <c r="I61" s="6">
        <f t="shared" si="3"/>
        <v>1694.4643392048522</v>
      </c>
      <c r="J61" s="6">
        <f t="shared" si="4"/>
        <v>12327.842004070082</v>
      </c>
      <c r="K61" s="6">
        <f t="shared" si="5"/>
        <v>6344.0089994384562</v>
      </c>
      <c r="L61" s="6">
        <f t="shared" si="6"/>
        <v>5492.6839208041338</v>
      </c>
      <c r="S61" s="6" t="s">
        <v>38</v>
      </c>
      <c r="V61" s="16">
        <v>54.664893030000002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20623.434373900865</v>
      </c>
      <c r="G62" s="6">
        <f t="shared" si="1"/>
        <v>2931.2495556813424</v>
      </c>
      <c r="H62" s="6">
        <f t="shared" si="2"/>
        <v>4783.4127364689984</v>
      </c>
      <c r="I62" s="6">
        <f t="shared" si="3"/>
        <v>1666.9468627088952</v>
      </c>
      <c r="J62" s="6">
        <f t="shared" si="4"/>
        <v>12127.642392461816</v>
      </c>
      <c r="K62" s="6">
        <f t="shared" si="5"/>
        <v>6240.9846309149461</v>
      </c>
      <c r="L62" s="6">
        <f t="shared" si="6"/>
        <v>5403.4847578631325</v>
      </c>
      <c r="S62" s="6" t="s">
        <v>38</v>
      </c>
      <c r="V62" s="16">
        <v>53.777155309999998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20294.085969600175</v>
      </c>
      <c r="G63" s="6">
        <f t="shared" si="1"/>
        <v>2884.4386149685542</v>
      </c>
      <c r="H63" s="6">
        <f t="shared" si="2"/>
        <v>4707.0234540970305</v>
      </c>
      <c r="I63" s="6">
        <f t="shared" si="3"/>
        <v>1640.3263552156338</v>
      </c>
      <c r="J63" s="6">
        <f t="shared" si="4"/>
        <v>11933.968555336929</v>
      </c>
      <c r="K63" s="6">
        <f t="shared" si="5"/>
        <v>6141.3184796720589</v>
      </c>
      <c r="L63" s="6">
        <f t="shared" si="6"/>
        <v>5317.1931611096134</v>
      </c>
      <c r="S63" s="6" t="s">
        <v>38</v>
      </c>
      <c r="V63" s="16">
        <v>52.91835459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20000.957782930516</v>
      </c>
      <c r="G64" s="6">
        <f t="shared" si="1"/>
        <v>2842.7757254926637</v>
      </c>
      <c r="H64" s="6">
        <f t="shared" si="2"/>
        <v>4639.0351124797799</v>
      </c>
      <c r="I64" s="6">
        <f t="shared" si="3"/>
        <v>1616.6334482884101</v>
      </c>
      <c r="J64" s="6">
        <f t="shared" si="4"/>
        <v>11761.59407305481</v>
      </c>
      <c r="K64" s="6">
        <f t="shared" si="5"/>
        <v>6052.6131518044331</v>
      </c>
      <c r="L64" s="6">
        <f t="shared" si="6"/>
        <v>5240.3915159493854</v>
      </c>
      <c r="S64" s="6" t="s">
        <v>38</v>
      </c>
      <c r="V64" s="16">
        <v>52.154000809999999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19733.057520985323</v>
      </c>
      <c r="G65" s="6">
        <f t="shared" si="1"/>
        <v>2804.6985309014685</v>
      </c>
      <c r="H65" s="6">
        <f t="shared" si="2"/>
        <v>4576.8981520754669</v>
      </c>
      <c r="I65" s="6">
        <f t="shared" si="3"/>
        <v>1594.9796590566041</v>
      </c>
      <c r="J65" s="6">
        <f t="shared" si="4"/>
        <v>11604.054910817613</v>
      </c>
      <c r="K65" s="6">
        <f t="shared" si="5"/>
        <v>5971.542201781971</v>
      </c>
      <c r="L65" s="6">
        <f t="shared" si="6"/>
        <v>5170.1997643815512</v>
      </c>
      <c r="S65" s="6" t="s">
        <v>38</v>
      </c>
      <c r="V65" s="16">
        <v>51.455430739999997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19488.17005298892</v>
      </c>
      <c r="G66" s="6">
        <f t="shared" si="1"/>
        <v>2769.8921902725374</v>
      </c>
      <c r="H66" s="6">
        <f t="shared" si="2"/>
        <v>4520.0987940161676</v>
      </c>
      <c r="I66" s="6">
        <f t="shared" si="3"/>
        <v>1575.1859433692725</v>
      </c>
      <c r="J66" s="6">
        <f t="shared" si="4"/>
        <v>11460.048457556159</v>
      </c>
      <c r="K66" s="6">
        <f t="shared" si="5"/>
        <v>5897.4352952231211</v>
      </c>
      <c r="L66" s="6">
        <f t="shared" si="6"/>
        <v>5106.0375265738248</v>
      </c>
      <c r="S66" s="6" t="s">
        <v>38</v>
      </c>
      <c r="V66" s="16">
        <v>50.81686826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19250.349652604076</v>
      </c>
      <c r="G67" s="6">
        <f t="shared" si="1"/>
        <v>2736.0903059538796</v>
      </c>
      <c r="H67" s="6">
        <f t="shared" si="2"/>
        <v>4464.9385761994563</v>
      </c>
      <c r="I67" s="6">
        <f t="shared" si="3"/>
        <v>1555.9634432210246</v>
      </c>
      <c r="J67" s="6">
        <f t="shared" si="4"/>
        <v>11320.197804303687</v>
      </c>
      <c r="K67" s="6">
        <f t="shared" si="5"/>
        <v>5825.4669975666366</v>
      </c>
      <c r="L67" s="6">
        <f t="shared" si="6"/>
        <v>5043.7269101512429</v>
      </c>
      <c r="S67" s="6" t="s">
        <v>38</v>
      </c>
      <c r="V67" s="16">
        <v>50.196733690000002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46DBD9E5-EEB3-4221-BC1A-F88DCC6675E3}"/>
  </hyperlinks>
  <pageMargins left="0.7" right="0.7" top="0.75" bottom="0.75" header="0.3" footer="0.3"/>
  <pageSetup orientation="portrait" r:id="rId2"/>
  <drawing r:id="rId3"/>
  <legacy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F19DB-A025-4772-BCD0-0B26D940F2CA}">
  <dimension ref="B1:W109"/>
  <sheetViews>
    <sheetView topLeftCell="C41" zoomScale="72" workbookViewId="0">
      <selection activeCell="M62" sqref="M62"/>
    </sheetView>
  </sheetViews>
  <sheetFormatPr defaultRowHeight="14.5"/>
  <cols>
    <col min="4" max="4" width="13" bestFit="1" customWidth="1"/>
    <col min="6" max="6" width="12.7265625" bestFit="1" customWidth="1"/>
    <col min="11" max="11" width="12.26953125" bestFit="1" customWidth="1"/>
    <col min="12" max="12" width="11.81640625" bestFit="1" customWidth="1"/>
    <col min="13" max="13" width="14.26953125" bestFit="1" customWidth="1"/>
    <col min="19" max="19" width="14.26953125" bestFit="1" customWidth="1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>
      <c r="E34" s="14" t="s">
        <v>29</v>
      </c>
    </row>
    <row r="36" spans="2:22">
      <c r="B36" s="1" t="s">
        <v>27</v>
      </c>
      <c r="C36" s="6"/>
      <c r="D36" s="6"/>
      <c r="E36" s="6"/>
      <c r="F36" s="6"/>
      <c r="G36" s="6"/>
      <c r="H36" s="6"/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B38" s="6"/>
      <c r="C38" s="6" t="s">
        <v>13</v>
      </c>
      <c r="D38" s="6" t="s">
        <v>12</v>
      </c>
      <c r="E38" s="6">
        <v>2021</v>
      </c>
      <c r="F38" s="6">
        <f>V38*L2*1000/SUM(L2:R2)</f>
        <v>19818.341026099133</v>
      </c>
      <c r="G38" s="6">
        <f>V38*M2*1000/SUM(L2:R2)</f>
        <v>2816.8200443186588</v>
      </c>
      <c r="H38" s="6">
        <f>V38*N2*1000/SUM(L2:R2)</f>
        <v>4596.6788635309968</v>
      </c>
      <c r="I38" s="6">
        <f>V38*O2*1000/SUM(L2:R2)</f>
        <v>1601.872937291105</v>
      </c>
      <c r="J38" s="6">
        <f>V38*P2*1000/SUM(L2:R2)</f>
        <v>11654.206007538185</v>
      </c>
      <c r="K38" s="6">
        <f>V38*Q2*1000/SUM(L2:R2)</f>
        <v>5997.3503690850548</v>
      </c>
      <c r="L38" s="6">
        <f>V38*R2*1000/SUM(L2:R2)</f>
        <v>5192.544642136867</v>
      </c>
      <c r="M38" s="6"/>
      <c r="N38" s="6"/>
      <c r="O38" s="6"/>
      <c r="P38" s="6"/>
      <c r="Q38" s="6"/>
      <c r="R38" s="6"/>
      <c r="S38" s="6" t="s">
        <v>40</v>
      </c>
      <c r="T38" s="6"/>
      <c r="U38" s="6"/>
      <c r="V38" s="16">
        <v>51.677813890000003</v>
      </c>
    </row>
    <row r="39" spans="2:22">
      <c r="B39" s="6"/>
      <c r="C39" s="6" t="s">
        <v>13</v>
      </c>
      <c r="D39" s="6" t="s">
        <v>12</v>
      </c>
      <c r="E39" s="6">
        <v>2022</v>
      </c>
      <c r="F39" s="6">
        <f>F38*V39/V38</f>
        <v>21243.888277253667</v>
      </c>
      <c r="G39" s="6">
        <f>G38*V39/V38</f>
        <v>3019.4358972746336</v>
      </c>
      <c r="H39" s="6">
        <f>H38*V39/V38</f>
        <v>4927.3212169811313</v>
      </c>
      <c r="I39" s="6">
        <f>I38*V39/V38</f>
        <v>1717.0967877358487</v>
      </c>
      <c r="J39" s="6">
        <f>J38*V39/V38</f>
        <v>12492.501267295596</v>
      </c>
      <c r="K39" s="6">
        <f>K38*V39/V38</f>
        <v>6428.7440120545061</v>
      </c>
      <c r="L39" s="6">
        <f>L38*V39/V38</f>
        <v>5566.0480414046115</v>
      </c>
      <c r="M39" s="6"/>
      <c r="N39" s="6"/>
      <c r="O39" s="6"/>
      <c r="P39" s="6"/>
      <c r="Q39" s="6"/>
      <c r="R39" s="6"/>
      <c r="S39" s="6" t="s">
        <v>40</v>
      </c>
      <c r="T39" s="6"/>
      <c r="U39" s="6"/>
      <c r="V39" s="16">
        <v>55.395035499999999</v>
      </c>
    </row>
    <row r="40" spans="2:22">
      <c r="B40" s="6"/>
      <c r="C40" s="6" t="s">
        <v>13</v>
      </c>
      <c r="D40" s="6" t="s">
        <v>12</v>
      </c>
      <c r="E40" s="6">
        <v>2023</v>
      </c>
      <c r="F40" s="6">
        <f t="shared" ref="F40:F52" si="0">F39*V40/V39</f>
        <v>20366.103184080566</v>
      </c>
      <c r="G40" s="6">
        <f t="shared" ref="G40:G52" si="1">G39*V40/V39</f>
        <v>2894.6745642348019</v>
      </c>
      <c r="H40" s="6">
        <f t="shared" ref="H40:H52" si="2">H39*V40/V39</f>
        <v>4723.7271735040431</v>
      </c>
      <c r="I40" s="6">
        <f t="shared" ref="I40:I52" si="3">I39*V40/V39</f>
        <v>1646.1473483423179</v>
      </c>
      <c r="J40" s="6">
        <f t="shared" ref="J40:J52" si="4">J39*V40/V39</f>
        <v>11976.318389389038</v>
      </c>
      <c r="K40" s="6">
        <f t="shared" ref="K40:K52" si="5">K39*V40/V39</f>
        <v>6163.1120529724458</v>
      </c>
      <c r="L40" s="6">
        <f t="shared" ref="L40:L52" si="6">L39*V40/V39</f>
        <v>5336.0621774767887</v>
      </c>
      <c r="M40" s="6"/>
      <c r="N40" s="6"/>
      <c r="O40" s="6"/>
      <c r="P40" s="6"/>
      <c r="Q40" s="6"/>
      <c r="R40" s="6"/>
      <c r="S40" s="6" t="s">
        <v>40</v>
      </c>
      <c r="T40" s="6"/>
      <c r="U40" s="6"/>
      <c r="V40" s="16">
        <v>53.106144890000003</v>
      </c>
    </row>
    <row r="41" spans="2:22">
      <c r="B41" s="6"/>
      <c r="C41" s="6" t="s">
        <v>13</v>
      </c>
      <c r="D41" s="6" t="s">
        <v>12</v>
      </c>
      <c r="E41" s="6">
        <v>2024</v>
      </c>
      <c r="F41" s="6">
        <f t="shared" si="0"/>
        <v>17034.023394606171</v>
      </c>
      <c r="G41" s="6">
        <f t="shared" si="1"/>
        <v>2421.0794672536695</v>
      </c>
      <c r="H41" s="6">
        <f t="shared" si="2"/>
        <v>3950.8824273315363</v>
      </c>
      <c r="I41" s="6">
        <f t="shared" si="3"/>
        <v>1376.8226640700807</v>
      </c>
      <c r="J41" s="6">
        <f t="shared" si="4"/>
        <v>10016.883729901167</v>
      </c>
      <c r="K41" s="6">
        <f t="shared" si="5"/>
        <v>5154.7708437406409</v>
      </c>
      <c r="L41" s="6">
        <f t="shared" si="6"/>
        <v>4463.0338530967356</v>
      </c>
      <c r="M41" s="6"/>
      <c r="N41" s="6"/>
      <c r="O41" s="6"/>
      <c r="P41" s="6"/>
      <c r="Q41" s="6"/>
      <c r="R41" s="6"/>
      <c r="S41" s="6" t="s">
        <v>40</v>
      </c>
      <c r="T41" s="6"/>
      <c r="U41" s="6"/>
      <c r="V41" s="16">
        <v>44.417496380000003</v>
      </c>
    </row>
    <row r="42" spans="2:22">
      <c r="B42" s="6"/>
      <c r="C42" s="6" t="s">
        <v>13</v>
      </c>
      <c r="D42" s="6" t="s">
        <v>12</v>
      </c>
      <c r="E42" s="6">
        <v>2025</v>
      </c>
      <c r="F42" s="6">
        <f t="shared" si="0"/>
        <v>13496.909297020067</v>
      </c>
      <c r="G42" s="6">
        <f t="shared" si="1"/>
        <v>1918.3424381551367</v>
      </c>
      <c r="H42" s="6">
        <f t="shared" si="2"/>
        <v>3130.4818908355796</v>
      </c>
      <c r="I42" s="6">
        <f t="shared" si="3"/>
        <v>1090.9255074123987</v>
      </c>
      <c r="J42" s="6">
        <f t="shared" si="4"/>
        <v>7936.8783292902053</v>
      </c>
      <c r="K42" s="6">
        <f t="shared" si="5"/>
        <v>4084.3829383797547</v>
      </c>
      <c r="L42" s="6">
        <f t="shared" si="6"/>
        <v>3536.2850989068588</v>
      </c>
      <c r="M42" s="6"/>
      <c r="N42" s="6"/>
      <c r="O42" s="6"/>
      <c r="P42" s="6"/>
      <c r="Q42" s="6"/>
      <c r="R42" s="6"/>
      <c r="S42" s="6" t="s">
        <v>40</v>
      </c>
      <c r="T42" s="6"/>
      <c r="U42" s="6"/>
      <c r="V42" s="16">
        <v>35.194205500000002</v>
      </c>
    </row>
    <row r="43" spans="2:22">
      <c r="B43" s="6"/>
      <c r="C43" s="6" t="s">
        <v>13</v>
      </c>
      <c r="D43" s="6" t="s">
        <v>12</v>
      </c>
      <c r="E43" s="6">
        <v>2026</v>
      </c>
      <c r="F43" s="6">
        <f t="shared" si="0"/>
        <v>13821.84152565289</v>
      </c>
      <c r="G43" s="6">
        <f t="shared" si="1"/>
        <v>1964.5256990775683</v>
      </c>
      <c r="H43" s="6">
        <f t="shared" si="2"/>
        <v>3205.8468825606465</v>
      </c>
      <c r="I43" s="6">
        <f t="shared" si="3"/>
        <v>1117.1890651347705</v>
      </c>
      <c r="J43" s="6">
        <f t="shared" si="4"/>
        <v>8127.9552275022434</v>
      </c>
      <c r="K43" s="6">
        <f t="shared" si="5"/>
        <v>4182.7126834755918</v>
      </c>
      <c r="L43" s="6">
        <f t="shared" si="6"/>
        <v>3621.4196265962864</v>
      </c>
      <c r="M43" s="6"/>
      <c r="N43" s="6"/>
      <c r="O43" s="6"/>
      <c r="P43" s="6"/>
      <c r="Q43" s="6"/>
      <c r="R43" s="6"/>
      <c r="S43" s="6" t="s">
        <v>40</v>
      </c>
      <c r="T43" s="6"/>
      <c r="U43" s="6"/>
      <c r="V43" s="16">
        <v>36.041490709999998</v>
      </c>
    </row>
    <row r="44" spans="2:22">
      <c r="B44" s="6"/>
      <c r="C44" s="6" t="s">
        <v>13</v>
      </c>
      <c r="D44" s="6" t="s">
        <v>12</v>
      </c>
      <c r="E44" s="6">
        <v>2027</v>
      </c>
      <c r="F44" s="6">
        <f t="shared" si="0"/>
        <v>14329.271250892485</v>
      </c>
      <c r="G44" s="6">
        <f t="shared" si="1"/>
        <v>2036.6476904821809</v>
      </c>
      <c r="H44" s="6">
        <f t="shared" si="2"/>
        <v>3323.5404619407009</v>
      </c>
      <c r="I44" s="6">
        <f t="shared" si="3"/>
        <v>1158.2034943126682</v>
      </c>
      <c r="J44" s="6">
        <f t="shared" si="4"/>
        <v>8426.3500600718762</v>
      </c>
      <c r="K44" s="6">
        <f t="shared" si="5"/>
        <v>4336.2691212189284</v>
      </c>
      <c r="L44" s="6">
        <f t="shared" si="6"/>
        <v>3754.3697810811623</v>
      </c>
      <c r="M44" s="6"/>
      <c r="N44" s="6"/>
      <c r="O44" s="6"/>
      <c r="P44" s="6"/>
      <c r="Q44" s="6"/>
      <c r="R44" s="6"/>
      <c r="S44" s="6" t="s">
        <v>40</v>
      </c>
      <c r="T44" s="6"/>
      <c r="U44" s="6"/>
      <c r="V44" s="16">
        <v>37.364651860000002</v>
      </c>
    </row>
    <row r="45" spans="2:22">
      <c r="B45" s="6"/>
      <c r="C45" s="6" t="s">
        <v>13</v>
      </c>
      <c r="D45" s="6" t="s">
        <v>12</v>
      </c>
      <c r="E45" s="6">
        <v>2028</v>
      </c>
      <c r="F45" s="6">
        <f t="shared" si="0"/>
        <v>14461.465768044327</v>
      </c>
      <c r="G45" s="6">
        <f t="shared" si="1"/>
        <v>2055.4367589098538</v>
      </c>
      <c r="H45" s="6">
        <f t="shared" si="2"/>
        <v>3354.2017439353099</v>
      </c>
      <c r="I45" s="6">
        <f t="shared" si="3"/>
        <v>1168.8884865229109</v>
      </c>
      <c r="J45" s="6">
        <f t="shared" si="4"/>
        <v>8504.087249775379</v>
      </c>
      <c r="K45" s="6">
        <f t="shared" si="5"/>
        <v>4376.2733191075176</v>
      </c>
      <c r="L45" s="6">
        <f t="shared" si="6"/>
        <v>3789.0056737047021</v>
      </c>
      <c r="M45" s="6"/>
      <c r="N45" s="6"/>
      <c r="O45" s="6"/>
      <c r="P45" s="6"/>
      <c r="Q45" s="6"/>
      <c r="R45" s="6"/>
      <c r="S45" s="6" t="s">
        <v>40</v>
      </c>
      <c r="T45" s="6"/>
      <c r="U45" s="6"/>
      <c r="V45" s="16">
        <v>37.709358999999999</v>
      </c>
    </row>
    <row r="46" spans="2:22">
      <c r="B46" s="6"/>
      <c r="C46" s="6" t="s">
        <v>13</v>
      </c>
      <c r="D46" s="6" t="s">
        <v>12</v>
      </c>
      <c r="E46" s="6">
        <v>2029</v>
      </c>
      <c r="F46" s="6">
        <f t="shared" si="0"/>
        <v>13493.60949952531</v>
      </c>
      <c r="G46" s="6">
        <f t="shared" si="1"/>
        <v>1917.8734314046128</v>
      </c>
      <c r="H46" s="6">
        <f t="shared" si="2"/>
        <v>3129.7165336657686</v>
      </c>
      <c r="I46" s="6">
        <f t="shared" si="3"/>
        <v>1090.6587920350403</v>
      </c>
      <c r="J46" s="6">
        <f t="shared" si="4"/>
        <v>7934.9378782839149</v>
      </c>
      <c r="K46" s="6">
        <f t="shared" si="5"/>
        <v>4083.3843663147654</v>
      </c>
      <c r="L46" s="6">
        <f t="shared" si="6"/>
        <v>3535.4205287705904</v>
      </c>
      <c r="M46" s="6"/>
      <c r="N46" s="6"/>
      <c r="O46" s="6"/>
      <c r="P46" s="6"/>
      <c r="Q46" s="6"/>
      <c r="R46" s="6"/>
      <c r="S46" s="6" t="s">
        <v>40</v>
      </c>
      <c r="T46" s="6"/>
      <c r="U46" s="6"/>
      <c r="V46" s="16">
        <v>35.185601030000001</v>
      </c>
    </row>
    <row r="47" spans="2:22">
      <c r="B47" s="6"/>
      <c r="C47" s="6" t="s">
        <v>13</v>
      </c>
      <c r="D47" s="6" t="s">
        <v>12</v>
      </c>
      <c r="E47" s="6">
        <v>2030</v>
      </c>
      <c r="F47" s="6">
        <f t="shared" si="0"/>
        <v>11079.959019883201</v>
      </c>
      <c r="G47" s="6">
        <f t="shared" si="1"/>
        <v>1574.8165104402522</v>
      </c>
      <c r="H47" s="6">
        <f t="shared" si="2"/>
        <v>2569.8928769272238</v>
      </c>
      <c r="I47" s="6">
        <f t="shared" si="3"/>
        <v>895.56872983827475</v>
      </c>
      <c r="J47" s="6">
        <f t="shared" si="4"/>
        <v>6515.5869909973026</v>
      </c>
      <c r="K47" s="6">
        <f t="shared" si="5"/>
        <v>3352.9747131626236</v>
      </c>
      <c r="L47" s="6">
        <f t="shared" si="6"/>
        <v>2903.0271387511234</v>
      </c>
      <c r="M47" s="6"/>
      <c r="N47" s="6"/>
      <c r="O47" s="6"/>
      <c r="P47" s="6"/>
      <c r="Q47" s="6"/>
      <c r="R47" s="6"/>
      <c r="S47" s="6" t="s">
        <v>40</v>
      </c>
      <c r="T47" s="6"/>
      <c r="U47" s="6"/>
      <c r="V47" s="16">
        <v>28.89182598</v>
      </c>
    </row>
    <row r="48" spans="2:22">
      <c r="B48" s="6"/>
      <c r="C48" s="6" t="s">
        <v>13</v>
      </c>
      <c r="D48" s="6" t="s">
        <v>12</v>
      </c>
      <c r="E48" s="6">
        <v>2031</v>
      </c>
      <c r="F48" s="6">
        <f t="shared" si="0"/>
        <v>7101.335712885596</v>
      </c>
      <c r="G48" s="6">
        <f t="shared" si="1"/>
        <v>1009.326903354298</v>
      </c>
      <c r="H48" s="6">
        <f t="shared" si="2"/>
        <v>1647.0884082210243</v>
      </c>
      <c r="I48" s="6">
        <f t="shared" si="3"/>
        <v>573.98535438005376</v>
      </c>
      <c r="J48" s="6">
        <f t="shared" si="4"/>
        <v>4175.9514188229996</v>
      </c>
      <c r="K48" s="6">
        <f t="shared" si="5"/>
        <v>2148.9789837900571</v>
      </c>
      <c r="L48" s="6">
        <f t="shared" si="6"/>
        <v>1860.599868545972</v>
      </c>
      <c r="M48" s="6"/>
      <c r="N48" s="6"/>
      <c r="O48" s="6"/>
      <c r="P48" s="6"/>
      <c r="Q48" s="6"/>
      <c r="R48" s="6"/>
      <c r="S48" s="6" t="s">
        <v>40</v>
      </c>
      <c r="T48" s="6"/>
      <c r="U48" s="6"/>
      <c r="V48" s="16">
        <v>18.51726665</v>
      </c>
    </row>
    <row r="49" spans="2:23">
      <c r="B49" s="6"/>
      <c r="C49" s="6" t="s">
        <v>13</v>
      </c>
      <c r="D49" s="6" t="s">
        <v>12</v>
      </c>
      <c r="E49" s="6">
        <v>2032</v>
      </c>
      <c r="F49" s="6">
        <f t="shared" si="0"/>
        <v>3681.3654875025472</v>
      </c>
      <c r="G49" s="6">
        <f t="shared" si="1"/>
        <v>523.2397647211742</v>
      </c>
      <c r="H49" s="6">
        <f t="shared" si="2"/>
        <v>853.85829737466315</v>
      </c>
      <c r="I49" s="6">
        <f t="shared" si="3"/>
        <v>297.55667938814014</v>
      </c>
      <c r="J49" s="6">
        <f t="shared" si="4"/>
        <v>2164.8326529398018</v>
      </c>
      <c r="K49" s="6">
        <f t="shared" si="5"/>
        <v>1114.040707854148</v>
      </c>
      <c r="L49" s="6">
        <f t="shared" si="6"/>
        <v>964.5436322195269</v>
      </c>
      <c r="M49" s="6"/>
      <c r="N49" s="6"/>
      <c r="O49" s="6"/>
      <c r="P49" s="6"/>
      <c r="Q49" s="6"/>
      <c r="R49" s="6"/>
      <c r="S49" s="6" t="s">
        <v>40</v>
      </c>
      <c r="T49" s="6"/>
      <c r="U49" s="6"/>
      <c r="V49" s="16">
        <v>9.5994372220000006</v>
      </c>
    </row>
    <row r="50" spans="2:23">
      <c r="B50" s="6"/>
      <c r="C50" s="6" t="s">
        <v>13</v>
      </c>
      <c r="D50" s="6" t="s">
        <v>12</v>
      </c>
      <c r="E50" s="6">
        <v>2033</v>
      </c>
      <c r="F50" s="6">
        <f t="shared" si="0"/>
        <v>2716.2039762015584</v>
      </c>
      <c r="G50" s="6">
        <f t="shared" si="1"/>
        <v>386.05944839413013</v>
      </c>
      <c r="H50" s="6">
        <f t="shared" si="2"/>
        <v>629.9981108409703</v>
      </c>
      <c r="I50" s="6">
        <f t="shared" si="3"/>
        <v>219.54479620215633</v>
      </c>
      <c r="J50" s="6">
        <f t="shared" si="4"/>
        <v>1597.2679375867021</v>
      </c>
      <c r="K50" s="6">
        <f t="shared" si="5"/>
        <v>821.96723215783175</v>
      </c>
      <c r="L50" s="6">
        <f t="shared" si="6"/>
        <v>711.66453261665174</v>
      </c>
      <c r="M50" s="6"/>
      <c r="N50" s="6"/>
      <c r="O50" s="6"/>
      <c r="P50" s="6"/>
      <c r="Q50" s="6"/>
      <c r="R50" s="6"/>
      <c r="S50" s="6" t="s">
        <v>40</v>
      </c>
      <c r="T50" s="6"/>
      <c r="U50" s="6"/>
      <c r="V50" s="16">
        <v>7.0827060340000001</v>
      </c>
    </row>
    <row r="51" spans="2:23">
      <c r="B51" s="6"/>
      <c r="C51" s="6" t="s">
        <v>13</v>
      </c>
      <c r="D51" s="6" t="s">
        <v>12</v>
      </c>
      <c r="E51" s="6">
        <v>2034</v>
      </c>
      <c r="F51" s="6">
        <f t="shared" si="0"/>
        <v>595.41050408565468</v>
      </c>
      <c r="G51" s="6">
        <f t="shared" si="1"/>
        <v>84.626873677148879</v>
      </c>
      <c r="H51" s="6">
        <f t="shared" si="2"/>
        <v>138.09989825336928</v>
      </c>
      <c r="I51" s="6">
        <f t="shared" si="3"/>
        <v>48.125722118598382</v>
      </c>
      <c r="J51" s="6">
        <f t="shared" si="4"/>
        <v>350.13206526864326</v>
      </c>
      <c r="K51" s="6">
        <f t="shared" si="5"/>
        <v>180.18084368074275</v>
      </c>
      <c r="L51" s="6">
        <f t="shared" si="6"/>
        <v>156.00173691584308</v>
      </c>
      <c r="M51" s="6"/>
      <c r="N51" s="6"/>
      <c r="O51" s="6"/>
      <c r="P51" s="6"/>
      <c r="Q51" s="6"/>
      <c r="R51" s="6"/>
      <c r="S51" s="6" t="s">
        <v>40</v>
      </c>
      <c r="T51" s="6"/>
      <c r="U51" s="6"/>
      <c r="V51" s="16">
        <v>1.5525776440000001</v>
      </c>
    </row>
    <row r="52" spans="2:23">
      <c r="B52" s="6"/>
      <c r="C52" s="6" t="s">
        <v>13</v>
      </c>
      <c r="D52" s="6" t="s">
        <v>12</v>
      </c>
      <c r="E52" s="6">
        <v>2035</v>
      </c>
      <c r="F52" s="6">
        <f t="shared" si="0"/>
        <v>0</v>
      </c>
      <c r="G52" s="6">
        <f t="shared" si="1"/>
        <v>0</v>
      </c>
      <c r="H52" s="6">
        <f t="shared" si="2"/>
        <v>0</v>
      </c>
      <c r="I52" s="6">
        <f t="shared" si="3"/>
        <v>0</v>
      </c>
      <c r="J52" s="6">
        <f t="shared" si="4"/>
        <v>0</v>
      </c>
      <c r="K52" s="6">
        <f t="shared" si="5"/>
        <v>0</v>
      </c>
      <c r="L52" s="6">
        <f t="shared" si="6"/>
        <v>0</v>
      </c>
      <c r="M52" s="6"/>
      <c r="N52" s="6"/>
      <c r="O52" s="6"/>
      <c r="P52" s="6"/>
      <c r="Q52" s="6"/>
      <c r="R52" s="6"/>
      <c r="S52" s="6" t="s">
        <v>40</v>
      </c>
      <c r="T52" s="6"/>
      <c r="U52" s="6"/>
      <c r="V52" s="16">
        <v>0</v>
      </c>
      <c r="W52">
        <v>-5.6844259419999998</v>
      </c>
    </row>
    <row r="53" spans="2:23">
      <c r="B53" s="6"/>
      <c r="C53" s="6" t="s">
        <v>13</v>
      </c>
      <c r="D53" s="6" t="s">
        <v>12</v>
      </c>
      <c r="E53" s="6">
        <v>2036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/>
      <c r="N53" s="6"/>
      <c r="O53" s="6"/>
      <c r="P53" s="6"/>
      <c r="Q53" s="6"/>
      <c r="R53" s="6"/>
      <c r="S53" s="6" t="s">
        <v>40</v>
      </c>
      <c r="T53" s="6"/>
      <c r="U53" s="6"/>
      <c r="V53" s="16">
        <v>0</v>
      </c>
      <c r="W53">
        <v>-8.1466444879999997</v>
      </c>
    </row>
    <row r="54" spans="2:23">
      <c r="B54" s="6"/>
      <c r="C54" s="6" t="s">
        <v>13</v>
      </c>
      <c r="D54" s="6" t="s">
        <v>12</v>
      </c>
      <c r="E54" s="6">
        <v>2037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/>
      <c r="N54" s="6"/>
      <c r="O54" s="6"/>
      <c r="P54" s="6"/>
      <c r="Q54" s="6"/>
      <c r="R54" s="6"/>
      <c r="S54" s="6" t="s">
        <v>40</v>
      </c>
      <c r="T54" s="6"/>
      <c r="U54" s="6"/>
      <c r="V54" s="16">
        <v>0</v>
      </c>
      <c r="W54">
        <v>-10.5646591</v>
      </c>
    </row>
    <row r="55" spans="2:23">
      <c r="B55" s="6"/>
      <c r="C55" s="6" t="s">
        <v>13</v>
      </c>
      <c r="D55" s="6" t="s">
        <v>12</v>
      </c>
      <c r="E55" s="6">
        <v>2038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/>
      <c r="N55" s="6"/>
      <c r="O55" s="6"/>
      <c r="P55" s="6"/>
      <c r="Q55" s="6"/>
      <c r="R55" s="6"/>
      <c r="S55" s="6" t="s">
        <v>40</v>
      </c>
      <c r="T55" s="6"/>
      <c r="U55" s="6"/>
      <c r="V55" s="16">
        <v>0</v>
      </c>
      <c r="W55">
        <v>-12.893114629999999</v>
      </c>
    </row>
    <row r="56" spans="2:23">
      <c r="B56" s="6"/>
      <c r="C56" s="6" t="s">
        <v>13</v>
      </c>
      <c r="D56" s="6" t="s">
        <v>12</v>
      </c>
      <c r="E56" s="6">
        <v>2039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/>
      <c r="N56" s="6"/>
      <c r="O56" s="6"/>
      <c r="P56" s="6"/>
      <c r="Q56" s="6"/>
      <c r="R56" s="6"/>
      <c r="S56" s="6" t="s">
        <v>40</v>
      </c>
      <c r="T56" s="6"/>
      <c r="U56" s="6"/>
      <c r="V56" s="16">
        <v>0</v>
      </c>
      <c r="W56">
        <v>-15.02770215</v>
      </c>
    </row>
    <row r="57" spans="2:23">
      <c r="B57" s="6"/>
      <c r="C57" s="6" t="s">
        <v>13</v>
      </c>
      <c r="D57" s="6" t="s">
        <v>12</v>
      </c>
      <c r="E57" s="6">
        <v>2040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/>
      <c r="N57" s="6"/>
      <c r="O57" s="6"/>
      <c r="P57" s="6"/>
      <c r="Q57" s="6"/>
      <c r="R57" s="6"/>
      <c r="S57" s="6" t="s">
        <v>40</v>
      </c>
      <c r="T57" s="6"/>
      <c r="U57" s="6"/>
      <c r="V57" s="16">
        <v>0</v>
      </c>
      <c r="W57">
        <v>-16.816218299999999</v>
      </c>
    </row>
    <row r="58" spans="2:23">
      <c r="B58" s="6"/>
      <c r="C58" s="6" t="s">
        <v>13</v>
      </c>
      <c r="D58" s="6" t="s">
        <v>12</v>
      </c>
      <c r="E58" s="6">
        <v>2041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/>
      <c r="N58" s="6"/>
      <c r="O58" s="6"/>
      <c r="P58" s="6"/>
      <c r="Q58" s="6"/>
      <c r="R58" s="6"/>
      <c r="S58" s="6" t="s">
        <v>40</v>
      </c>
      <c r="T58" s="6"/>
      <c r="U58" s="6"/>
      <c r="V58" s="16">
        <v>0</v>
      </c>
      <c r="W58">
        <v>-19.076606049999999</v>
      </c>
    </row>
    <row r="59" spans="2:23">
      <c r="B59" s="6"/>
      <c r="C59" s="6" t="s">
        <v>13</v>
      </c>
      <c r="D59" s="6" t="s">
        <v>12</v>
      </c>
      <c r="E59" s="6">
        <v>2042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/>
      <c r="N59" s="6"/>
      <c r="O59" s="6"/>
      <c r="P59" s="6"/>
      <c r="Q59" s="6"/>
      <c r="R59" s="6"/>
      <c r="S59" s="6" t="s">
        <v>40</v>
      </c>
      <c r="T59" s="6"/>
      <c r="U59" s="6"/>
      <c r="V59" s="16">
        <v>0</v>
      </c>
      <c r="W59">
        <v>-20.909172890000001</v>
      </c>
    </row>
    <row r="60" spans="2:23">
      <c r="B60" s="6"/>
      <c r="C60" s="6" t="s">
        <v>13</v>
      </c>
      <c r="D60" s="6" t="s">
        <v>12</v>
      </c>
      <c r="E60" s="6">
        <v>2043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/>
      <c r="N60" s="6"/>
      <c r="O60" s="6"/>
      <c r="P60" s="6"/>
      <c r="Q60" s="6"/>
      <c r="R60" s="6"/>
      <c r="S60" s="6" t="s">
        <v>40</v>
      </c>
      <c r="T60" s="6"/>
      <c r="U60" s="6"/>
      <c r="V60" s="16">
        <v>0</v>
      </c>
      <c r="W60">
        <v>-22.88512888</v>
      </c>
    </row>
    <row r="61" spans="2:23">
      <c r="B61" s="6"/>
      <c r="C61" s="6" t="s">
        <v>13</v>
      </c>
      <c r="D61" s="6" t="s">
        <v>12</v>
      </c>
      <c r="E61" s="6">
        <v>2044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/>
      <c r="N61" s="6"/>
      <c r="O61" s="6"/>
      <c r="P61" s="6"/>
      <c r="Q61" s="6"/>
      <c r="R61" s="6"/>
      <c r="S61" s="6" t="s">
        <v>40</v>
      </c>
      <c r="T61" s="6"/>
      <c r="U61" s="6"/>
      <c r="V61" s="16">
        <v>0</v>
      </c>
      <c r="W61">
        <v>-25.072184400000001</v>
      </c>
    </row>
    <row r="62" spans="2:23">
      <c r="B62" s="6"/>
      <c r="C62" s="6" t="s">
        <v>13</v>
      </c>
      <c r="D62" s="6" t="s">
        <v>12</v>
      </c>
      <c r="E62" s="6">
        <v>2045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/>
      <c r="N62" s="6"/>
      <c r="O62" s="6"/>
      <c r="P62" s="6"/>
      <c r="Q62" s="6"/>
      <c r="R62" s="6"/>
      <c r="S62" s="6" t="s">
        <v>40</v>
      </c>
      <c r="T62" s="6"/>
      <c r="U62" s="6"/>
      <c r="V62" s="16">
        <v>0</v>
      </c>
      <c r="W62">
        <v>-27.170903339999999</v>
      </c>
    </row>
    <row r="63" spans="2:23">
      <c r="B63" s="6"/>
      <c r="C63" s="6" t="s">
        <v>13</v>
      </c>
      <c r="D63" s="6" t="s">
        <v>12</v>
      </c>
      <c r="E63" s="6">
        <v>2046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/>
      <c r="N63" s="6"/>
      <c r="O63" s="6"/>
      <c r="P63" s="6"/>
      <c r="Q63" s="6"/>
      <c r="R63" s="6"/>
      <c r="S63" s="6" t="s">
        <v>40</v>
      </c>
      <c r="T63" s="6"/>
      <c r="U63" s="6"/>
      <c r="V63" s="16">
        <v>0</v>
      </c>
      <c r="W63">
        <v>-29.06183699</v>
      </c>
    </row>
    <row r="64" spans="2:23">
      <c r="B64" s="6"/>
      <c r="C64" s="6" t="s">
        <v>13</v>
      </c>
      <c r="D64" s="6" t="s">
        <v>12</v>
      </c>
      <c r="E64" s="6">
        <v>2047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/>
      <c r="N64" s="6"/>
      <c r="O64" s="6"/>
      <c r="P64" s="6"/>
      <c r="Q64" s="6"/>
      <c r="R64" s="6"/>
      <c r="S64" s="6" t="s">
        <v>40</v>
      </c>
      <c r="T64" s="6"/>
      <c r="U64" s="6"/>
      <c r="V64" s="16">
        <v>0</v>
      </c>
      <c r="W64">
        <v>-30.81684052</v>
      </c>
    </row>
    <row r="65" spans="2:23">
      <c r="B65" s="6"/>
      <c r="C65" s="6" t="s">
        <v>13</v>
      </c>
      <c r="D65" s="6" t="s">
        <v>12</v>
      </c>
      <c r="E65" s="6">
        <v>2048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/>
      <c r="N65" s="6"/>
      <c r="O65" s="6"/>
      <c r="P65" s="6"/>
      <c r="Q65" s="6"/>
      <c r="R65" s="6"/>
      <c r="S65" s="6" t="s">
        <v>40</v>
      </c>
      <c r="T65" s="6"/>
      <c r="U65" s="6"/>
      <c r="V65" s="16">
        <v>0</v>
      </c>
      <c r="W65">
        <v>-32.479896629999999</v>
      </c>
    </row>
    <row r="66" spans="2:23">
      <c r="B66" s="6"/>
      <c r="C66" s="6" t="s">
        <v>13</v>
      </c>
      <c r="D66" s="6" t="s">
        <v>12</v>
      </c>
      <c r="E66" s="6">
        <v>2049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/>
      <c r="N66" s="6"/>
      <c r="O66" s="6"/>
      <c r="P66" s="6"/>
      <c r="Q66" s="6"/>
      <c r="R66" s="6"/>
      <c r="S66" s="6" t="s">
        <v>40</v>
      </c>
      <c r="T66" s="6"/>
      <c r="U66" s="6"/>
      <c r="V66" s="16">
        <v>0</v>
      </c>
      <c r="W66">
        <v>-34.077935850000003</v>
      </c>
    </row>
    <row r="67" spans="2:23">
      <c r="B67" s="6"/>
      <c r="C67" s="6" t="s">
        <v>13</v>
      </c>
      <c r="D67" s="6" t="s">
        <v>12</v>
      </c>
      <c r="E67" s="6">
        <v>2050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/>
      <c r="N67" s="6"/>
      <c r="O67" s="6"/>
      <c r="P67" s="6"/>
      <c r="Q67" s="6"/>
      <c r="R67" s="6"/>
      <c r="S67" s="6" t="s">
        <v>40</v>
      </c>
      <c r="T67" s="6"/>
      <c r="U67" s="6"/>
      <c r="V67" s="16">
        <v>0</v>
      </c>
      <c r="W67">
        <v>-36.015288640000001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5D64E8FD-4E58-40A5-8DD0-37FC4F823270}"/>
  </hyperlinks>
  <pageMargins left="0.7" right="0.7" top="0.75" bottom="0.75" header="0.3" footer="0.3"/>
  <pageSetup orientation="portrait" r:id="rId2"/>
  <drawing r:id="rId3"/>
  <legacy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B299B-A03B-4278-8FE6-F147C886D86C}">
  <dimension ref="B1:V109"/>
  <sheetViews>
    <sheetView topLeftCell="A52" zoomScale="72" workbookViewId="0">
      <selection activeCell="V38" sqref="V38:V67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 ht="18.5">
      <c r="E34" s="14" t="s">
        <v>29</v>
      </c>
      <c r="F34" s="15" t="s">
        <v>31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f>V38*L2*500/SUM(L2:R2)</f>
        <v>16714.686837841418</v>
      </c>
      <c r="G38" s="6">
        <f>V38*M2*500/SUM(L2:R2)</f>
        <v>2375.6915302515722</v>
      </c>
      <c r="H38" s="6">
        <f>V38*N2*500/SUM(L2:R2)</f>
        <v>3876.8152993665758</v>
      </c>
      <c r="I38" s="6">
        <f>V38*O2*500/SUM(L2:R2)</f>
        <v>1351.0113922035039</v>
      </c>
      <c r="J38" s="6">
        <f>V38*P2*500/SUM(L2:R2)</f>
        <v>9829.0973751617221</v>
      </c>
      <c r="K38" s="6">
        <f>V38*Q2*500/SUM(L2:R2)</f>
        <v>5058.134439409253</v>
      </c>
      <c r="L38" s="6">
        <f>V38*R2*500/SUM(L2:R2)</f>
        <v>4379.3654307659472</v>
      </c>
      <c r="S38" s="6" t="s">
        <v>36</v>
      </c>
      <c r="V38" s="16">
        <v>87.169604609999993</v>
      </c>
    </row>
    <row r="39" spans="2:22">
      <c r="C39" s="6" t="s">
        <v>13</v>
      </c>
      <c r="D39" s="6" t="s">
        <v>12</v>
      </c>
      <c r="E39" s="6">
        <v>2022</v>
      </c>
      <c r="F39" s="6">
        <f>F38*V39/V38</f>
        <v>15709.676154268494</v>
      </c>
      <c r="G39" s="6">
        <f>G38*V39/V38</f>
        <v>2232.8473721802934</v>
      </c>
      <c r="H39" s="6">
        <f>H38*V39/V38</f>
        <v>3643.7124699865221</v>
      </c>
      <c r="I39" s="6">
        <f>I38*V39/V38</f>
        <v>1269.7785880256065</v>
      </c>
      <c r="J39" s="6">
        <f>J38*V39/V38</f>
        <v>9238.0992925920909</v>
      </c>
      <c r="K39" s="6">
        <f>K38*V39/V38</f>
        <v>4754.0019599992502</v>
      </c>
      <c r="L39" s="6">
        <f>L38*V39/V38</f>
        <v>4116.0455679477382</v>
      </c>
      <c r="S39" s="6" t="s">
        <v>36</v>
      </c>
      <c r="V39" s="16">
        <v>81.928322809999997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F39*V40/V39</f>
        <v>15538.021850360139</v>
      </c>
      <c r="G40" s="6">
        <f t="shared" ref="G40:G67" si="1">G39*V40/V39</f>
        <v>2208.4498061425579</v>
      </c>
      <c r="H40" s="6">
        <f t="shared" ref="H40:H67" si="2">H39*V40/V39</f>
        <v>3603.8988594743932</v>
      </c>
      <c r="I40" s="6">
        <f t="shared" ref="I40:I67" si="3">I39*V40/V39</f>
        <v>1255.9041479986524</v>
      </c>
      <c r="J40" s="6">
        <f t="shared" ref="J40:J67" si="4">J39*V40/V39</f>
        <v>9137.157714424975</v>
      </c>
      <c r="K40" s="6">
        <f t="shared" ref="K40:K67" si="5">K39*V40/V39</f>
        <v>4702.0565927485768</v>
      </c>
      <c r="L40" s="6">
        <f t="shared" ref="L40:L67" si="6">L39*V40/V39</f>
        <v>4071.0709338507031</v>
      </c>
      <c r="S40" s="6" t="s">
        <v>36</v>
      </c>
      <c r="V40" s="16">
        <v>81.033119810000002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15188.892720014228</v>
      </c>
      <c r="G41" s="6">
        <f t="shared" si="1"/>
        <v>2158.8273916771491</v>
      </c>
      <c r="H41" s="6">
        <f t="shared" si="2"/>
        <v>3522.9216226819408</v>
      </c>
      <c r="I41" s="6">
        <f t="shared" si="3"/>
        <v>1227.6848079043129</v>
      </c>
      <c r="J41" s="6">
        <f t="shared" si="4"/>
        <v>8931.85179084007</v>
      </c>
      <c r="K41" s="6">
        <f t="shared" si="5"/>
        <v>4596.4044740378849</v>
      </c>
      <c r="L41" s="6">
        <f t="shared" si="6"/>
        <v>3979.5966478444138</v>
      </c>
      <c r="S41" s="6" t="s">
        <v>36</v>
      </c>
      <c r="V41" s="16">
        <v>79.212358910000006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14755.712561010781</v>
      </c>
      <c r="G42" s="6">
        <f t="shared" si="1"/>
        <v>2097.2586381132078</v>
      </c>
      <c r="H42" s="6">
        <f t="shared" si="2"/>
        <v>3422.449535822102</v>
      </c>
      <c r="I42" s="6">
        <f t="shared" si="3"/>
        <v>1192.6718079380055</v>
      </c>
      <c r="J42" s="6">
        <f t="shared" si="4"/>
        <v>8677.1195302156302</v>
      </c>
      <c r="K42" s="6">
        <f t="shared" si="5"/>
        <v>4465.3171553234488</v>
      </c>
      <c r="L42" s="6">
        <f t="shared" si="6"/>
        <v>3866.1004015768181</v>
      </c>
      <c r="S42" s="6" t="s">
        <v>36</v>
      </c>
      <c r="V42" s="16">
        <v>76.953259259999996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14364.394470424528</v>
      </c>
      <c r="G43" s="6">
        <f t="shared" si="1"/>
        <v>2041.6398232075476</v>
      </c>
      <c r="H43" s="6">
        <f t="shared" si="2"/>
        <v>3331.6869642452825</v>
      </c>
      <c r="I43" s="6">
        <f t="shared" si="3"/>
        <v>1161.0424269339624</v>
      </c>
      <c r="J43" s="6">
        <f t="shared" si="4"/>
        <v>8447.0043234905625</v>
      </c>
      <c r="K43" s="6">
        <f t="shared" si="5"/>
        <v>4346.8979752358473</v>
      </c>
      <c r="L43" s="6">
        <f t="shared" si="6"/>
        <v>3763.5723114622629</v>
      </c>
      <c r="S43" s="6" t="s">
        <v>36</v>
      </c>
      <c r="V43" s="16">
        <v>74.912476589999997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13950.97749626535</v>
      </c>
      <c r="G44" s="6">
        <f t="shared" si="1"/>
        <v>1982.8800502306085</v>
      </c>
      <c r="H44" s="6">
        <f t="shared" si="2"/>
        <v>3235.7987632884096</v>
      </c>
      <c r="I44" s="6">
        <f t="shared" si="3"/>
        <v>1127.6268417520218</v>
      </c>
      <c r="J44" s="6">
        <f t="shared" si="4"/>
        <v>8203.8938341958656</v>
      </c>
      <c r="K44" s="6">
        <f t="shared" si="5"/>
        <v>4221.7913157382436</v>
      </c>
      <c r="L44" s="6">
        <f t="shared" si="6"/>
        <v>3655.2541585294989</v>
      </c>
      <c r="S44" s="6" t="s">
        <v>36</v>
      </c>
      <c r="V44" s="16">
        <v>72.756444920000007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13543.809504000448</v>
      </c>
      <c r="G45" s="6">
        <f t="shared" si="1"/>
        <v>1925.0084574213836</v>
      </c>
      <c r="H45" s="6">
        <f t="shared" si="2"/>
        <v>3141.3599552425867</v>
      </c>
      <c r="I45" s="6">
        <f t="shared" si="3"/>
        <v>1094.7163480390836</v>
      </c>
      <c r="J45" s="6">
        <f t="shared" si="4"/>
        <v>7964.4580683423155</v>
      </c>
      <c r="K45" s="6">
        <f t="shared" si="5"/>
        <v>4098.5756991801418</v>
      </c>
      <c r="L45" s="6">
        <f t="shared" si="6"/>
        <v>3548.5732827740326</v>
      </c>
      <c r="S45" s="6" t="s">
        <v>36</v>
      </c>
      <c r="V45" s="16">
        <v>70.633002629999993</v>
      </c>
    </row>
    <row r="46" spans="2:22">
      <c r="C46" s="6" t="s">
        <v>13</v>
      </c>
      <c r="D46" s="6" t="s">
        <v>12</v>
      </c>
      <c r="E46" s="6">
        <v>2029</v>
      </c>
      <c r="F46" s="6">
        <f t="shared" si="0"/>
        <v>13121.802802383947</v>
      </c>
      <c r="G46" s="6">
        <f t="shared" si="1"/>
        <v>1865.0278094758908</v>
      </c>
      <c r="H46" s="6">
        <f t="shared" si="2"/>
        <v>3043.479447331536</v>
      </c>
      <c r="I46" s="6">
        <f t="shared" si="3"/>
        <v>1060.6064740700808</v>
      </c>
      <c r="J46" s="6">
        <f t="shared" si="4"/>
        <v>7716.2963765678323</v>
      </c>
      <c r="K46" s="6">
        <f t="shared" si="5"/>
        <v>3970.8696492961944</v>
      </c>
      <c r="L46" s="6">
        <f t="shared" si="6"/>
        <v>3438.0045608745122</v>
      </c>
      <c r="M46" s="3"/>
      <c r="N46" s="3"/>
      <c r="O46" s="3"/>
      <c r="P46" s="3"/>
      <c r="S46" s="6" t="s">
        <v>36</v>
      </c>
      <c r="V46" s="16">
        <v>68.432174239999995</v>
      </c>
    </row>
    <row r="47" spans="2:22" ht="15" thickBot="1">
      <c r="C47" s="6" t="s">
        <v>13</v>
      </c>
      <c r="D47" s="6" t="s">
        <v>12</v>
      </c>
      <c r="E47" s="6">
        <v>2030</v>
      </c>
      <c r="F47" s="6">
        <f t="shared" si="0"/>
        <v>12678.150433276431</v>
      </c>
      <c r="G47" s="6">
        <f t="shared" si="1"/>
        <v>1801.9706199580712</v>
      </c>
      <c r="H47" s="6">
        <f t="shared" si="2"/>
        <v>2940.5784292722374</v>
      </c>
      <c r="I47" s="6">
        <f t="shared" si="3"/>
        <v>1024.7470283827495</v>
      </c>
      <c r="J47" s="6">
        <f t="shared" si="4"/>
        <v>7455.4059166397119</v>
      </c>
      <c r="K47" s="6">
        <f t="shared" si="5"/>
        <v>3836.6132705151235</v>
      </c>
      <c r="L47" s="6">
        <f t="shared" si="6"/>
        <v>3321.7645219556753</v>
      </c>
      <c r="M47" s="5"/>
      <c r="N47" s="5"/>
      <c r="O47" s="5"/>
      <c r="P47" s="5"/>
      <c r="Q47" s="5"/>
      <c r="R47" s="5"/>
      <c r="S47" s="6" t="s">
        <v>36</v>
      </c>
      <c r="T47" s="5"/>
      <c r="V47" s="16">
        <v>66.118460440000007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12247.635169648098</v>
      </c>
      <c r="G48" s="6">
        <f t="shared" si="1"/>
        <v>1740.7806332494756</v>
      </c>
      <c r="H48" s="6">
        <f t="shared" si="2"/>
        <v>2840.7244399730457</v>
      </c>
      <c r="I48" s="6">
        <f t="shared" si="3"/>
        <v>989.94942605121298</v>
      </c>
      <c r="J48" s="6">
        <f t="shared" si="4"/>
        <v>7202.2407518508526</v>
      </c>
      <c r="K48" s="6">
        <f t="shared" si="5"/>
        <v>3706.3323922207237</v>
      </c>
      <c r="L48" s="6">
        <f t="shared" si="6"/>
        <v>3208.9664970065883</v>
      </c>
      <c r="S48" s="6" t="s">
        <v>36</v>
      </c>
      <c r="V48" s="16">
        <v>63.873258620000001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11742.229017906559</v>
      </c>
      <c r="G49" s="6">
        <f t="shared" si="1"/>
        <v>1668.9462563522009</v>
      </c>
      <c r="H49" s="6">
        <f t="shared" si="2"/>
        <v>2723.500209541779</v>
      </c>
      <c r="I49" s="6">
        <f t="shared" si="3"/>
        <v>949.09855787061997</v>
      </c>
      <c r="J49" s="6">
        <f t="shared" si="4"/>
        <v>6905.0358847978423</v>
      </c>
      <c r="K49" s="6">
        <f t="shared" si="5"/>
        <v>3553.3883205300976</v>
      </c>
      <c r="L49" s="6">
        <f t="shared" si="6"/>
        <v>3076.5465330008979</v>
      </c>
      <c r="S49" s="6" t="s">
        <v>36</v>
      </c>
      <c r="V49" s="16">
        <v>61.23748956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11248.93906531147</v>
      </c>
      <c r="G50" s="6">
        <f t="shared" si="1"/>
        <v>1598.8339788259955</v>
      </c>
      <c r="H50" s="6">
        <f t="shared" si="2"/>
        <v>2609.0862181940702</v>
      </c>
      <c r="I50" s="6">
        <f t="shared" si="3"/>
        <v>909.22701543126686</v>
      </c>
      <c r="J50" s="6">
        <f t="shared" si="4"/>
        <v>6614.9559673405201</v>
      </c>
      <c r="K50" s="6">
        <f t="shared" si="5"/>
        <v>3404.1108065663361</v>
      </c>
      <c r="L50" s="6">
        <f t="shared" si="6"/>
        <v>2947.3010983303379</v>
      </c>
      <c r="S50" s="6" t="s">
        <v>36</v>
      </c>
      <c r="V50" s="16">
        <v>58.6649083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10729.856508200808</v>
      </c>
      <c r="G51" s="6">
        <f t="shared" si="1"/>
        <v>1525.0557473584902</v>
      </c>
      <c r="H51" s="6">
        <f t="shared" si="2"/>
        <v>2488.6898734366578</v>
      </c>
      <c r="I51" s="6">
        <f t="shared" si="3"/>
        <v>867.27071347035042</v>
      </c>
      <c r="J51" s="6">
        <f t="shared" si="4"/>
        <v>6309.7086690161714</v>
      </c>
      <c r="K51" s="6">
        <f t="shared" si="5"/>
        <v>3247.0280335242578</v>
      </c>
      <c r="L51" s="6">
        <f t="shared" si="6"/>
        <v>2811.2978199932613</v>
      </c>
      <c r="S51" s="6" t="s">
        <v>36</v>
      </c>
      <c r="V51" s="16">
        <v>55.957814730000003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10163.876710467204</v>
      </c>
      <c r="G52" s="6">
        <f t="shared" si="1"/>
        <v>1444.611918238993</v>
      </c>
      <c r="H52" s="6">
        <f t="shared" si="2"/>
        <v>2357.4161522911049</v>
      </c>
      <c r="I52" s="6">
        <f t="shared" si="3"/>
        <v>821.52381064690007</v>
      </c>
      <c r="J52" s="6">
        <f t="shared" si="4"/>
        <v>5976.88337601078</v>
      </c>
      <c r="K52" s="6">
        <f t="shared" si="5"/>
        <v>3075.7533973495047</v>
      </c>
      <c r="L52" s="6">
        <f t="shared" si="6"/>
        <v>2663.0071349955074</v>
      </c>
      <c r="S52" s="6" t="s">
        <v>36</v>
      </c>
      <c r="V52" s="16">
        <v>53.006144999999997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9627.3717946099132</v>
      </c>
      <c r="G53" s="6">
        <f t="shared" si="1"/>
        <v>1368.3574124318654</v>
      </c>
      <c r="H53" s="6">
        <f t="shared" si="2"/>
        <v>2232.9788543530999</v>
      </c>
      <c r="I53" s="6">
        <f t="shared" si="3"/>
        <v>778.15929772911045</v>
      </c>
      <c r="J53" s="6">
        <f t="shared" si="4"/>
        <v>5661.3908327538174</v>
      </c>
      <c r="K53" s="6">
        <f t="shared" si="5"/>
        <v>2913.3983369085049</v>
      </c>
      <c r="L53" s="6">
        <f t="shared" si="6"/>
        <v>2522.4390762136868</v>
      </c>
      <c r="S53" s="6" t="s">
        <v>36</v>
      </c>
      <c r="V53" s="16">
        <v>50.208191210000003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9194.5831947888582</v>
      </c>
      <c r="G54" s="6">
        <f t="shared" si="1"/>
        <v>1306.8443119496849</v>
      </c>
      <c r="H54" s="6">
        <f t="shared" si="2"/>
        <v>2132.5975859838277</v>
      </c>
      <c r="I54" s="6">
        <f t="shared" si="3"/>
        <v>743.17794663072766</v>
      </c>
      <c r="J54" s="6">
        <f t="shared" si="4"/>
        <v>5406.8888291105104</v>
      </c>
      <c r="K54" s="6">
        <f t="shared" si="5"/>
        <v>2782.4295103324339</v>
      </c>
      <c r="L54" s="6">
        <f t="shared" si="6"/>
        <v>2409.0454212039531</v>
      </c>
      <c r="S54" s="6" t="s">
        <v>36</v>
      </c>
      <c r="V54" s="16">
        <v>47.951133599999999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8751.2739318021868</v>
      </c>
      <c r="G55" s="6">
        <f t="shared" si="1"/>
        <v>1243.8358887840664</v>
      </c>
      <c r="H55" s="6">
        <f t="shared" si="2"/>
        <v>2029.7761481805933</v>
      </c>
      <c r="I55" s="6">
        <f t="shared" si="3"/>
        <v>707.34623345687328</v>
      </c>
      <c r="J55" s="6">
        <f t="shared" si="4"/>
        <v>5146.2001332659465</v>
      </c>
      <c r="K55" s="6">
        <f t="shared" si="5"/>
        <v>2648.2769610100322</v>
      </c>
      <c r="L55" s="6">
        <f t="shared" si="6"/>
        <v>2292.8952785002994</v>
      </c>
      <c r="S55" s="6" t="s">
        <v>36</v>
      </c>
      <c r="V55" s="16">
        <v>45.639209149999999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8326.5087421106618</v>
      </c>
      <c r="G56" s="6">
        <f t="shared" si="1"/>
        <v>1183.4631714675045</v>
      </c>
      <c r="H56" s="6">
        <f t="shared" si="2"/>
        <v>1931.2558347574127</v>
      </c>
      <c r="I56" s="6">
        <f t="shared" si="3"/>
        <v>673.01339696091645</v>
      </c>
      <c r="J56" s="6">
        <f t="shared" si="4"/>
        <v>4896.4163083243475</v>
      </c>
      <c r="K56" s="6">
        <f t="shared" si="5"/>
        <v>2519.7361480420777</v>
      </c>
      <c r="L56" s="6">
        <f t="shared" si="6"/>
        <v>2181.6038133370766</v>
      </c>
      <c r="S56" s="6" t="s">
        <v>36</v>
      </c>
      <c r="V56" s="16">
        <v>43.423994829999998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7916.5968500366889</v>
      </c>
      <c r="G57" s="6">
        <f t="shared" si="1"/>
        <v>1125.2015827463306</v>
      </c>
      <c r="H57" s="6">
        <f t="shared" si="2"/>
        <v>1836.180604811321</v>
      </c>
      <c r="I57" s="6">
        <f t="shared" si="3"/>
        <v>639.88111985849059</v>
      </c>
      <c r="J57" s="6">
        <f t="shared" si="4"/>
        <v>4655.3669879559739</v>
      </c>
      <c r="K57" s="6">
        <f t="shared" si="5"/>
        <v>2395.6901830450729</v>
      </c>
      <c r="L57" s="6">
        <f t="shared" si="6"/>
        <v>2074.2040165461217</v>
      </c>
      <c r="S57" s="6" t="s">
        <v>36</v>
      </c>
      <c r="V57" s="16">
        <v>41.286242690000002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7506.5381223105733</v>
      </c>
      <c r="G58" s="6">
        <f t="shared" si="1"/>
        <v>1066.9191239832278</v>
      </c>
      <c r="H58" s="6">
        <f t="shared" si="2"/>
        <v>1741.0713177088951</v>
      </c>
      <c r="I58" s="6">
        <f t="shared" si="3"/>
        <v>606.73697435309975</v>
      </c>
      <c r="J58" s="6">
        <f t="shared" si="4"/>
        <v>4414.2313206558838</v>
      </c>
      <c r="K58" s="6">
        <f t="shared" si="5"/>
        <v>2271.5997832060493</v>
      </c>
      <c r="L58" s="6">
        <f t="shared" si="6"/>
        <v>1966.7657477822702</v>
      </c>
      <c r="S58" s="6" t="s">
        <v>36</v>
      </c>
      <c r="V58" s="16">
        <v>39.147724779999997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7117.3356716000317</v>
      </c>
      <c r="G59" s="6">
        <f t="shared" si="1"/>
        <v>1011.6010091614251</v>
      </c>
      <c r="H59" s="6">
        <f t="shared" si="2"/>
        <v>1650.7994490161727</v>
      </c>
      <c r="I59" s="6">
        <f t="shared" si="3"/>
        <v>575.27859586927229</v>
      </c>
      <c r="J59" s="6">
        <f t="shared" si="4"/>
        <v>4185.3602192228209</v>
      </c>
      <c r="K59" s="6">
        <f t="shared" si="5"/>
        <v>2153.8208299453427</v>
      </c>
      <c r="L59" s="6">
        <f t="shared" si="6"/>
        <v>1864.7919701849357</v>
      </c>
      <c r="S59" s="6" t="s">
        <v>36</v>
      </c>
      <c r="V59" s="16">
        <v>37.117975489999999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6739.6641233894898</v>
      </c>
      <c r="G60" s="6">
        <f t="shared" si="1"/>
        <v>957.92180433962221</v>
      </c>
      <c r="H60" s="6">
        <f t="shared" si="2"/>
        <v>1563.2020653234506</v>
      </c>
      <c r="I60" s="6">
        <f t="shared" si="3"/>
        <v>544.75223488544486</v>
      </c>
      <c r="J60" s="6">
        <f t="shared" si="4"/>
        <v>3963.269882789757</v>
      </c>
      <c r="K60" s="6">
        <f t="shared" si="5"/>
        <v>2039.5313141846359</v>
      </c>
      <c r="L60" s="6">
        <f t="shared" si="6"/>
        <v>1765.8393700876011</v>
      </c>
      <c r="S60" s="6" t="s">
        <v>36</v>
      </c>
      <c r="V60" s="16">
        <v>35.14836159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6392.5164584553786</v>
      </c>
      <c r="G61" s="6">
        <f t="shared" si="1"/>
        <v>908.58101947589068</v>
      </c>
      <c r="H61" s="6">
        <f t="shared" si="2"/>
        <v>1482.6844109029655</v>
      </c>
      <c r="I61" s="6">
        <f t="shared" si="3"/>
        <v>516.69305228436679</v>
      </c>
      <c r="J61" s="6">
        <f t="shared" si="4"/>
        <v>3759.1291629964062</v>
      </c>
      <c r="K61" s="6">
        <f t="shared" si="5"/>
        <v>1934.4788189390536</v>
      </c>
      <c r="L61" s="6">
        <f t="shared" si="6"/>
        <v>1674.884241945942</v>
      </c>
      <c r="S61" s="6" t="s">
        <v>36</v>
      </c>
      <c r="V61" s="16">
        <v>33.337934330000003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6069.6794081596308</v>
      </c>
      <c r="G62" s="6">
        <f t="shared" si="1"/>
        <v>862.69555039832255</v>
      </c>
      <c r="H62" s="6">
        <f t="shared" si="2"/>
        <v>1407.8053761994613</v>
      </c>
      <c r="I62" s="6">
        <f t="shared" si="3"/>
        <v>490.59884322102442</v>
      </c>
      <c r="J62" s="6">
        <f t="shared" si="4"/>
        <v>3569.284337637017</v>
      </c>
      <c r="K62" s="6">
        <f t="shared" si="5"/>
        <v>1836.7831086777478</v>
      </c>
      <c r="L62" s="6">
        <f t="shared" si="6"/>
        <v>1590.2986657067984</v>
      </c>
      <c r="S62" s="6" t="s">
        <v>36</v>
      </c>
      <c r="V62" s="16">
        <v>31.654290580000001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5790.568861509435</v>
      </c>
      <c r="G63" s="6">
        <f t="shared" si="1"/>
        <v>823.02501584905633</v>
      </c>
      <c r="H63" s="6">
        <f t="shared" si="2"/>
        <v>1343.0682950943399</v>
      </c>
      <c r="I63" s="6">
        <f t="shared" si="3"/>
        <v>468.03895132075479</v>
      </c>
      <c r="J63" s="6">
        <f t="shared" si="4"/>
        <v>3405.1529501886789</v>
      </c>
      <c r="K63" s="6">
        <f t="shared" si="5"/>
        <v>1752.3197452830188</v>
      </c>
      <c r="L63" s="6">
        <f t="shared" si="6"/>
        <v>1517.1697407547169</v>
      </c>
      <c r="S63" s="6" t="s">
        <v>36</v>
      </c>
      <c r="V63" s="16">
        <v>30.198687119999999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5474.1608320215646</v>
      </c>
      <c r="G64" s="6">
        <f t="shared" si="1"/>
        <v>778.05331622641484</v>
      </c>
      <c r="H64" s="6">
        <f t="shared" si="2"/>
        <v>1269.6804116442052</v>
      </c>
      <c r="I64" s="6">
        <f t="shared" si="3"/>
        <v>442.46438587601085</v>
      </c>
      <c r="J64" s="6">
        <f t="shared" si="4"/>
        <v>3219.0887204312667</v>
      </c>
      <c r="K64" s="6">
        <f t="shared" si="5"/>
        <v>1656.5695606469003</v>
      </c>
      <c r="L64" s="6">
        <f t="shared" si="6"/>
        <v>1434.2686131536386</v>
      </c>
      <c r="S64" s="6" t="s">
        <v>36</v>
      </c>
      <c r="V64" s="16">
        <v>28.548571679999998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5211.7207041449547</v>
      </c>
      <c r="G65" s="6">
        <f t="shared" si="1"/>
        <v>740.75218129979021</v>
      </c>
      <c r="H65" s="6">
        <f t="shared" si="2"/>
        <v>1208.809878274933</v>
      </c>
      <c r="I65" s="6">
        <f t="shared" si="3"/>
        <v>421.25192727762811</v>
      </c>
      <c r="J65" s="6">
        <f t="shared" si="4"/>
        <v>3064.7603984546272</v>
      </c>
      <c r="K65" s="6">
        <f t="shared" si="5"/>
        <v>1577.1509354597188</v>
      </c>
      <c r="L65" s="6">
        <f t="shared" si="6"/>
        <v>1365.5074550883498</v>
      </c>
      <c r="S65" s="6" t="s">
        <v>36</v>
      </c>
      <c r="V65" s="16">
        <v>27.17990696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4978.4191188469613</v>
      </c>
      <c r="G66" s="6">
        <f t="shared" si="1"/>
        <v>707.59256511530384</v>
      </c>
      <c r="H66" s="6">
        <f t="shared" si="2"/>
        <v>1154.6977573584909</v>
      </c>
      <c r="I66" s="6">
        <f t="shared" si="3"/>
        <v>402.39467301886805</v>
      </c>
      <c r="J66" s="6">
        <f t="shared" si="4"/>
        <v>2927.5670413836478</v>
      </c>
      <c r="K66" s="6">
        <f t="shared" si="5"/>
        <v>1506.5501042976941</v>
      </c>
      <c r="L66" s="6">
        <f t="shared" si="6"/>
        <v>1304.3807999790358</v>
      </c>
      <c r="S66" s="6" t="s">
        <v>36</v>
      </c>
      <c r="V66" s="16">
        <v>25.96320412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4771.0343013117708</v>
      </c>
      <c r="G67" s="6">
        <f t="shared" si="1"/>
        <v>678.11655044025144</v>
      </c>
      <c r="H67" s="6">
        <f t="shared" si="2"/>
        <v>1106.5967883557955</v>
      </c>
      <c r="I67" s="6">
        <f t="shared" si="3"/>
        <v>385.63221412398934</v>
      </c>
      <c r="J67" s="6">
        <f t="shared" si="4"/>
        <v>2805.6140795687334</v>
      </c>
      <c r="K67" s="6">
        <f t="shared" si="5"/>
        <v>1443.7921060197666</v>
      </c>
      <c r="L67" s="6">
        <f t="shared" si="6"/>
        <v>1250.0445201796947</v>
      </c>
      <c r="S67" s="6" t="s">
        <v>36</v>
      </c>
      <c r="V67" s="16">
        <v>24.88166112</v>
      </c>
    </row>
    <row r="109" spans="22:22">
      <c r="V109" s="13" t="s">
        <v>28</v>
      </c>
    </row>
  </sheetData>
  <hyperlinks>
    <hyperlink ref="V109" r:id="rId1" location="a1" display="https://www.cer-rec.gc.ca/en/data-analysis/canada-energy-future/2023/results/ - a1" xr:uid="{18DFB83A-A6D9-4F3E-9748-9D9FB52ED74D}"/>
  </hyperlinks>
  <pageMargins left="0.7" right="0.7" top="0.75" bottom="0.75" header="0.3" footer="0.3"/>
  <pageSetup orientation="portrait" r:id="rId2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TRABND</vt:lpstr>
      <vt:lpstr>INDBND</vt:lpstr>
      <vt:lpstr>Sheet1</vt:lpstr>
      <vt:lpstr>Sheet2</vt:lpstr>
      <vt:lpstr>ACTBND_DAC</vt:lpstr>
      <vt:lpstr>HYDROGENBND</vt:lpstr>
      <vt:lpstr>AGRBND</vt:lpstr>
      <vt:lpstr>ELEBND</vt:lpstr>
      <vt:lpstr>COM_BND</vt:lpstr>
      <vt:lpstr>RSD_BND</vt:lpstr>
      <vt:lpstr>SUPBND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2009-05-27T15:40:55Z</dcterms:created>
  <dcterms:modified xsi:type="dcterms:W3CDTF">2024-06-24T00:03:23Z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</Properties>
</file>