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5" activeTab="11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  <sheet name="bound_on_bio_n_geo" sheetId="32" r:id="rId16"/>
    <sheet name="bound_on_hydrogen" sheetId="33" r:id="rId17"/>
    <sheet name="bound_on_hydrogen (2)" sheetId="34" r:id="rId18"/>
    <sheet name="bound_on_hydrogen (3)" sheetId="35" r:id="rId19"/>
    <sheet name="bound_on_hydrogen (4)" sheetId="36" r:id="rId20"/>
  </sheets>
  <definedNames>
    <definedName name="_xlnm._FilterDatabase" localSheetId="14" hidden="1">Bound_on_ELEGenerating!$F$10:$S$258</definedName>
    <definedName name="_xlnm._FilterDatabase" localSheetId="15" hidden="1">bound_on_bio_n_geo!$H$1:$H$73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<sst xmlns="http://schemas.openxmlformats.org/spreadsheetml/2006/main" count="3052" uniqueCount="103">
  <si>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</si>
  <si>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</si>
  <si>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</si>
  <si>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</si>
  <si>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</si>
  <si>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</si>
  <si>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</si>
  <si>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</si>
  <si>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</si>
  <si>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</si>
  <si>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</si>
  <si>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</si>
  <si>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</si>
  <si>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</si>
  <si>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</si>
  <si>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</si>
  <si>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</si>
  <si>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</si>
  <si>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</si>
  <si>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</si>
  <si>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</si>
  <si>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</si>
  <si>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</si>
  <si>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</si>
  <si>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</si>
  <si>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</si>
  <si>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</si>
  <si>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</si>
  <si>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</si>
  <si>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</si>
  <si>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</si>
  <si>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</si>
  <si>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</si>
  <si>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</si>
  <si>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</si>
  <si>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</si>
  <si>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</si>
  <si>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</si>
  <si>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</si>
  <si>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</si>
  <si>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</si>
  <si>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</si>
  <si>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</si>
  <si>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</si>
  <si>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</si>
  <si>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</si>
  <si>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</si>
  <si>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</si>
  <si>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</si>
  <si>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</si>
  <si>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</si>
  <si>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</si>
  <si>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</si>
  <si>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</si>
  <si>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FX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</si>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</sst>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8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9" borderId="5" applyNumberFormat="0" applyAlignment="0" applyProtection="0">
      <alignment vertical="center"/>
    </xf>
    <xf numFmtId="0" fontId="27" fillId="9" borderId="4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12" fillId="0" borderId="0" xfId="0" applyFont="1"/>
    <xf numFmtId="0" fontId="13" fillId="0" borderId="0" xfId="0" applyFont="1"/>
    <xf numFmtId="0" fontId="3" fillId="5" borderId="0" xfId="0" applyFont="1" applyFill="1" applyBorder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3" fillId="0" borderId="0" xfId="0" applyFont="1" applyFill="1" applyBorder="1"/>
    <xf numFmtId="0" fontId="3" fillId="6" borderId="0" xfId="0" applyFont="1" applyFill="1" applyBorder="1"/>
    <xf numFmtId="0" fontId="0" fillId="6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sharedStrings" Target="sharedString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I26" sqref="I2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L11" s="15">
        <f>N11*1000</f>
        <v>645400.5013</v>
      </c>
      <c r="N11" s="14">
        <v>645.4005013</v>
      </c>
    </row>
    <row r="12" spans="7:12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653125.114</v>
      </c>
    </row>
    <row r="13" spans="7:12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7:12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</v>
      </c>
    </row>
    <row r="15" spans="7:12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667190.1331</v>
      </c>
    </row>
    <row r="16" spans="7:12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645078.9193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607089.6002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600465.605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585209.8936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576156.2185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571882.972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567430.9691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565678.5643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561169.6751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562363.2274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zoomScale="66" zoomScaleNormal="66" workbookViewId="0">
      <selection activeCell="K8" sqref="K8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6">
      <c r="B11" s="15" t="s">
        <v>40</v>
      </c>
      <c r="D11" s="23" t="s">
        <v>45</v>
      </c>
      <c r="G11"/>
      <c r="H11" s="15" t="s">
        <v>42</v>
      </c>
      <c r="I11" s="15">
        <v>2020</v>
      </c>
      <c r="J11" s="15" t="s">
        <v>16</v>
      </c>
      <c r="L11" s="27">
        <f>0.06*366*10^9*0.0373/10^6/3</f>
        <v>273.036</v>
      </c>
      <c r="O11" s="23"/>
      <c r="P11" s="28" t="s">
        <v>46</v>
      </c>
    </row>
    <row r="12" spans="4:16">
      <c r="D12" s="23" t="s">
        <v>45</v>
      </c>
      <c r="G12"/>
      <c r="H12" s="15" t="s">
        <v>42</v>
      </c>
      <c r="I12" s="15">
        <v>2021</v>
      </c>
      <c r="J12" s="15" t="s">
        <v>16</v>
      </c>
      <c r="L12" s="27">
        <f t="shared" ref="L12:L21" si="0">0.06*366*10^9*0.0373/10^6/3</f>
        <v>273.036</v>
      </c>
      <c r="P12" s="2"/>
    </row>
    <row r="13" spans="4:16">
      <c r="D13" s="23" t="s">
        <v>45</v>
      </c>
      <c r="G13"/>
      <c r="H13" s="15" t="s">
        <v>42</v>
      </c>
      <c r="I13" s="15">
        <v>2022</v>
      </c>
      <c r="J13" s="15" t="s">
        <v>16</v>
      </c>
      <c r="L13" s="27">
        <f t="shared" si="0"/>
        <v>273.036</v>
      </c>
      <c r="P13" s="2"/>
    </row>
    <row r="14" spans="4:16">
      <c r="D14" s="23" t="s">
        <v>45</v>
      </c>
      <c r="G14"/>
      <c r="H14" s="15" t="s">
        <v>42</v>
      </c>
      <c r="I14" s="15">
        <v>2023</v>
      </c>
      <c r="J14" s="15" t="s">
        <v>16</v>
      </c>
      <c r="L14" s="27">
        <f t="shared" si="0"/>
        <v>273.036</v>
      </c>
      <c r="P14" s="2"/>
    </row>
    <row r="15" spans="4:12">
      <c r="D15" s="23" t="s">
        <v>45</v>
      </c>
      <c r="G15"/>
      <c r="H15" s="15" t="s">
        <v>42</v>
      </c>
      <c r="I15" s="15">
        <v>2024</v>
      </c>
      <c r="J15" s="15" t="s">
        <v>16</v>
      </c>
      <c r="L15" s="27">
        <f t="shared" si="0"/>
        <v>273.036</v>
      </c>
    </row>
    <row r="16" spans="4:12">
      <c r="D16" s="23" t="s">
        <v>45</v>
      </c>
      <c r="G16"/>
      <c r="H16" s="15" t="s">
        <v>42</v>
      </c>
      <c r="I16" s="15">
        <v>2025</v>
      </c>
      <c r="J16" s="15" t="s">
        <v>16</v>
      </c>
      <c r="L16" s="27">
        <f t="shared" si="0"/>
        <v>273.036</v>
      </c>
    </row>
    <row r="17" spans="4:12">
      <c r="D17" s="23" t="s">
        <v>45</v>
      </c>
      <c r="G17"/>
      <c r="H17" s="15" t="s">
        <v>42</v>
      </c>
      <c r="I17" s="15">
        <v>2026</v>
      </c>
      <c r="J17" s="15" t="s">
        <v>16</v>
      </c>
      <c r="L17" s="27">
        <f t="shared" si="0"/>
        <v>273.036</v>
      </c>
    </row>
    <row r="18" spans="4:12">
      <c r="D18" s="23" t="s">
        <v>45</v>
      </c>
      <c r="G18"/>
      <c r="H18" s="15" t="s">
        <v>42</v>
      </c>
      <c r="I18" s="15">
        <v>2027</v>
      </c>
      <c r="J18" s="15" t="s">
        <v>16</v>
      </c>
      <c r="L18" s="27">
        <f t="shared" si="0"/>
        <v>273.036</v>
      </c>
    </row>
    <row r="19" spans="4:12">
      <c r="D19" s="23" t="s">
        <v>45</v>
      </c>
      <c r="G19"/>
      <c r="H19" s="15" t="s">
        <v>42</v>
      </c>
      <c r="I19" s="15">
        <v>2028</v>
      </c>
      <c r="J19" s="15" t="s">
        <v>16</v>
      </c>
      <c r="L19" s="27">
        <f t="shared" si="0"/>
        <v>273.036</v>
      </c>
    </row>
    <row r="20" spans="4:12">
      <c r="D20" s="23" t="s">
        <v>45</v>
      </c>
      <c r="G20"/>
      <c r="H20" s="15" t="s">
        <v>42</v>
      </c>
      <c r="I20" s="15">
        <v>2029</v>
      </c>
      <c r="J20" s="15" t="s">
        <v>16</v>
      </c>
      <c r="L20" s="27">
        <f t="shared" si="0"/>
        <v>273.036</v>
      </c>
    </row>
    <row r="21" spans="4:12">
      <c r="D21" s="23" t="s">
        <v>45</v>
      </c>
      <c r="G21"/>
      <c r="H21" s="15" t="s">
        <v>42</v>
      </c>
      <c r="I21" s="15">
        <v>2030</v>
      </c>
      <c r="J21" s="15" t="s">
        <v>16</v>
      </c>
      <c r="L21" s="27">
        <f t="shared" si="0"/>
        <v>273.036</v>
      </c>
    </row>
    <row r="22" spans="4:12">
      <c r="D22" s="23" t="s">
        <v>45</v>
      </c>
      <c r="G22"/>
      <c r="H22" s="15" t="s">
        <v>42</v>
      </c>
      <c r="I22" s="15">
        <v>2031</v>
      </c>
      <c r="J22" s="15" t="s">
        <v>16</v>
      </c>
      <c r="L22" s="27">
        <f t="shared" ref="L22:L31" si="1">0.06*366*10^9*0.0373/10^6/3</f>
        <v>273.036</v>
      </c>
    </row>
    <row r="23" spans="4:12">
      <c r="D23" s="23" t="s">
        <v>45</v>
      </c>
      <c r="G23"/>
      <c r="H23" s="15" t="s">
        <v>42</v>
      </c>
      <c r="I23" s="15">
        <v>2032</v>
      </c>
      <c r="J23" s="15" t="s">
        <v>16</v>
      </c>
      <c r="L23" s="27">
        <f t="shared" si="1"/>
        <v>273.036</v>
      </c>
    </row>
    <row r="24" spans="4:12">
      <c r="D24" s="23" t="s">
        <v>45</v>
      </c>
      <c r="G24"/>
      <c r="H24" s="15" t="s">
        <v>42</v>
      </c>
      <c r="I24" s="15">
        <v>2033</v>
      </c>
      <c r="J24" s="15" t="s">
        <v>16</v>
      </c>
      <c r="L24" s="27">
        <f t="shared" si="1"/>
        <v>273.036</v>
      </c>
    </row>
    <row r="25" spans="4:12">
      <c r="D25" s="23" t="s">
        <v>45</v>
      </c>
      <c r="G25"/>
      <c r="H25" s="15" t="s">
        <v>42</v>
      </c>
      <c r="I25" s="15">
        <v>2034</v>
      </c>
      <c r="J25" s="15" t="s">
        <v>16</v>
      </c>
      <c r="L25" s="27">
        <f t="shared" si="1"/>
        <v>273.036</v>
      </c>
    </row>
    <row r="26" spans="4:12">
      <c r="D26" s="23" t="s">
        <v>45</v>
      </c>
      <c r="G26"/>
      <c r="H26" s="15" t="s">
        <v>42</v>
      </c>
      <c r="I26" s="15">
        <v>2035</v>
      </c>
      <c r="J26" s="15" t="s">
        <v>16</v>
      </c>
      <c r="L26" s="27">
        <f t="shared" si="1"/>
        <v>273.036</v>
      </c>
    </row>
    <row r="27" spans="4:12">
      <c r="D27" s="23" t="s">
        <v>45</v>
      </c>
      <c r="G27"/>
      <c r="H27" s="15" t="s">
        <v>42</v>
      </c>
      <c r="I27" s="15">
        <v>2036</v>
      </c>
      <c r="J27" s="15" t="s">
        <v>16</v>
      </c>
      <c r="L27" s="27">
        <f t="shared" si="1"/>
        <v>273.036</v>
      </c>
    </row>
    <row r="28" spans="4:12">
      <c r="D28" s="23" t="s">
        <v>45</v>
      </c>
      <c r="G28"/>
      <c r="H28" s="15" t="s">
        <v>42</v>
      </c>
      <c r="I28" s="15">
        <v>2037</v>
      </c>
      <c r="J28" s="15" t="s">
        <v>16</v>
      </c>
      <c r="L28" s="27">
        <f t="shared" si="1"/>
        <v>273.036</v>
      </c>
    </row>
    <row r="29" spans="4:12">
      <c r="D29" s="23" t="s">
        <v>45</v>
      </c>
      <c r="G29"/>
      <c r="H29" s="15" t="s">
        <v>42</v>
      </c>
      <c r="I29" s="15">
        <v>2038</v>
      </c>
      <c r="J29" s="15" t="s">
        <v>16</v>
      </c>
      <c r="L29" s="27">
        <f t="shared" si="1"/>
        <v>273.036</v>
      </c>
    </row>
    <row r="30" spans="4:12">
      <c r="D30" s="23" t="s">
        <v>45</v>
      </c>
      <c r="G30"/>
      <c r="H30" s="15" t="s">
        <v>42</v>
      </c>
      <c r="I30" s="15">
        <v>2039</v>
      </c>
      <c r="J30" s="15" t="s">
        <v>16</v>
      </c>
      <c r="L30" s="27">
        <f t="shared" si="1"/>
        <v>273.036</v>
      </c>
    </row>
    <row r="31" spans="4:12">
      <c r="D31" s="23" t="s">
        <v>45</v>
      </c>
      <c r="G31"/>
      <c r="H31" s="15" t="s">
        <v>42</v>
      </c>
      <c r="I31" s="15">
        <v>2040</v>
      </c>
      <c r="J31" s="15" t="s">
        <v>16</v>
      </c>
      <c r="L31" s="27">
        <f t="shared" si="1"/>
        <v>273.036</v>
      </c>
    </row>
    <row r="32" spans="4:12">
      <c r="D32" s="23" t="s">
        <v>45</v>
      </c>
      <c r="G32"/>
      <c r="H32" s="15" t="s">
        <v>42</v>
      </c>
      <c r="I32" s="15">
        <v>2041</v>
      </c>
      <c r="J32" s="15" t="s">
        <v>16</v>
      </c>
      <c r="L32" s="27">
        <f t="shared" ref="L32:L41" si="2">0.06*366*10^9*0.0373/10^6/3</f>
        <v>273.036</v>
      </c>
    </row>
    <row r="33" spans="4:12">
      <c r="D33" s="23" t="s">
        <v>45</v>
      </c>
      <c r="G33"/>
      <c r="H33" s="15" t="s">
        <v>42</v>
      </c>
      <c r="I33" s="15">
        <v>2042</v>
      </c>
      <c r="J33" s="15" t="s">
        <v>16</v>
      </c>
      <c r="L33" s="27">
        <f t="shared" si="2"/>
        <v>273.036</v>
      </c>
    </row>
    <row r="34" spans="4:12">
      <c r="D34" s="23" t="s">
        <v>45</v>
      </c>
      <c r="G34"/>
      <c r="H34" s="15" t="s">
        <v>42</v>
      </c>
      <c r="I34" s="15">
        <v>2043</v>
      </c>
      <c r="J34" s="15" t="s">
        <v>16</v>
      </c>
      <c r="L34" s="27">
        <f t="shared" si="2"/>
        <v>273.036</v>
      </c>
    </row>
    <row r="35" spans="4:12">
      <c r="D35" s="23" t="s">
        <v>45</v>
      </c>
      <c r="G35"/>
      <c r="H35" s="15" t="s">
        <v>42</v>
      </c>
      <c r="I35" s="15">
        <v>2044</v>
      </c>
      <c r="J35" s="15" t="s">
        <v>16</v>
      </c>
      <c r="L35" s="27">
        <f t="shared" si="2"/>
        <v>273.036</v>
      </c>
    </row>
    <row r="36" spans="4:12">
      <c r="D36" s="23" t="s">
        <v>45</v>
      </c>
      <c r="G36"/>
      <c r="H36" s="15" t="s">
        <v>42</v>
      </c>
      <c r="I36" s="15">
        <v>2045</v>
      </c>
      <c r="J36" s="15" t="s">
        <v>16</v>
      </c>
      <c r="L36" s="27">
        <f t="shared" si="2"/>
        <v>273.036</v>
      </c>
    </row>
    <row r="37" spans="4:12">
      <c r="D37" s="23" t="s">
        <v>45</v>
      </c>
      <c r="G37"/>
      <c r="H37" s="15" t="s">
        <v>42</v>
      </c>
      <c r="I37" s="15">
        <v>2046</v>
      </c>
      <c r="J37" s="15" t="s">
        <v>16</v>
      </c>
      <c r="L37" s="27">
        <f t="shared" si="2"/>
        <v>273.036</v>
      </c>
    </row>
    <row r="38" spans="4:12">
      <c r="D38" s="23" t="s">
        <v>45</v>
      </c>
      <c r="G38"/>
      <c r="H38" s="15" t="s">
        <v>42</v>
      </c>
      <c r="I38" s="15">
        <v>2047</v>
      </c>
      <c r="J38" s="15" t="s">
        <v>16</v>
      </c>
      <c r="L38" s="27">
        <f t="shared" si="2"/>
        <v>273.036</v>
      </c>
    </row>
    <row r="39" spans="4:12">
      <c r="D39" s="23" t="s">
        <v>45</v>
      </c>
      <c r="G39"/>
      <c r="H39" s="15" t="s">
        <v>42</v>
      </c>
      <c r="I39" s="15">
        <v>2048</v>
      </c>
      <c r="J39" s="15" t="s">
        <v>16</v>
      </c>
      <c r="L39" s="27">
        <f t="shared" si="2"/>
        <v>273.036</v>
      </c>
    </row>
    <row r="40" spans="4:12">
      <c r="D40" s="23" t="s">
        <v>45</v>
      </c>
      <c r="G40"/>
      <c r="H40" s="15" t="s">
        <v>42</v>
      </c>
      <c r="I40" s="15">
        <v>2049</v>
      </c>
      <c r="J40" s="15" t="s">
        <v>16</v>
      </c>
      <c r="L40" s="27">
        <f t="shared" si="2"/>
        <v>273.036</v>
      </c>
    </row>
    <row r="41" spans="4:12">
      <c r="D41" s="23" t="s">
        <v>45</v>
      </c>
      <c r="G41"/>
      <c r="H41" s="15" t="s">
        <v>42</v>
      </c>
      <c r="I41" s="15">
        <v>2050</v>
      </c>
      <c r="J41" s="15" t="s">
        <v>16</v>
      </c>
      <c r="L41" s="27">
        <f t="shared" si="2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4:S41"/>
  <sheetViews>
    <sheetView zoomScale="61" zoomScaleNormal="61" workbookViewId="0">
      <selection activeCell="O44" sqref="O44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50</v>
      </c>
      <c r="D11" s="23" t="s">
        <v>51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4:19">
      <c r="D12" s="23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4:19">
      <c r="D13" s="23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-15.40632582</v>
      </c>
    </row>
    <row r="14" spans="4:19">
      <c r="D14" s="23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4:19">
      <c r="D15" s="23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4:19">
      <c r="D16" s="23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</v>
      </c>
    </row>
    <row r="17" spans="4:19">
      <c r="D17" s="23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3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3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3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-12.86329073</v>
      </c>
    </row>
    <row r="21" spans="4:19">
      <c r="D21" s="23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3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3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3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3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3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3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3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3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3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3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3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3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3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3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3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3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3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3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3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3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20651875362"/>
  </sheetPr>
  <dimension ref="B4:S41"/>
  <sheetViews>
    <sheetView tabSelected="1" zoomScale="61" zoomScaleNormal="61" topLeftCell="A4" workbookViewId="0">
      <selection activeCell="J11" sqref="J11:J4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  <col min="16" max="16" width="10" customWidth="1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52</v>
      </c>
      <c r="D11" s="23" t="s">
        <v>53</v>
      </c>
      <c r="H11" s="5"/>
      <c r="I11" s="15">
        <v>2020</v>
      </c>
      <c r="J11" s="15" t="s">
        <v>54</v>
      </c>
      <c r="K11" s="15">
        <v>1</v>
      </c>
      <c r="L11" s="15">
        <f>N11</f>
        <v>13387.68103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4:19">
      <c r="D12" s="23" t="str">
        <f t="shared" ref="D12:D41" si="1">D11</f>
        <v>SINKCCS_FORESTRY</v>
      </c>
      <c r="H12" s="5"/>
      <c r="I12" s="15">
        <v>2021</v>
      </c>
      <c r="J12" s="15" t="s">
        <v>54</v>
      </c>
      <c r="K12" s="15">
        <v>1</v>
      </c>
      <c r="L12" s="15">
        <f t="shared" ref="L12:L41" si="2">N12</f>
        <v>17302.57254</v>
      </c>
      <c r="N12" s="15">
        <f t="shared" si="0"/>
        <v>17302.57254</v>
      </c>
      <c r="O12" s="15"/>
      <c r="P12" s="14">
        <v>0</v>
      </c>
      <c r="S12" s="14">
        <v>-17.30257254</v>
      </c>
    </row>
    <row r="13" spans="4:19">
      <c r="D13" s="23" t="str">
        <f t="shared" si="1"/>
        <v>SINKCCS_FORESTRY</v>
      </c>
      <c r="H13" s="5"/>
      <c r="I13" s="15">
        <v>2022</v>
      </c>
      <c r="J13" s="15" t="s">
        <v>54</v>
      </c>
      <c r="K13" s="15">
        <v>1</v>
      </c>
      <c r="L13" s="15">
        <f t="shared" si="2"/>
        <v>15406.32582</v>
      </c>
      <c r="N13" s="15">
        <f t="shared" si="0"/>
        <v>15406.32582</v>
      </c>
      <c r="O13" s="15"/>
      <c r="P13" s="14">
        <v>0</v>
      </c>
      <c r="S13" s="14">
        <v>-15.40632582</v>
      </c>
    </row>
    <row r="14" spans="4:19">
      <c r="D14" s="23" t="str">
        <f t="shared" si="1"/>
        <v>SINKCCS_FORESTRY</v>
      </c>
      <c r="H14" s="5"/>
      <c r="I14" s="15">
        <v>2023</v>
      </c>
      <c r="J14" s="15" t="s">
        <v>54</v>
      </c>
      <c r="K14" s="15">
        <v>1</v>
      </c>
      <c r="L14" s="15">
        <f t="shared" si="2"/>
        <v>15043.03509</v>
      </c>
      <c r="N14" s="15">
        <f t="shared" si="0"/>
        <v>15043.03509</v>
      </c>
      <c r="O14" s="15"/>
      <c r="P14" s="14">
        <v>0</v>
      </c>
      <c r="S14" s="14">
        <v>-15.04303509</v>
      </c>
    </row>
    <row r="15" spans="4:19">
      <c r="D15" s="23" t="str">
        <f t="shared" si="1"/>
        <v>SINKCCS_FORESTRY</v>
      </c>
      <c r="H15" s="5"/>
      <c r="I15" s="15">
        <v>2024</v>
      </c>
      <c r="J15" s="15" t="s">
        <v>54</v>
      </c>
      <c r="K15" s="15">
        <v>1</v>
      </c>
      <c r="L15" s="15">
        <f t="shared" si="2"/>
        <v>14679.74437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4:19">
      <c r="D16" s="23" t="str">
        <f t="shared" si="1"/>
        <v>SINKCCS_FORESTRY</v>
      </c>
      <c r="H16" s="5"/>
      <c r="I16" s="15">
        <v>2025</v>
      </c>
      <c r="J16" s="15" t="s">
        <v>54</v>
      </c>
      <c r="K16" s="15">
        <v>1</v>
      </c>
      <c r="L16" s="15">
        <f t="shared" si="2"/>
        <v>14316.45364</v>
      </c>
      <c r="N16" s="15">
        <f t="shared" si="0"/>
        <v>14316.45364</v>
      </c>
      <c r="O16" s="15"/>
      <c r="P16" s="14">
        <v>0</v>
      </c>
      <c r="S16" s="14">
        <v>-14.31645364</v>
      </c>
    </row>
    <row r="17" spans="4:19">
      <c r="D17" s="23" t="str">
        <f t="shared" si="1"/>
        <v>SINKCCS_FORESTRY</v>
      </c>
      <c r="H17" s="5"/>
      <c r="I17" s="15">
        <v>2026</v>
      </c>
      <c r="J17" s="15" t="s">
        <v>54</v>
      </c>
      <c r="K17" s="15">
        <v>1</v>
      </c>
      <c r="L17" s="15">
        <f t="shared" si="2"/>
        <v>13953.16291</v>
      </c>
      <c r="N17" s="15">
        <f t="shared" si="0"/>
        <v>13953.16291</v>
      </c>
      <c r="O17" s="15"/>
      <c r="P17" s="14">
        <v>0</v>
      </c>
      <c r="S17" s="14">
        <v>-13.95316291</v>
      </c>
    </row>
    <row r="18" spans="4:19">
      <c r="D18" s="23" t="str">
        <f t="shared" si="1"/>
        <v>SINKCCS_FORESTRY</v>
      </c>
      <c r="H18" s="5"/>
      <c r="I18" s="15">
        <v>2027</v>
      </c>
      <c r="J18" s="15" t="s">
        <v>54</v>
      </c>
      <c r="K18" s="15">
        <v>1</v>
      </c>
      <c r="L18" s="15">
        <f t="shared" si="2"/>
        <v>13589.87218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3" t="str">
        <f t="shared" si="1"/>
        <v>SINKCCS_FORESTRY</v>
      </c>
      <c r="H19" s="5"/>
      <c r="I19" s="15">
        <v>2028</v>
      </c>
      <c r="J19" s="15" t="s">
        <v>54</v>
      </c>
      <c r="K19" s="15">
        <v>1</v>
      </c>
      <c r="L19" s="15">
        <f t="shared" si="2"/>
        <v>13226.58146</v>
      </c>
      <c r="N19" s="15">
        <f t="shared" si="0"/>
        <v>13226.58146</v>
      </c>
      <c r="O19" s="15"/>
      <c r="P19" s="14">
        <v>0</v>
      </c>
      <c r="S19" s="14">
        <v>-13.22658146</v>
      </c>
    </row>
    <row r="20" spans="4:19">
      <c r="D20" s="23" t="str">
        <f t="shared" si="1"/>
        <v>SINKCCS_FORESTRY</v>
      </c>
      <c r="H20" s="5"/>
      <c r="I20" s="15">
        <v>2029</v>
      </c>
      <c r="J20" s="15" t="s">
        <v>54</v>
      </c>
      <c r="K20" s="15">
        <v>1</v>
      </c>
      <c r="L20" s="15">
        <f t="shared" si="2"/>
        <v>12863.29073</v>
      </c>
      <c r="N20" s="15">
        <f t="shared" si="0"/>
        <v>12863.29073</v>
      </c>
      <c r="O20" s="15"/>
      <c r="P20" s="14">
        <v>0</v>
      </c>
      <c r="S20" s="14">
        <v>-12.86329073</v>
      </c>
    </row>
    <row r="21" spans="4:19">
      <c r="D21" s="23" t="str">
        <f t="shared" si="1"/>
        <v>SINKCCS_FORESTRY</v>
      </c>
      <c r="H21" s="5"/>
      <c r="I21" s="15">
        <v>2030</v>
      </c>
      <c r="J21" s="15" t="s">
        <v>54</v>
      </c>
      <c r="K21" s="15">
        <v>1</v>
      </c>
      <c r="L21" s="15">
        <f t="shared" si="2"/>
        <v>12500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3" t="str">
        <f t="shared" si="1"/>
        <v>SINKCCS_FORESTRY</v>
      </c>
      <c r="H22" s="5"/>
      <c r="I22" s="15">
        <v>2031</v>
      </c>
      <c r="J22" s="15" t="s">
        <v>54</v>
      </c>
      <c r="K22" s="15">
        <v>1</v>
      </c>
      <c r="L22" s="15">
        <f t="shared" si="2"/>
        <v>12500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3" t="str">
        <f t="shared" si="1"/>
        <v>SINKCCS_FORESTRY</v>
      </c>
      <c r="H23" s="5"/>
      <c r="I23" s="15">
        <v>2032</v>
      </c>
      <c r="J23" s="15" t="s">
        <v>54</v>
      </c>
      <c r="K23" s="15">
        <v>1</v>
      </c>
      <c r="L23" s="15">
        <f t="shared" si="2"/>
        <v>12500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3" t="str">
        <f t="shared" si="1"/>
        <v>SINKCCS_FORESTRY</v>
      </c>
      <c r="H24" s="5"/>
      <c r="I24" s="15">
        <v>2033</v>
      </c>
      <c r="J24" s="15" t="s">
        <v>54</v>
      </c>
      <c r="K24" s="15">
        <v>1</v>
      </c>
      <c r="L24" s="15">
        <f t="shared" si="2"/>
        <v>12500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3" t="str">
        <f t="shared" si="1"/>
        <v>SINKCCS_FORESTRY</v>
      </c>
      <c r="H25" s="5"/>
      <c r="I25" s="15">
        <v>2034</v>
      </c>
      <c r="J25" s="15" t="s">
        <v>54</v>
      </c>
      <c r="K25" s="15">
        <v>1</v>
      </c>
      <c r="L25" s="15">
        <f t="shared" si="2"/>
        <v>12500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3" t="str">
        <f t="shared" si="1"/>
        <v>SINKCCS_FORESTRY</v>
      </c>
      <c r="H26" s="5"/>
      <c r="I26" s="15">
        <v>2035</v>
      </c>
      <c r="J26" s="15" t="s">
        <v>54</v>
      </c>
      <c r="K26" s="15">
        <v>1</v>
      </c>
      <c r="L26" s="15">
        <f t="shared" si="2"/>
        <v>12500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3" t="str">
        <f t="shared" si="1"/>
        <v>SINKCCS_FORESTRY</v>
      </c>
      <c r="H27" s="5"/>
      <c r="I27" s="15">
        <v>2036</v>
      </c>
      <c r="J27" s="15" t="s">
        <v>54</v>
      </c>
      <c r="K27" s="15">
        <v>1</v>
      </c>
      <c r="L27" s="15">
        <f t="shared" si="2"/>
        <v>12500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3" t="str">
        <f t="shared" si="1"/>
        <v>SINKCCS_FORESTRY</v>
      </c>
      <c r="H28" s="5"/>
      <c r="I28" s="15">
        <v>2037</v>
      </c>
      <c r="J28" s="15" t="s">
        <v>54</v>
      </c>
      <c r="K28" s="15">
        <v>1</v>
      </c>
      <c r="L28" s="15">
        <f t="shared" si="2"/>
        <v>12500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3" t="str">
        <f t="shared" si="1"/>
        <v>SINKCCS_FORESTRY</v>
      </c>
      <c r="H29" s="5"/>
      <c r="I29" s="15">
        <v>2038</v>
      </c>
      <c r="J29" s="15" t="s">
        <v>54</v>
      </c>
      <c r="K29" s="15">
        <v>1</v>
      </c>
      <c r="L29" s="15">
        <f t="shared" si="2"/>
        <v>12500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3" t="str">
        <f t="shared" si="1"/>
        <v>SINKCCS_FORESTRY</v>
      </c>
      <c r="H30" s="5"/>
      <c r="I30" s="15">
        <v>2039</v>
      </c>
      <c r="J30" s="15" t="s">
        <v>54</v>
      </c>
      <c r="K30" s="15">
        <v>1</v>
      </c>
      <c r="L30" s="15">
        <f t="shared" si="2"/>
        <v>12500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3" t="str">
        <f t="shared" si="1"/>
        <v>SINKCCS_FORESTRY</v>
      </c>
      <c r="H31" s="5"/>
      <c r="I31" s="15">
        <v>2040</v>
      </c>
      <c r="J31" s="15" t="s">
        <v>54</v>
      </c>
      <c r="K31" s="15">
        <v>1</v>
      </c>
      <c r="L31" s="15">
        <f t="shared" si="2"/>
        <v>12500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3" t="str">
        <f t="shared" si="1"/>
        <v>SINKCCS_FORESTRY</v>
      </c>
      <c r="H32" s="5"/>
      <c r="I32" s="15">
        <v>2041</v>
      </c>
      <c r="J32" s="15" t="s">
        <v>54</v>
      </c>
      <c r="K32" s="15">
        <v>1</v>
      </c>
      <c r="L32" s="15">
        <f t="shared" si="2"/>
        <v>12500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3" t="str">
        <f t="shared" si="1"/>
        <v>SINKCCS_FORESTRY</v>
      </c>
      <c r="H33" s="5"/>
      <c r="I33" s="15">
        <v>2042</v>
      </c>
      <c r="J33" s="15" t="s">
        <v>54</v>
      </c>
      <c r="K33" s="15">
        <v>1</v>
      </c>
      <c r="L33" s="15">
        <f t="shared" si="2"/>
        <v>12500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3" t="str">
        <f t="shared" si="1"/>
        <v>SINKCCS_FORESTRY</v>
      </c>
      <c r="H34" s="5"/>
      <c r="I34" s="15">
        <v>2043</v>
      </c>
      <c r="J34" s="15" t="s">
        <v>54</v>
      </c>
      <c r="K34" s="15">
        <v>1</v>
      </c>
      <c r="L34" s="15">
        <f t="shared" si="2"/>
        <v>12500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3" t="str">
        <f t="shared" si="1"/>
        <v>SINKCCS_FORESTRY</v>
      </c>
      <c r="H35" s="5"/>
      <c r="I35" s="15">
        <v>2044</v>
      </c>
      <c r="J35" s="15" t="s">
        <v>54</v>
      </c>
      <c r="K35" s="15">
        <v>1</v>
      </c>
      <c r="L35" s="15">
        <f t="shared" si="2"/>
        <v>12500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3" t="str">
        <f t="shared" si="1"/>
        <v>SINKCCS_FORESTRY</v>
      </c>
      <c r="H36" s="5"/>
      <c r="I36" s="15">
        <v>2045</v>
      </c>
      <c r="J36" s="15" t="s">
        <v>54</v>
      </c>
      <c r="K36" s="15">
        <v>1</v>
      </c>
      <c r="L36" s="15">
        <f t="shared" si="2"/>
        <v>12500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3" t="str">
        <f t="shared" si="1"/>
        <v>SINKCCS_FORESTRY</v>
      </c>
      <c r="H37" s="5"/>
      <c r="I37" s="15">
        <v>2046</v>
      </c>
      <c r="J37" s="15" t="s">
        <v>54</v>
      </c>
      <c r="K37" s="15">
        <v>1</v>
      </c>
      <c r="L37" s="15">
        <f t="shared" si="2"/>
        <v>12500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3" t="str">
        <f t="shared" si="1"/>
        <v>SINKCCS_FORESTRY</v>
      </c>
      <c r="H38" s="5"/>
      <c r="I38" s="15">
        <v>2047</v>
      </c>
      <c r="J38" s="15" t="s">
        <v>54</v>
      </c>
      <c r="K38" s="15">
        <v>1</v>
      </c>
      <c r="L38" s="15">
        <f t="shared" si="2"/>
        <v>12500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3" t="str">
        <f t="shared" si="1"/>
        <v>SINKCCS_FORESTRY</v>
      </c>
      <c r="H39" s="5"/>
      <c r="I39" s="15">
        <v>2048</v>
      </c>
      <c r="J39" s="15" t="s">
        <v>54</v>
      </c>
      <c r="K39" s="15">
        <v>1</v>
      </c>
      <c r="L39" s="15">
        <f t="shared" si="2"/>
        <v>12500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3" t="str">
        <f t="shared" si="1"/>
        <v>SINKCCS_FORESTRY</v>
      </c>
      <c r="H40" s="5"/>
      <c r="I40" s="15">
        <v>2049</v>
      </c>
      <c r="J40" s="15" t="s">
        <v>54</v>
      </c>
      <c r="K40" s="15">
        <v>1</v>
      </c>
      <c r="L40" s="15">
        <f t="shared" si="2"/>
        <v>12500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3" t="str">
        <f t="shared" si="1"/>
        <v>SINKCCS_FORESTRY</v>
      </c>
      <c r="H41" s="5"/>
      <c r="I41" s="15">
        <v>2050</v>
      </c>
      <c r="J41" s="15" t="s">
        <v>54</v>
      </c>
      <c r="K41" s="15">
        <v>1</v>
      </c>
      <c r="L41" s="15">
        <f t="shared" si="2"/>
        <v>12500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20651875362"/>
  </sheetPr>
  <dimension ref="A4:L164"/>
  <sheetViews>
    <sheetView workbookViewId="0">
      <selection activeCell="G170" sqref="G170"/>
    </sheetView>
  </sheetViews>
  <sheetFormatPr defaultColWidth="8.72727272727273" defaultRowHeight="14.5"/>
  <cols>
    <col min="2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1:2">
      <c r="A4" s="16"/>
      <c r="B4" s="16" t="s">
        <v>0</v>
      </c>
    </row>
    <row r="5" spans="1:2">
      <c r="A5" s="15"/>
      <c r="B5" s="15" t="s">
        <v>1</v>
      </c>
    </row>
    <row r="9" spans="7:7">
      <c r="G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2">
      <c r="B11" s="15" t="s">
        <v>55</v>
      </c>
      <c r="G11" s="23" t="s">
        <v>56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7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7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7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7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7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57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58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4" t="s">
        <v>59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ht="16" spans="7:12">
      <c r="G135" s="25" t="s">
        <v>60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H135"/>
  <sheetViews>
    <sheetView workbookViewId="0">
      <selection activeCell="I11" sqref="I11"/>
    </sheetView>
  </sheetViews>
  <sheetFormatPr defaultColWidth="8.72727272727273" defaultRowHeight="14.5" outlineLevelCol="7"/>
  <cols>
    <col min="2" max="3" width="8.72727272727273" style="15"/>
    <col min="4" max="4" width="18.8181818181818" style="15" customWidth="1"/>
    <col min="5" max="6" width="8.72727272727273" style="15"/>
    <col min="7" max="7" width="23.2727272727273" style="15" customWidth="1"/>
    <col min="8" max="10" width="8.72727272727273" style="15"/>
    <col min="11" max="11" width="11.5454545454545" style="15" customWidth="1"/>
    <col min="12" max="12" width="12.8181818181818" style="15"/>
  </cols>
  <sheetData>
    <row r="4" spans="2:2">
      <c r="B4" s="16"/>
    </row>
    <row r="11" ht="16" spans="4:8">
      <c r="D11" s="22"/>
      <c r="G11" s="23"/>
      <c r="H11" s="5"/>
    </row>
    <row r="12" spans="8:8">
      <c r="H12" s="5"/>
    </row>
    <row r="13" spans="8:8">
      <c r="H13" s="5"/>
    </row>
    <row r="14" spans="8:8">
      <c r="H14" s="5"/>
    </row>
    <row r="15" spans="8:8">
      <c r="H15" s="5"/>
    </row>
    <row r="16" spans="8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8:8">
      <c r="H33" s="5"/>
    </row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  <row r="39" spans="8:8">
      <c r="H39" s="5"/>
    </row>
    <row r="40" spans="8:8">
      <c r="H40" s="5"/>
    </row>
    <row r="41" spans="8:8">
      <c r="H41" s="5"/>
    </row>
    <row r="42" ht="16" spans="4:8">
      <c r="D42" s="22"/>
      <c r="G42" s="23"/>
      <c r="H42" s="5"/>
    </row>
    <row r="43" spans="8:8">
      <c r="H43" s="5"/>
    </row>
    <row r="44" spans="8:8">
      <c r="H44" s="5"/>
    </row>
    <row r="45" spans="8:8">
      <c r="H45" s="5"/>
    </row>
    <row r="46" spans="8:8">
      <c r="H46" s="5"/>
    </row>
    <row r="47" spans="8:8">
      <c r="H47" s="5"/>
    </row>
    <row r="48" spans="8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8:8">
      <c r="H65" s="5"/>
    </row>
    <row r="66" spans="8:8">
      <c r="H66" s="5"/>
    </row>
    <row r="67" spans="8:8">
      <c r="H67" s="5"/>
    </row>
    <row r="68" spans="8:8">
      <c r="H68" s="5"/>
    </row>
    <row r="69" spans="8:8">
      <c r="H69" s="5"/>
    </row>
    <row r="70" spans="8:8">
      <c r="H70" s="5"/>
    </row>
    <row r="71" spans="8:8">
      <c r="H71" s="5"/>
    </row>
    <row r="72" spans="8:8">
      <c r="H72" s="5"/>
    </row>
    <row r="73" ht="16" spans="4:8">
      <c r="D73" s="22"/>
      <c r="G73" s="23"/>
      <c r="H73" s="5"/>
    </row>
    <row r="74" spans="8:8">
      <c r="H74" s="5"/>
    </row>
    <row r="75" spans="8:8">
      <c r="H75" s="5"/>
    </row>
    <row r="76" spans="8:8">
      <c r="H76" s="5"/>
    </row>
    <row r="77" spans="8:8">
      <c r="H77" s="5"/>
    </row>
    <row r="78" spans="8:8">
      <c r="H78" s="5"/>
    </row>
    <row r="79" spans="8:8">
      <c r="H79" s="5"/>
    </row>
    <row r="80" spans="8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8:8">
      <c r="H97" s="5"/>
    </row>
    <row r="98" spans="8:8">
      <c r="H98" s="5"/>
    </row>
    <row r="99" spans="8:8">
      <c r="H99" s="5"/>
    </row>
    <row r="100" spans="8:8">
      <c r="H100" s="5"/>
    </row>
    <row r="101" spans="8:8">
      <c r="H101" s="5"/>
    </row>
    <row r="102" spans="8:8">
      <c r="H102" s="5"/>
    </row>
    <row r="103" spans="8:8">
      <c r="H103" s="5"/>
    </row>
    <row r="104" ht="16" spans="4:8">
      <c r="D104" s="22"/>
      <c r="G104" s="24"/>
      <c r="H104" s="5"/>
    </row>
    <row r="105" spans="8:8">
      <c r="H105" s="5"/>
    </row>
    <row r="106" spans="8:8">
      <c r="H106" s="5"/>
    </row>
    <row r="107" spans="8:8">
      <c r="H107" s="5"/>
    </row>
    <row r="108" spans="8:8">
      <c r="H108" s="5"/>
    </row>
    <row r="109" spans="8:8">
      <c r="H109" s="5"/>
    </row>
    <row r="110" spans="8:8">
      <c r="H110" s="5"/>
    </row>
    <row r="111" spans="8:8">
      <c r="H111" s="5"/>
    </row>
    <row r="112" spans="8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8:8">
      <c r="H129" s="5"/>
    </row>
    <row r="130" spans="8:8">
      <c r="H130" s="5"/>
    </row>
    <row r="131" spans="8:8">
      <c r="H131" s="5"/>
    </row>
    <row r="132" spans="8:8">
      <c r="H132" s="5"/>
    </row>
    <row r="133" spans="8:8">
      <c r="H133" s="5"/>
    </row>
    <row r="134" spans="8:8">
      <c r="H134" s="5"/>
    </row>
    <row r="135" ht="16" spans="7:7">
      <c r="G135" s="25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AP325"/>
  <sheetViews>
    <sheetView zoomScale="58" zoomScaleNormal="58" workbookViewId="0">
      <selection activeCell="B5" sqref="A1:B5"/>
    </sheetView>
  </sheetViews>
  <sheetFormatPr defaultColWidth="8.72727272727273" defaultRowHeight="14.5"/>
  <cols>
    <col min="6" max="6" width="19.6363636363636" customWidth="1"/>
    <col min="7" max="7" width="10.3636363636364" customWidth="1"/>
    <col min="12" max="12" width="18" customWidth="1"/>
    <col min="13" max="19" width="12.8181818181818"/>
    <col min="21" max="21" width="14"/>
    <col min="22" max="29" width="12.8181818181818"/>
    <col min="30" max="30" width="11.7272727272727"/>
    <col min="35" max="35" width="11.2727272727273" customWidth="1"/>
  </cols>
  <sheetData>
    <row r="1" spans="6:13">
      <c r="F1" s="15"/>
      <c r="G1" s="15"/>
      <c r="H1" s="15"/>
      <c r="I1" s="15"/>
      <c r="J1" s="15"/>
      <c r="K1" s="15"/>
      <c r="L1" s="15"/>
      <c r="M1" s="15"/>
    </row>
    <row r="2" spans="6:13">
      <c r="F2" s="15"/>
      <c r="G2" s="15"/>
      <c r="H2" s="15"/>
      <c r="I2" s="15"/>
      <c r="J2" s="15"/>
      <c r="K2" s="15"/>
      <c r="L2" s="15"/>
      <c r="M2" s="15"/>
    </row>
    <row r="3" spans="6:13">
      <c r="F3" s="15"/>
      <c r="G3" s="15"/>
      <c r="H3" s="15"/>
      <c r="I3" s="15"/>
      <c r="J3" s="15"/>
      <c r="K3" s="15"/>
      <c r="L3" s="15"/>
      <c r="M3" s="15"/>
    </row>
    <row r="4" spans="6:13">
      <c r="F4" s="16"/>
      <c r="G4" s="15"/>
      <c r="H4" s="15"/>
      <c r="I4" s="15"/>
      <c r="J4" s="15"/>
      <c r="K4" s="15"/>
      <c r="L4" s="15"/>
      <c r="M4" s="15"/>
    </row>
    <row r="5" spans="6:13">
      <c r="F5" s="15"/>
      <c r="G5" s="15"/>
      <c r="H5" s="15"/>
      <c r="I5" s="15"/>
      <c r="J5" s="15"/>
      <c r="K5" s="15"/>
      <c r="L5" s="15"/>
      <c r="M5" s="15"/>
    </row>
    <row r="6" spans="6:13">
      <c r="F6" s="15"/>
      <c r="G6" s="15"/>
      <c r="H6" s="15"/>
      <c r="I6" s="15"/>
      <c r="J6" s="15"/>
      <c r="K6" s="15"/>
      <c r="L6" s="15"/>
      <c r="M6" s="15"/>
    </row>
    <row r="7" spans="6:36">
      <c r="F7" s="15"/>
      <c r="G7" s="15"/>
      <c r="H7" s="15"/>
      <c r="I7" s="15"/>
      <c r="J7" s="15"/>
      <c r="K7" s="17" t="s">
        <v>61</v>
      </c>
      <c r="L7" s="15"/>
      <c r="M7" s="15"/>
      <c r="AJ7" t="s">
        <v>62</v>
      </c>
    </row>
    <row r="8" spans="6:13">
      <c r="F8" s="15"/>
      <c r="G8" s="15"/>
      <c r="H8" s="15"/>
      <c r="I8" s="15"/>
      <c r="J8" s="15"/>
      <c r="K8" s="15"/>
      <c r="L8" s="15"/>
      <c r="M8" s="15"/>
    </row>
    <row r="9" spans="6:13">
      <c r="F9" s="15"/>
      <c r="G9" s="15"/>
      <c r="H9" s="15"/>
      <c r="I9" s="15"/>
      <c r="J9" s="15"/>
      <c r="L9" s="15"/>
      <c r="M9" s="15"/>
    </row>
    <row r="10" spans="6:42">
      <c r="F10" s="15"/>
      <c r="G10" s="15"/>
      <c r="H10" s="15" t="s">
        <v>9</v>
      </c>
      <c r="I10" s="15" t="s">
        <v>11</v>
      </c>
      <c r="J10" s="15" t="s">
        <v>39</v>
      </c>
      <c r="K10" s="14" t="s">
        <v>10</v>
      </c>
      <c r="L10" s="15" t="s">
        <v>5</v>
      </c>
      <c r="M10" s="14" t="s">
        <v>63</v>
      </c>
      <c r="N10" s="14" t="s">
        <v>64</v>
      </c>
      <c r="O10" s="14" t="s">
        <v>65</v>
      </c>
      <c r="P10" s="14" t="s">
        <v>66</v>
      </c>
      <c r="Q10" s="14" t="s">
        <v>67</v>
      </c>
      <c r="R10" s="14" t="s">
        <v>68</v>
      </c>
      <c r="S10" s="14" t="s">
        <v>69</v>
      </c>
      <c r="U10" s="18" t="s">
        <v>70</v>
      </c>
      <c r="V10" s="18" t="s">
        <v>71</v>
      </c>
      <c r="AJ10" s="14" t="s">
        <v>63</v>
      </c>
      <c r="AK10" s="14" t="s">
        <v>64</v>
      </c>
      <c r="AL10" s="14" t="s">
        <v>65</v>
      </c>
      <c r="AM10" s="14" t="s">
        <v>66</v>
      </c>
      <c r="AN10" s="14" t="s">
        <v>67</v>
      </c>
      <c r="AO10" s="14" t="s">
        <v>68</v>
      </c>
      <c r="AP10" s="14" t="s">
        <v>69</v>
      </c>
    </row>
    <row r="11" spans="6:42">
      <c r="F11" s="15"/>
      <c r="G11" s="15"/>
      <c r="H11" t="s">
        <v>42</v>
      </c>
      <c r="I11" t="s">
        <v>16</v>
      </c>
      <c r="K11" s="14">
        <v>2020</v>
      </c>
      <c r="L11" s="14" t="s">
        <v>72</v>
      </c>
      <c r="M11">
        <f>W11/AJ11</f>
        <v>266.574866810655</v>
      </c>
      <c r="N11">
        <f t="shared" ref="N11:S11" si="0">X11/AK11</f>
        <v>0</v>
      </c>
      <c r="O11">
        <f t="shared" si="0"/>
        <v>77.3856864935016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53.0845187942861</v>
      </c>
      <c r="W11" s="19">
        <v>101.298449388049</v>
      </c>
      <c r="X11" s="14">
        <v>0</v>
      </c>
      <c r="Y11" s="19">
        <v>29.4065608675306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72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7:42">
      <c r="G12" s="15"/>
      <c r="H12" t="s">
        <v>42</v>
      </c>
      <c r="I12" t="s">
        <v>16</v>
      </c>
      <c r="K12" s="14">
        <v>2020</v>
      </c>
      <c r="L12" s="14" t="s">
        <v>73</v>
      </c>
      <c r="M12">
        <f t="shared" ref="M12:M75" si="2">W12/AJ12</f>
        <v>372.571546346293</v>
      </c>
      <c r="N12">
        <f t="shared" ref="N12:N75" si="3">X12/AK12</f>
        <v>11.8358234113571</v>
      </c>
      <c r="O12">
        <f t="shared" ref="O12:O75" si="4">Y12/AL12</f>
        <v>98.2184221562275</v>
      </c>
      <c r="P12">
        <f t="shared" ref="P12:P75" si="5">Z12/AM12</f>
        <v>0.188318401187905</v>
      </c>
      <c r="Q12">
        <f t="shared" ref="Q12:Q75" si="6">AA12/AN12</f>
        <v>99.346254049676</v>
      </c>
      <c r="R12">
        <f t="shared" ref="R12:R75" si="7">AB12/AO12</f>
        <v>0.778896498200145</v>
      </c>
      <c r="S12">
        <f t="shared" ref="S12:S75" si="8">AC12/AP12</f>
        <v>29.3492496769257</v>
      </c>
      <c r="W12" s="19">
        <v>149.028618538517</v>
      </c>
      <c r="X12" s="19">
        <v>4.73432936454284</v>
      </c>
      <c r="Y12" s="19">
        <v>39.287368862491</v>
      </c>
      <c r="Z12" s="19">
        <v>0.075327360475162</v>
      </c>
      <c r="AA12" s="19">
        <v>39.7385016198704</v>
      </c>
      <c r="AB12" s="19">
        <v>0.311558599280058</v>
      </c>
      <c r="AC12" s="19">
        <v>11.7396998707703</v>
      </c>
      <c r="AI12" s="14" t="s">
        <v>73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7:42">
      <c r="G13" s="15"/>
      <c r="H13" t="s">
        <v>42</v>
      </c>
      <c r="I13" t="s">
        <v>16</v>
      </c>
      <c r="K13" s="14">
        <v>2020</v>
      </c>
      <c r="L13" s="14" t="s">
        <v>74</v>
      </c>
      <c r="M13">
        <f t="shared" si="2"/>
        <v>0.187886969042477</v>
      </c>
      <c r="N13">
        <f t="shared" si="3"/>
        <v>2.21577829949604</v>
      </c>
      <c r="O13">
        <f t="shared" si="4"/>
        <v>0.0122349892008639</v>
      </c>
      <c r="P13">
        <f t="shared" si="5"/>
        <v>0.196936273098152</v>
      </c>
      <c r="Q13">
        <f t="shared" si="6"/>
        <v>1.02079121670266</v>
      </c>
      <c r="R13">
        <f t="shared" si="7"/>
        <v>6.68061291096713</v>
      </c>
      <c r="S13">
        <f t="shared" si="8"/>
        <v>11.3844641957043</v>
      </c>
      <c r="W13" s="19">
        <v>0.056366090712743</v>
      </c>
      <c r="X13" s="19">
        <v>0.664733489848812</v>
      </c>
      <c r="Y13" s="19">
        <v>0.00367049676025918</v>
      </c>
      <c r="Z13" s="19">
        <v>0.0590808819294456</v>
      </c>
      <c r="AA13" s="19">
        <v>0.306237365010799</v>
      </c>
      <c r="AB13" s="19">
        <v>2.00418387329014</v>
      </c>
      <c r="AC13" s="19">
        <v>3.4153392587113</v>
      </c>
      <c r="AI13" s="14" t="s">
        <v>74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7:42">
      <c r="G14" s="15"/>
      <c r="H14" t="s">
        <v>42</v>
      </c>
      <c r="I14" t="s">
        <v>16</v>
      </c>
      <c r="K14" s="14">
        <v>2020</v>
      </c>
      <c r="L14" s="14" t="s">
        <v>75</v>
      </c>
      <c r="M14">
        <f t="shared" si="2"/>
        <v>9.02182456413796</v>
      </c>
      <c r="N14">
        <f t="shared" si="3"/>
        <v>239.361263392785</v>
      </c>
      <c r="O14">
        <f t="shared" si="4"/>
        <v>12.5773461772542</v>
      </c>
      <c r="P14">
        <f t="shared" si="5"/>
        <v>134.124395990589</v>
      </c>
      <c r="Q14">
        <f t="shared" si="6"/>
        <v>144.749155292319</v>
      </c>
      <c r="R14">
        <f t="shared" si="7"/>
        <v>720.786376388858</v>
      </c>
      <c r="S14">
        <f t="shared" si="8"/>
        <v>153.915365144768</v>
      </c>
      <c r="W14" s="19">
        <v>8.75116982721382</v>
      </c>
      <c r="X14" s="19">
        <v>232.180425491001</v>
      </c>
      <c r="Y14" s="19">
        <v>12.2000257919366</v>
      </c>
      <c r="Z14" s="19">
        <v>130.100664110871</v>
      </c>
      <c r="AA14" s="19">
        <v>140.406680633549</v>
      </c>
      <c r="AB14" s="19">
        <v>699.162785097192</v>
      </c>
      <c r="AC14" s="19">
        <v>149.297904190425</v>
      </c>
      <c r="AI14" s="14" t="s">
        <v>75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7:42">
      <c r="G15" s="15"/>
      <c r="H15" t="s">
        <v>42</v>
      </c>
      <c r="I15" t="s">
        <v>16</v>
      </c>
      <c r="K15" s="14">
        <v>2020</v>
      </c>
      <c r="L15" s="14" t="s">
        <v>76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</v>
      </c>
      <c r="R15">
        <f t="shared" si="7"/>
        <v>0</v>
      </c>
      <c r="S15">
        <v>1.71535223542123</v>
      </c>
      <c r="U15" s="18">
        <v>405.09976</v>
      </c>
      <c r="V15" s="18">
        <v>22.2357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</v>
      </c>
      <c r="AI15" s="20" t="s">
        <v>77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7:42">
      <c r="G16" s="15"/>
      <c r="H16" t="s">
        <v>42</v>
      </c>
      <c r="I16" t="s">
        <v>16</v>
      </c>
      <c r="K16" s="14">
        <v>2020</v>
      </c>
      <c r="L16" s="14" t="s">
        <v>78</v>
      </c>
      <c r="M16">
        <f t="shared" si="2"/>
        <v>0.641186192584593</v>
      </c>
      <c r="N16">
        <f t="shared" si="3"/>
        <v>0.103449060183585</v>
      </c>
      <c r="O16">
        <f t="shared" si="4"/>
        <v>0.115296256803456</v>
      </c>
      <c r="P16">
        <f t="shared" si="5"/>
        <v>0.0300581751547876</v>
      </c>
      <c r="Q16">
        <f t="shared" si="6"/>
        <v>20.2886954931605</v>
      </c>
      <c r="R16">
        <f t="shared" si="7"/>
        <v>0.109915518142549</v>
      </c>
      <c r="S16">
        <f t="shared" si="8"/>
        <v>0.0193174282901368</v>
      </c>
      <c r="W16" s="19">
        <v>0.641186192584593</v>
      </c>
      <c r="X16" s="19">
        <v>0.103449060183585</v>
      </c>
      <c r="Y16" s="19">
        <v>0.115296256803456</v>
      </c>
      <c r="Z16" s="19">
        <v>0.0300581751547876</v>
      </c>
      <c r="AA16" s="19">
        <v>20.2886954931605</v>
      </c>
      <c r="AB16" s="19">
        <v>0.109915518142549</v>
      </c>
      <c r="AC16" s="19">
        <v>0.0193174282901368</v>
      </c>
      <c r="AI16" s="14" t="s">
        <v>78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42</v>
      </c>
      <c r="I17" t="s">
        <v>16</v>
      </c>
      <c r="K17" s="14">
        <v>2020</v>
      </c>
      <c r="L17" s="14" t="s">
        <v>79</v>
      </c>
      <c r="M17">
        <f t="shared" si="2"/>
        <v>19.6278420554356</v>
      </c>
      <c r="N17">
        <f t="shared" si="3"/>
        <v>10.8931014612419</v>
      </c>
      <c r="O17">
        <f t="shared" si="4"/>
        <v>2.95705171202304</v>
      </c>
      <c r="P17">
        <f t="shared" si="5"/>
        <v>3.3795993912887</v>
      </c>
      <c r="Q17">
        <f t="shared" si="6"/>
        <v>47.4038760979122</v>
      </c>
      <c r="R17">
        <f t="shared" si="7"/>
        <v>40.7592956443484</v>
      </c>
      <c r="S17">
        <f t="shared" si="8"/>
        <v>9.80311190028798</v>
      </c>
      <c r="W17" s="19">
        <v>19.6278420554356</v>
      </c>
      <c r="X17" s="19">
        <v>10.8931014612419</v>
      </c>
      <c r="Y17" s="19">
        <v>2.95705171202304</v>
      </c>
      <c r="Z17" s="19">
        <v>3.3795993912887</v>
      </c>
      <c r="AA17" s="19">
        <v>47.4038760979122</v>
      </c>
      <c r="AB17" s="19">
        <v>40.7592956443484</v>
      </c>
      <c r="AC17" s="19">
        <v>9.80311190028798</v>
      </c>
      <c r="AI17" s="14" t="s">
        <v>79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42</v>
      </c>
      <c r="I18" t="s">
        <v>16</v>
      </c>
      <c r="K18" s="14">
        <v>2020</v>
      </c>
      <c r="L18" s="14" t="s">
        <v>80</v>
      </c>
      <c r="M18">
        <f t="shared" si="2"/>
        <v>18.3557504576777</v>
      </c>
      <c r="N18">
        <f t="shared" si="3"/>
        <v>40.4756485216189</v>
      </c>
      <c r="O18">
        <f t="shared" si="4"/>
        <v>1.12363041550962</v>
      </c>
      <c r="P18">
        <f t="shared" si="5"/>
        <v>0.82176283040214</v>
      </c>
      <c r="Q18">
        <f t="shared" si="6"/>
        <v>11.3133806438342</v>
      </c>
      <c r="R18">
        <f t="shared" si="7"/>
        <v>13.4671333024787</v>
      </c>
      <c r="S18">
        <f t="shared" si="8"/>
        <v>8.45820527707497</v>
      </c>
      <c r="W18" s="19">
        <v>6.42451266018718</v>
      </c>
      <c r="X18" s="19">
        <v>14.1664769825666</v>
      </c>
      <c r="Y18" s="19">
        <v>0.393270645428366</v>
      </c>
      <c r="Z18" s="19">
        <v>0.287616990640749</v>
      </c>
      <c r="AA18" s="19">
        <v>3.95968322534197</v>
      </c>
      <c r="AB18" s="19">
        <v>4.71349665586753</v>
      </c>
      <c r="AC18" s="19">
        <v>2.96037184697624</v>
      </c>
      <c r="AI18" s="14" t="s">
        <v>80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</v>
      </c>
      <c r="W19" s="19">
        <v>58.3736385529158</v>
      </c>
      <c r="X19" s="14">
        <v>0</v>
      </c>
      <c r="Y19" s="19">
        <v>37.2015118790497</v>
      </c>
      <c r="Z19" s="14">
        <v>0</v>
      </c>
      <c r="AA19" s="14">
        <v>0</v>
      </c>
      <c r="AB19" s="14">
        <v>0</v>
      </c>
      <c r="AC19" s="19">
        <v>21.9283674514039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</v>
      </c>
      <c r="N20">
        <f t="shared" si="3"/>
        <v>17.040407611951</v>
      </c>
      <c r="O20">
        <f t="shared" si="4"/>
        <v>99.8375296076315</v>
      </c>
      <c r="P20">
        <f t="shared" si="5"/>
        <v>0.416650488390927</v>
      </c>
      <c r="Q20">
        <f t="shared" si="6"/>
        <v>102.466607181426</v>
      </c>
      <c r="R20">
        <f t="shared" si="7"/>
        <v>0.95759540136789</v>
      </c>
      <c r="S20">
        <f t="shared" si="8"/>
        <v>30.6260648038158</v>
      </c>
      <c r="W20" s="19">
        <v>167.456705831533</v>
      </c>
      <c r="X20" s="19">
        <v>6.81616304478042</v>
      </c>
      <c r="Y20" s="19">
        <v>39.9350118430526</v>
      </c>
      <c r="Z20" s="19">
        <v>0.166660195356371</v>
      </c>
      <c r="AA20" s="19">
        <v>40.9866428725702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</v>
      </c>
      <c r="N21">
        <f t="shared" si="3"/>
        <v>2.23884935145188</v>
      </c>
      <c r="O21">
        <f t="shared" si="4"/>
        <v>0.0122349892008639</v>
      </c>
      <c r="P21">
        <f t="shared" si="5"/>
        <v>0.202474522678186</v>
      </c>
      <c r="Q21">
        <f t="shared" si="6"/>
        <v>1.12022678185745</v>
      </c>
      <c r="R21">
        <f t="shared" si="7"/>
        <v>6.67702160067193</v>
      </c>
      <c r="S21">
        <f t="shared" si="8"/>
        <v>8.99287654331653</v>
      </c>
      <c r="W21" s="19">
        <v>0.056366090712743</v>
      </c>
      <c r="X21" s="19">
        <v>0.671654805435565</v>
      </c>
      <c r="Y21" s="19">
        <v>0.00367049676025918</v>
      </c>
      <c r="Z21" s="19">
        <v>0.0607423568034557</v>
      </c>
      <c r="AA21" s="19">
        <v>0.336068034557235</v>
      </c>
      <c r="AB21" s="19">
        <v>2.00310648020158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</v>
      </c>
      <c r="N22">
        <f t="shared" si="3"/>
        <v>239.562161926551</v>
      </c>
      <c r="O22">
        <f t="shared" si="4"/>
        <v>9.25741795254318</v>
      </c>
      <c r="P22">
        <f t="shared" si="5"/>
        <v>107.101476067481</v>
      </c>
      <c r="Q22">
        <f t="shared" si="6"/>
        <v>130.750222477047</v>
      </c>
      <c r="R22">
        <f t="shared" si="7"/>
        <v>744.391011853072</v>
      </c>
      <c r="S22">
        <f t="shared" si="8"/>
        <v>164.214162391915</v>
      </c>
      <c r="W22" s="19">
        <v>7.74325046076314</v>
      </c>
      <c r="X22" s="19">
        <v>232.375297068754</v>
      </c>
      <c r="Y22" s="19">
        <v>8.97969541396688</v>
      </c>
      <c r="Z22" s="19">
        <v>103.888431785457</v>
      </c>
      <c r="AA22" s="19">
        <v>126.827715802736</v>
      </c>
      <c r="AB22" s="19">
        <v>722.05928149748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</v>
      </c>
      <c r="R23">
        <f t="shared" si="7"/>
        <v>0</v>
      </c>
      <c r="S23">
        <v>1.43048641306697</v>
      </c>
      <c r="U23" s="18">
        <v>394.97476</v>
      </c>
      <c r="V23" s="18">
        <v>21.6798075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16.606351663067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</v>
      </c>
      <c r="N24">
        <f t="shared" si="3"/>
        <v>0.11469619275018</v>
      </c>
      <c r="O24">
        <f t="shared" si="4"/>
        <v>0.127175306479482</v>
      </c>
      <c r="P24">
        <f t="shared" si="5"/>
        <v>0.0372575992080634</v>
      </c>
      <c r="Q24">
        <f t="shared" si="6"/>
        <v>20.6121506191505</v>
      </c>
      <c r="R24">
        <f t="shared" si="7"/>
        <v>0.120714654211663</v>
      </c>
      <c r="S24">
        <f t="shared" si="8"/>
        <v>0.0193174282901368</v>
      </c>
      <c r="W24" s="19">
        <v>1.46105905867531</v>
      </c>
      <c r="X24" s="19">
        <v>0.11469619275018</v>
      </c>
      <c r="Y24" s="19">
        <v>0.127175306479482</v>
      </c>
      <c r="Z24" s="19">
        <v>0.0372575992080634</v>
      </c>
      <c r="AA24" s="19">
        <v>20.6121506191505</v>
      </c>
      <c r="AB24" s="19">
        <v>0.120714654211663</v>
      </c>
      <c r="AC24" s="19">
        <v>0.0193174282901368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</v>
      </c>
      <c r="N25">
        <f t="shared" si="3"/>
        <v>7.29698915022678</v>
      </c>
      <c r="O25">
        <f t="shared" si="4"/>
        <v>3.13314832469402</v>
      </c>
      <c r="P25">
        <f t="shared" si="5"/>
        <v>3.41609802663787</v>
      </c>
      <c r="Q25">
        <f t="shared" si="6"/>
        <v>44.7068942044636</v>
      </c>
      <c r="R25">
        <f t="shared" si="7"/>
        <v>37.1595836213103</v>
      </c>
      <c r="S25">
        <f t="shared" si="8"/>
        <v>9.38273748704104</v>
      </c>
      <c r="W25" s="19">
        <v>24.480253862491</v>
      </c>
      <c r="X25" s="19">
        <v>7.29698915022678</v>
      </c>
      <c r="Y25" s="19">
        <v>3.13314832469402</v>
      </c>
      <c r="Z25" s="19">
        <v>3.41609802663787</v>
      </c>
      <c r="AA25" s="19">
        <v>44.7068942044636</v>
      </c>
      <c r="AB25" s="19">
        <v>37.1595836213103</v>
      </c>
      <c r="AC25" s="19">
        <v>9.38273748704104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</v>
      </c>
      <c r="N26">
        <f t="shared" si="3"/>
        <v>41.7663715528334</v>
      </c>
      <c r="O26">
        <f t="shared" si="4"/>
        <v>1.12991862079605</v>
      </c>
      <c r="P26">
        <f t="shared" si="5"/>
        <v>0.832006582330557</v>
      </c>
      <c r="Q26">
        <f t="shared" si="6"/>
        <v>12.289220662347</v>
      </c>
      <c r="R26">
        <f t="shared" si="7"/>
        <v>13.3829393088553</v>
      </c>
      <c r="S26">
        <f t="shared" si="8"/>
        <v>9.46366665804791</v>
      </c>
      <c r="W26" s="19">
        <v>6.45635694384449</v>
      </c>
      <c r="X26" s="19">
        <v>14.6182300434917</v>
      </c>
      <c r="Y26" s="19">
        <v>0.395471517278618</v>
      </c>
      <c r="Z26" s="19">
        <v>0.291202303815695</v>
      </c>
      <c r="AA26" s="19">
        <v>4.30122723182145</v>
      </c>
      <c r="AB26" s="19">
        <v>4.68402875809935</v>
      </c>
      <c r="AC26" s="19">
        <v>3.31228333031677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</v>
      </c>
      <c r="W27" s="19">
        <v>51.0393734341253</v>
      </c>
      <c r="X27" s="14">
        <v>0</v>
      </c>
      <c r="Y27" s="19">
        <v>28.8575183657307</v>
      </c>
      <c r="Z27" s="14">
        <v>0</v>
      </c>
      <c r="AA27" s="14">
        <v>0</v>
      </c>
      <c r="AB27" s="14">
        <v>0</v>
      </c>
      <c r="AC27" s="19">
        <v>19.7968805291577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</v>
      </c>
      <c r="N28">
        <f t="shared" si="3"/>
        <v>16.4011400383369</v>
      </c>
      <c r="O28">
        <f t="shared" si="4"/>
        <v>102.098308045356</v>
      </c>
      <c r="P28">
        <f t="shared" si="5"/>
        <v>1.58756301025918</v>
      </c>
      <c r="Q28">
        <f t="shared" si="6"/>
        <v>114.76698362131</v>
      </c>
      <c r="R28">
        <f t="shared" si="7"/>
        <v>2.922893075054</v>
      </c>
      <c r="S28">
        <f t="shared" si="8"/>
        <v>30.723234888409</v>
      </c>
      <c r="W28" s="19">
        <v>198.003938480922</v>
      </c>
      <c r="X28" s="19">
        <v>6.56045601533477</v>
      </c>
      <c r="Y28" s="19">
        <v>40.8393232181425</v>
      </c>
      <c r="Z28" s="19">
        <v>0.635025204103672</v>
      </c>
      <c r="AA28" s="19">
        <v>45.9067934485241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</v>
      </c>
      <c r="N29">
        <f t="shared" si="3"/>
        <v>2.60048831413487</v>
      </c>
      <c r="O29">
        <f t="shared" si="4"/>
        <v>0.0122349892008639</v>
      </c>
      <c r="P29">
        <f t="shared" si="5"/>
        <v>0.196085673146148</v>
      </c>
      <c r="Q29">
        <f t="shared" si="6"/>
        <v>1.02079121670266</v>
      </c>
      <c r="R29">
        <f t="shared" si="7"/>
        <v>7.3851368898488</v>
      </c>
      <c r="S29">
        <f t="shared" si="8"/>
        <v>3.00450683561315</v>
      </c>
      <c r="W29" s="19">
        <v>0.056366090712743</v>
      </c>
      <c r="X29" s="19">
        <v>0.780146494240461</v>
      </c>
      <c r="Y29" s="19">
        <v>0.00367049676025918</v>
      </c>
      <c r="Z29" s="19">
        <v>0.0588257019438445</v>
      </c>
      <c r="AA29" s="19">
        <v>0.306237365010799</v>
      </c>
      <c r="AB29" s="19">
        <v>2.21554106695464</v>
      </c>
      <c r="AC29" s="19">
        <v>0.901352050683945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6.12718069441042</v>
      </c>
      <c r="N30">
        <f t="shared" si="3"/>
        <v>223.518385332472</v>
      </c>
      <c r="O30">
        <f t="shared" si="4"/>
        <v>14.5622296616271</v>
      </c>
      <c r="P30">
        <f t="shared" si="5"/>
        <v>110.887119413952</v>
      </c>
      <c r="Q30">
        <f t="shared" si="6"/>
        <v>134.177153407109</v>
      </c>
      <c r="R30">
        <f t="shared" si="7"/>
        <v>728.499937283368</v>
      </c>
      <c r="S30">
        <f t="shared" si="8"/>
        <v>178.227984707904</v>
      </c>
      <c r="W30" s="19">
        <v>5.94336527357811</v>
      </c>
      <c r="X30" s="19">
        <v>216.812833772498</v>
      </c>
      <c r="Y30" s="19">
        <v>14.1253627717783</v>
      </c>
      <c r="Z30" s="19">
        <v>107.560505831533</v>
      </c>
      <c r="AA30" s="19">
        <v>130.151838804896</v>
      </c>
      <c r="AB30" s="19">
        <v>706.644939164867</v>
      </c>
      <c r="AC30" s="19">
        <v>172.881145166667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</v>
      </c>
      <c r="R31">
        <f t="shared" si="7"/>
        <v>0</v>
      </c>
      <c r="S31">
        <v>3.51104889884812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</v>
      </c>
      <c r="AB31" s="14">
        <v>0</v>
      </c>
      <c r="AC31" s="19">
        <v>18.2977893988481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10.102616774658</v>
      </c>
      <c r="N32">
        <f t="shared" si="3"/>
        <v>1.58742640681065</v>
      </c>
      <c r="O32">
        <f t="shared" si="4"/>
        <v>0.536462563354932</v>
      </c>
      <c r="P32">
        <f t="shared" si="5"/>
        <v>0.0624555833693305</v>
      </c>
      <c r="Q32">
        <f t="shared" si="6"/>
        <v>28.7668888696904</v>
      </c>
      <c r="R32">
        <f t="shared" si="7"/>
        <v>0.10631580611951</v>
      </c>
      <c r="S32">
        <f t="shared" si="8"/>
        <v>0.0193174282901368</v>
      </c>
      <c r="W32" s="19">
        <v>10.102616774658</v>
      </c>
      <c r="X32" s="19">
        <v>1.58742640681065</v>
      </c>
      <c r="Y32" s="19">
        <v>0.536462563354932</v>
      </c>
      <c r="Z32" s="19">
        <v>0.0624555833693305</v>
      </c>
      <c r="AA32" s="19">
        <v>28.7668888696904</v>
      </c>
      <c r="AB32" s="19">
        <v>0.10631580611951</v>
      </c>
      <c r="AC32" s="19">
        <v>0.0193174282901368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36.5776192944564</v>
      </c>
      <c r="N33">
        <f t="shared" si="3"/>
        <v>7.31959329709503</v>
      </c>
      <c r="O33">
        <f t="shared" si="4"/>
        <v>2.41754763282937</v>
      </c>
      <c r="P33">
        <f t="shared" si="5"/>
        <v>1.93442183189345</v>
      </c>
      <c r="Q33">
        <f t="shared" si="6"/>
        <v>64.3795901367891</v>
      </c>
      <c r="R33">
        <f t="shared" si="7"/>
        <v>51.5584317134629</v>
      </c>
      <c r="S33">
        <f t="shared" si="8"/>
        <v>16.0254301580274</v>
      </c>
      <c r="W33" s="19">
        <v>36.5776192944564</v>
      </c>
      <c r="X33" s="19">
        <v>7.31959329709503</v>
      </c>
      <c r="Y33" s="19">
        <v>2.41754763282937</v>
      </c>
      <c r="Z33" s="19">
        <v>1.93442183189345</v>
      </c>
      <c r="AA33" s="19">
        <v>64.3795901367891</v>
      </c>
      <c r="AB33" s="19">
        <v>51.5584317134629</v>
      </c>
      <c r="AC33" s="19">
        <v>16.0254301580274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19.935044739278</v>
      </c>
      <c r="N34">
        <f t="shared" si="3"/>
        <v>56.8148135434949</v>
      </c>
      <c r="O34">
        <f t="shared" si="4"/>
        <v>2.63931975316261</v>
      </c>
      <c r="P34">
        <f t="shared" si="5"/>
        <v>0.808879282114574</v>
      </c>
      <c r="Q34">
        <f t="shared" si="6"/>
        <v>11.0186798313278</v>
      </c>
      <c r="R34">
        <f t="shared" si="7"/>
        <v>16.3796732387123</v>
      </c>
      <c r="S34">
        <f t="shared" si="8"/>
        <v>6.03270815591894</v>
      </c>
      <c r="W34" s="19">
        <v>6.9772656587473</v>
      </c>
      <c r="X34" s="19">
        <v>19.8851847402232</v>
      </c>
      <c r="Y34" s="19">
        <v>0.923761913606912</v>
      </c>
      <c r="Z34" s="19">
        <v>0.283107748740101</v>
      </c>
      <c r="AA34" s="19">
        <v>3.85653794096472</v>
      </c>
      <c r="AB34" s="19">
        <v>5.73288563354932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67.9635462278808</v>
      </c>
      <c r="N35">
        <f t="shared" si="3"/>
        <v>0</v>
      </c>
      <c r="O35">
        <f t="shared" si="4"/>
        <v>63.8173154768671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54.3623174851276</v>
      </c>
      <c r="W35" s="19">
        <v>25.8261475665947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20.6576806443485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</v>
      </c>
      <c r="N36">
        <f t="shared" si="3"/>
        <v>18.8085890321274</v>
      </c>
      <c r="O36">
        <f t="shared" si="4"/>
        <v>110.324670086393</v>
      </c>
      <c r="P36">
        <f t="shared" si="5"/>
        <v>1.59005447534197</v>
      </c>
      <c r="Q36">
        <f t="shared" si="6"/>
        <v>120.239834143268</v>
      </c>
      <c r="R36">
        <f t="shared" si="7"/>
        <v>3.1620157550396</v>
      </c>
      <c r="S36">
        <f t="shared" si="8"/>
        <v>30.893293598812</v>
      </c>
      <c r="W36" s="19">
        <v>237.103829157667</v>
      </c>
      <c r="X36" s="19">
        <v>7.52343561285097</v>
      </c>
      <c r="Y36" s="19">
        <v>44.1298680345572</v>
      </c>
      <c r="Z36" s="19">
        <v>0.636021790136789</v>
      </c>
      <c r="AA36" s="19">
        <v>48.0959336573074</v>
      </c>
      <c r="AB36" s="19">
        <v>1.26480630201584</v>
      </c>
      <c r="AC36" s="19">
        <v>12.3573174395248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</v>
      </c>
      <c r="N37">
        <f t="shared" si="3"/>
        <v>2.85175228449724</v>
      </c>
      <c r="O37">
        <f t="shared" si="4"/>
        <v>0.0122349892008639</v>
      </c>
      <c r="P37">
        <f t="shared" si="5"/>
        <v>0.196085673146148</v>
      </c>
      <c r="Q37">
        <f t="shared" si="6"/>
        <v>1.02079121670266</v>
      </c>
      <c r="R37">
        <f t="shared" si="7"/>
        <v>7.53962359851213</v>
      </c>
      <c r="S37">
        <f t="shared" si="8"/>
        <v>2.7979623336933</v>
      </c>
      <c r="W37" s="19">
        <v>0.056366090712743</v>
      </c>
      <c r="X37" s="19">
        <v>0.855525685349172</v>
      </c>
      <c r="Y37" s="19">
        <v>0.00367049676025918</v>
      </c>
      <c r="Z37" s="19">
        <v>0.0588257019438445</v>
      </c>
      <c r="AA37" s="19">
        <v>0.306237365010799</v>
      </c>
      <c r="AB37" s="19">
        <v>2.26188707955364</v>
      </c>
      <c r="AC37" s="19">
        <v>0.839388700107991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6.12721077241656</v>
      </c>
      <c r="N38">
        <f t="shared" si="3"/>
        <v>224.356406771911</v>
      </c>
      <c r="O38">
        <f t="shared" si="4"/>
        <v>14.9072827777901</v>
      </c>
      <c r="P38">
        <f t="shared" si="5"/>
        <v>111.21860038001</v>
      </c>
      <c r="Q38">
        <f t="shared" si="6"/>
        <v>135.084340918706</v>
      </c>
      <c r="R38">
        <f t="shared" si="7"/>
        <v>729.89704897835</v>
      </c>
      <c r="S38">
        <f t="shared" si="8"/>
        <v>178.486154294791</v>
      </c>
      <c r="W38" s="19">
        <v>5.94339444924406</v>
      </c>
      <c r="X38" s="19">
        <v>217.625714568754</v>
      </c>
      <c r="Y38" s="19">
        <v>14.4600642944564</v>
      </c>
      <c r="Z38" s="19">
        <v>107.88204236861</v>
      </c>
      <c r="AA38" s="19">
        <v>131.031810691145</v>
      </c>
      <c r="AB38" s="19">
        <v>708.000137508999</v>
      </c>
      <c r="AC38" s="19">
        <v>173.131569665947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</v>
      </c>
      <c r="R39">
        <f t="shared" si="7"/>
        <v>0</v>
      </c>
      <c r="S39">
        <v>3.73632031551478</v>
      </c>
      <c r="U39" s="18">
        <v>374.72476</v>
      </c>
      <c r="V39" s="18">
        <v>20.5680225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280.396604031677</v>
      </c>
      <c r="AB39" s="14">
        <v>0</v>
      </c>
      <c r="AC39" s="19">
        <v>18.1339360655148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</v>
      </c>
      <c r="P40">
        <f t="shared" si="5"/>
        <v>0.0624555833693305</v>
      </c>
      <c r="Q40">
        <f t="shared" si="6"/>
        <v>29.0888871562275</v>
      </c>
      <c r="R40">
        <f t="shared" si="7"/>
        <v>0.10631580611951</v>
      </c>
      <c r="S40">
        <f t="shared" si="8"/>
        <v>0.0193174282901368</v>
      </c>
      <c r="W40" s="19">
        <v>10.4562128545716</v>
      </c>
      <c r="X40" s="19">
        <v>1.58787440330814</v>
      </c>
      <c r="Y40" s="19">
        <v>0.536462563354932</v>
      </c>
      <c r="Z40" s="19">
        <v>0.0624555833693305</v>
      </c>
      <c r="AA40" s="19">
        <v>29.0888871562275</v>
      </c>
      <c r="AB40" s="19">
        <v>0.10631580611951</v>
      </c>
      <c r="AC40" s="19">
        <v>0.0193174282901368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36.5776192944564</v>
      </c>
      <c r="N41">
        <f t="shared" si="3"/>
        <v>7.31959329709503</v>
      </c>
      <c r="O41">
        <f t="shared" si="4"/>
        <v>2.63848265766739</v>
      </c>
      <c r="P41">
        <f t="shared" si="5"/>
        <v>1.9364113174946</v>
      </c>
      <c r="Q41">
        <f t="shared" si="6"/>
        <v>65.2624798056156</v>
      </c>
      <c r="R41">
        <f t="shared" si="7"/>
        <v>51.5584317134629</v>
      </c>
      <c r="S41">
        <f t="shared" si="8"/>
        <v>16.0126469938805</v>
      </c>
      <c r="W41" s="19">
        <v>36.5776192944564</v>
      </c>
      <c r="X41" s="19">
        <v>7.31959329709503</v>
      </c>
      <c r="Y41" s="19">
        <v>2.63848265766739</v>
      </c>
      <c r="Z41" s="19">
        <v>1.9364113174946</v>
      </c>
      <c r="AA41" s="19">
        <v>65.2624798056156</v>
      </c>
      <c r="AB41" s="19">
        <v>51.5584317134629</v>
      </c>
      <c r="AC41" s="19">
        <v>16.0126469938805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</v>
      </c>
      <c r="N42">
        <f t="shared" si="3"/>
        <v>47.3939156403683</v>
      </c>
      <c r="O42">
        <f t="shared" si="4"/>
        <v>2.96338632623677</v>
      </c>
      <c r="P42">
        <f t="shared" si="5"/>
        <v>0.64116877548082</v>
      </c>
      <c r="Q42">
        <f t="shared" si="6"/>
        <v>16.7232233364188</v>
      </c>
      <c r="R42">
        <f t="shared" si="7"/>
        <v>16.3227120950324</v>
      </c>
      <c r="S42">
        <f t="shared" si="8"/>
        <v>4.95410381234186</v>
      </c>
      <c r="W42" s="19">
        <v>6.5568286537077</v>
      </c>
      <c r="X42" s="19">
        <v>16.5878704741289</v>
      </c>
      <c r="Y42" s="19">
        <v>1.03718521418287</v>
      </c>
      <c r="Z42" s="19">
        <v>0.224409071418287</v>
      </c>
      <c r="AA42" s="19">
        <v>5.85312816774658</v>
      </c>
      <c r="AB42" s="19">
        <v>5.71294923326134</v>
      </c>
      <c r="AC42" s="19">
        <v>1.73393633431965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50.0232315751582</v>
      </c>
      <c r="W43" s="14">
        <v>0</v>
      </c>
      <c r="X43" s="14">
        <v>0</v>
      </c>
      <c r="Y43" s="19">
        <v>21.7380342692585</v>
      </c>
      <c r="Z43" s="14">
        <v>0</v>
      </c>
      <c r="AA43" s="14">
        <v>0</v>
      </c>
      <c r="AB43" s="14">
        <v>0</v>
      </c>
      <c r="AC43" s="19">
        <v>19.0088279985601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</v>
      </c>
      <c r="R44">
        <f t="shared" si="7"/>
        <v>5.35424134179265</v>
      </c>
      <c r="S44">
        <f t="shared" si="8"/>
        <v>34.349397475702</v>
      </c>
      <c r="W44" s="19">
        <v>267.414604319654</v>
      </c>
      <c r="X44" s="19">
        <v>8.28774627033837</v>
      </c>
      <c r="Y44" s="19">
        <v>41.4008535277178</v>
      </c>
      <c r="Z44" s="19">
        <v>0.57260965262779</v>
      </c>
      <c r="AA44" s="19">
        <v>51.5535565514759</v>
      </c>
      <c r="AB44" s="19">
        <v>2.14169653671706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</v>
      </c>
      <c r="N45">
        <f t="shared" si="3"/>
        <v>3.05644136309095</v>
      </c>
      <c r="O45">
        <f t="shared" si="4"/>
        <v>0.0110114902807775</v>
      </c>
      <c r="P45">
        <f t="shared" si="5"/>
        <v>0.176477105831533</v>
      </c>
      <c r="Q45">
        <f t="shared" si="6"/>
        <v>0.918712095032397</v>
      </c>
      <c r="R45">
        <f t="shared" si="7"/>
        <v>7.649942600192</v>
      </c>
      <c r="S45">
        <f t="shared" si="8"/>
        <v>2.557750637509</v>
      </c>
      <c r="W45" s="19">
        <v>0.0507294816414687</v>
      </c>
      <c r="X45" s="19">
        <v>0.916932408927286</v>
      </c>
      <c r="Y45" s="19">
        <v>0.00330344708423326</v>
      </c>
      <c r="Z45" s="19">
        <v>0.05294313174946</v>
      </c>
      <c r="AA45" s="19">
        <v>0.275613628509719</v>
      </c>
      <c r="AB45" s="19">
        <v>2.2949827800576</v>
      </c>
      <c r="AC45" s="19">
        <v>0.7673251912527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6.12721077241656</v>
      </c>
      <c r="N46">
        <f t="shared" si="3"/>
        <v>223.738976609294</v>
      </c>
      <c r="O46">
        <f t="shared" si="4"/>
        <v>11.8369265695858</v>
      </c>
      <c r="P46">
        <f t="shared" si="5"/>
        <v>113.440045163397</v>
      </c>
      <c r="Q46">
        <f t="shared" si="6"/>
        <v>137.347192335954</v>
      </c>
      <c r="R46">
        <f t="shared" si="7"/>
        <v>743.175530122539</v>
      </c>
      <c r="S46">
        <f t="shared" si="8"/>
        <v>179.721903550726</v>
      </c>
      <c r="W46" s="19">
        <v>5.94339444924406</v>
      </c>
      <c r="X46" s="19">
        <v>217.026807311015</v>
      </c>
      <c r="Y46" s="19">
        <v>11.4818187724982</v>
      </c>
      <c r="Z46" s="19">
        <v>110.036843808495</v>
      </c>
      <c r="AA46" s="19">
        <v>133.226776565875</v>
      </c>
      <c r="AB46" s="19">
        <v>720.880264218863</v>
      </c>
      <c r="AC46" s="19">
        <v>174.330246444204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35.6862919380849</v>
      </c>
      <c r="R47">
        <f t="shared" si="7"/>
        <v>0</v>
      </c>
      <c r="S47">
        <v>4.78849784449239</v>
      </c>
      <c r="U47" s="18">
        <v>364.59976</v>
      </c>
      <c r="V47" s="18">
        <v>20.01213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290.906123938085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</v>
      </c>
      <c r="O48">
        <f t="shared" si="4"/>
        <v>0.536462563354932</v>
      </c>
      <c r="P48">
        <f t="shared" si="5"/>
        <v>0.0624555833693305</v>
      </c>
      <c r="Q48">
        <f t="shared" si="6"/>
        <v>29.4108854391649</v>
      </c>
      <c r="R48">
        <f t="shared" si="7"/>
        <v>0.10631580611951</v>
      </c>
      <c r="S48">
        <f t="shared" si="8"/>
        <v>0.0193174282901368</v>
      </c>
      <c r="W48" s="19">
        <v>10.4562128545716</v>
      </c>
      <c r="X48" s="19">
        <v>1.80265959191145</v>
      </c>
      <c r="Y48" s="19">
        <v>0.536462563354932</v>
      </c>
      <c r="Z48" s="19">
        <v>0.0624555833693305</v>
      </c>
      <c r="AA48" s="19">
        <v>29.4108854391649</v>
      </c>
      <c r="AB48" s="19">
        <v>0.10631580611951</v>
      </c>
      <c r="AC48" s="19">
        <v>0.0193174282901368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36.5776192944564</v>
      </c>
      <c r="N49">
        <f t="shared" si="3"/>
        <v>7.28295801980921</v>
      </c>
      <c r="O49">
        <f t="shared" si="4"/>
        <v>20.3394644816415</v>
      </c>
      <c r="P49">
        <f t="shared" si="5"/>
        <v>1.9470059524838</v>
      </c>
      <c r="Q49">
        <f t="shared" si="6"/>
        <v>67.0751448884089</v>
      </c>
      <c r="R49">
        <f t="shared" si="7"/>
        <v>53.9221041396688</v>
      </c>
      <c r="S49">
        <f t="shared" si="8"/>
        <v>16.0352004964003</v>
      </c>
      <c r="W49" s="19">
        <v>36.5776192944564</v>
      </c>
      <c r="X49" s="19">
        <v>7.28295801980921</v>
      </c>
      <c r="Y49" s="19">
        <v>20.3394644816415</v>
      </c>
      <c r="Z49" s="19">
        <v>1.9470059524838</v>
      </c>
      <c r="AA49" s="19">
        <v>67.0751448884089</v>
      </c>
      <c r="AB49" s="19">
        <v>53.9221041396688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</v>
      </c>
      <c r="N50">
        <f t="shared" si="3"/>
        <v>43.2184277177209</v>
      </c>
      <c r="O50">
        <f t="shared" si="4"/>
        <v>2.20919074565463</v>
      </c>
      <c r="P50">
        <f t="shared" si="5"/>
        <v>0.794086103877403</v>
      </c>
      <c r="Q50">
        <f t="shared" si="6"/>
        <v>16.2298650930783</v>
      </c>
      <c r="R50">
        <f t="shared" si="7"/>
        <v>16.7526752751209</v>
      </c>
      <c r="S50">
        <f t="shared" si="8"/>
        <v>5.70783626402346</v>
      </c>
      <c r="W50" s="19">
        <v>6.55865600431965</v>
      </c>
      <c r="X50" s="19">
        <v>15.1264497012023</v>
      </c>
      <c r="Y50" s="19">
        <v>0.773216760979122</v>
      </c>
      <c r="Z50" s="19">
        <v>0.277930136357091</v>
      </c>
      <c r="AA50" s="19">
        <v>5.68045278257739</v>
      </c>
      <c r="AB50" s="19">
        <v>5.8634363462923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42.882209844265</v>
      </c>
      <c r="W51" s="14">
        <v>0</v>
      </c>
      <c r="X51" s="14">
        <v>0</v>
      </c>
      <c r="Y51" s="19">
        <v>12.9791792656587</v>
      </c>
      <c r="Z51" s="14">
        <v>0</v>
      </c>
      <c r="AA51" s="14">
        <v>0</v>
      </c>
      <c r="AB51" s="14">
        <v>0</v>
      </c>
      <c r="AC51" s="19">
        <v>16.2952397408207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689.794887419008</v>
      </c>
      <c r="N52">
        <f t="shared" si="3"/>
        <v>24.2653433855291</v>
      </c>
      <c r="O52">
        <f t="shared" si="4"/>
        <v>110.294432775378</v>
      </c>
      <c r="P52">
        <f t="shared" si="5"/>
        <v>1.59181415766739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</v>
      </c>
      <c r="X52" s="19">
        <v>9.70613735421166</v>
      </c>
      <c r="Y52" s="19">
        <v>44.1177731101512</v>
      </c>
      <c r="Z52" s="19">
        <v>0.636725663066955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</v>
      </c>
      <c r="N53">
        <f t="shared" si="3"/>
        <v>2.37078042764579</v>
      </c>
      <c r="O53">
        <f t="shared" si="4"/>
        <v>0</v>
      </c>
      <c r="P53">
        <f t="shared" si="5"/>
        <v>0.196085673146148</v>
      </c>
      <c r="Q53">
        <f t="shared" si="6"/>
        <v>0.97916702663787</v>
      </c>
      <c r="R53">
        <f t="shared" si="7"/>
        <v>6.66575665946723</v>
      </c>
      <c r="S53">
        <f t="shared" si="8"/>
        <v>2.74109652195824</v>
      </c>
      <c r="W53" s="19">
        <v>0.056366090712743</v>
      </c>
      <c r="X53" s="19">
        <v>0.711234128293737</v>
      </c>
      <c r="Y53" s="14">
        <v>0</v>
      </c>
      <c r="Z53" s="19">
        <v>0.0588257019438445</v>
      </c>
      <c r="AA53" s="19">
        <v>0.293750107991361</v>
      </c>
      <c r="AB53" s="19">
        <v>1.99972699784017</v>
      </c>
      <c r="AC53" s="19">
        <v>0.822328956587473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6.12721077241656</v>
      </c>
      <c r="N54">
        <f t="shared" si="3"/>
        <v>238.256530426102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</v>
      </c>
      <c r="S54">
        <f t="shared" si="8"/>
        <v>179.963255409588</v>
      </c>
      <c r="W54" s="19">
        <v>5.94339444924406</v>
      </c>
      <c r="X54" s="19">
        <v>231.108834513319</v>
      </c>
      <c r="Y54" s="19">
        <v>14.7755807703384</v>
      </c>
      <c r="Z54" s="19">
        <v>109.706874442045</v>
      </c>
      <c r="AA54" s="19">
        <v>128.882856047516</v>
      </c>
      <c r="AB54" s="19">
        <v>786.96498812095</v>
      </c>
      <c r="AC54" s="14">
        <v>174.5643577473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</v>
      </c>
      <c r="R55">
        <f t="shared" si="7"/>
        <v>0</v>
      </c>
      <c r="S55">
        <v>4.08597499550037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</v>
      </c>
      <c r="AB55" s="14">
        <v>0</v>
      </c>
      <c r="AC55" s="19">
        <v>17.7053412455004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</v>
      </c>
      <c r="O56">
        <f t="shared" si="4"/>
        <v>0.536462563354932</v>
      </c>
      <c r="P56">
        <f t="shared" si="5"/>
        <v>0.0624555833693305</v>
      </c>
      <c r="Q56">
        <f t="shared" si="6"/>
        <v>29.7328837257019</v>
      </c>
      <c r="R56">
        <f t="shared" si="7"/>
        <v>0.10631580611951</v>
      </c>
      <c r="S56">
        <f t="shared" si="8"/>
        <v>0.191638464301656</v>
      </c>
      <c r="W56" s="19">
        <v>10.5786114974802</v>
      </c>
      <c r="X56" s="19">
        <v>2.48783411412167</v>
      </c>
      <c r="Y56" s="19">
        <v>0.536462563354932</v>
      </c>
      <c r="Z56" s="19">
        <v>0.0624555833693305</v>
      </c>
      <c r="AA56" s="19">
        <v>29.7328837257019</v>
      </c>
      <c r="AB56" s="19">
        <v>0.10631580611951</v>
      </c>
      <c r="AC56" s="19">
        <v>0.191638464301656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36.5776192944564</v>
      </c>
      <c r="N57">
        <f t="shared" si="3"/>
        <v>8.85941402228222</v>
      </c>
      <c r="O57">
        <f t="shared" si="4"/>
        <v>22.3851767458603</v>
      </c>
      <c r="P57">
        <f t="shared" si="5"/>
        <v>2.57544672282217</v>
      </c>
      <c r="Q57">
        <f t="shared" si="6"/>
        <v>64.2704458603312</v>
      </c>
      <c r="R57">
        <f t="shared" si="7"/>
        <v>54.0402877609791</v>
      </c>
      <c r="S57">
        <f t="shared" si="8"/>
        <v>16.8365949852412</v>
      </c>
      <c r="W57" s="19">
        <v>36.5776192944564</v>
      </c>
      <c r="X57" s="19">
        <v>8.85941402228222</v>
      </c>
      <c r="Y57" s="19">
        <v>22.3851767458603</v>
      </c>
      <c r="Z57" s="19">
        <v>2.57544672282217</v>
      </c>
      <c r="AA57" s="19">
        <v>64.2704458603312</v>
      </c>
      <c r="AB57" s="19">
        <v>54.0402877609791</v>
      </c>
      <c r="AC57" s="19">
        <v>16.8365949852412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16.3444492337756</v>
      </c>
      <c r="N58">
        <f t="shared" si="3"/>
        <v>33.609847655456</v>
      </c>
      <c r="O58">
        <f t="shared" si="4"/>
        <v>2.77137726113339</v>
      </c>
      <c r="P58">
        <f t="shared" si="5"/>
        <v>0.741616744728994</v>
      </c>
      <c r="Q58">
        <f t="shared" si="6"/>
        <v>11.8236521752545</v>
      </c>
      <c r="R58">
        <f t="shared" si="7"/>
        <v>14.1535699989715</v>
      </c>
      <c r="S58">
        <f t="shared" si="8"/>
        <v>1.17416481673352</v>
      </c>
      <c r="W58" s="19">
        <v>5.72055723182145</v>
      </c>
      <c r="X58" s="19">
        <v>11.7634466794096</v>
      </c>
      <c r="Y58" s="19">
        <v>0.969982041396688</v>
      </c>
      <c r="Z58" s="19">
        <v>0.259565860655148</v>
      </c>
      <c r="AA58" s="19">
        <v>4.13827826133909</v>
      </c>
      <c r="AB58" s="19">
        <v>4.95374949964003</v>
      </c>
      <c r="AC58" s="19">
        <v>0.410957685856731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42.882209844265</v>
      </c>
      <c r="W59" s="14">
        <v>0</v>
      </c>
      <c r="X59" s="14">
        <v>0</v>
      </c>
      <c r="Y59" s="19">
        <v>12.9791792656587</v>
      </c>
      <c r="Z59" s="14">
        <v>0</v>
      </c>
      <c r="AA59" s="14">
        <v>0</v>
      </c>
      <c r="AB59" s="14">
        <v>0</v>
      </c>
      <c r="AC59" s="19">
        <v>16.2952397408207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705.552549316055</v>
      </c>
      <c r="N60">
        <f t="shared" si="3"/>
        <v>36.963858098452</v>
      </c>
      <c r="O60">
        <f t="shared" si="4"/>
        <v>110.664035637149</v>
      </c>
      <c r="P60">
        <f t="shared" si="5"/>
        <v>1.59172604661627</v>
      </c>
      <c r="Q60">
        <f t="shared" si="6"/>
        <v>118.246073074154</v>
      </c>
      <c r="R60">
        <f t="shared" si="7"/>
        <v>0</v>
      </c>
      <c r="S60">
        <f t="shared" si="8"/>
        <v>32.744635025198</v>
      </c>
      <c r="W60" s="19">
        <v>282.221019726422</v>
      </c>
      <c r="X60" s="19">
        <v>14.7855432393808</v>
      </c>
      <c r="Y60" s="19">
        <v>44.2656142548596</v>
      </c>
      <c r="Z60" s="19">
        <v>0.636690418646508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</v>
      </c>
      <c r="N61">
        <f t="shared" si="3"/>
        <v>1.6184841049916</v>
      </c>
      <c r="O61">
        <f t="shared" si="4"/>
        <v>0</v>
      </c>
      <c r="P61">
        <f t="shared" si="5"/>
        <v>0.196085673146148</v>
      </c>
      <c r="Q61">
        <f t="shared" si="6"/>
        <v>0.97916702663787</v>
      </c>
      <c r="R61">
        <f t="shared" si="7"/>
        <v>3.84708423326133</v>
      </c>
      <c r="S61">
        <f t="shared" si="8"/>
        <v>2.76290704907607</v>
      </c>
      <c r="W61" s="19">
        <v>0.056366090712743</v>
      </c>
      <c r="X61" s="19">
        <v>0.48554523149748</v>
      </c>
      <c r="Y61" s="14">
        <v>0</v>
      </c>
      <c r="Z61" s="19">
        <v>0.0588257019438445</v>
      </c>
      <c r="AA61" s="19">
        <v>0.293750107991361</v>
      </c>
      <c r="AB61" s="19">
        <v>1.1541252699784</v>
      </c>
      <c r="AC61" s="19">
        <v>0.828872114722822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6.12721077241656</v>
      </c>
      <c r="N62">
        <f t="shared" si="3"/>
        <v>237.165520766998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</v>
      </c>
      <c r="S62">
        <f t="shared" si="8"/>
        <v>180.241539627263</v>
      </c>
      <c r="W62" s="19">
        <v>5.94339444924406</v>
      </c>
      <c r="X62" s="19">
        <v>230.050555143988</v>
      </c>
      <c r="Y62" s="19">
        <v>14.6351817278618</v>
      </c>
      <c r="Z62" s="19">
        <v>111.732987580994</v>
      </c>
      <c r="AA62" s="19">
        <v>131.343044168467</v>
      </c>
      <c r="AB62" s="19">
        <v>813.69598812095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4.87286889956797</v>
      </c>
      <c r="U63" s="18">
        <v>344.34976</v>
      </c>
      <c r="V63" s="18">
        <v>18.900345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254.838922462203</v>
      </c>
      <c r="AB63" s="14">
        <v>0</v>
      </c>
      <c r="AC63" s="19">
        <v>18.103110399568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10.7010101403888</v>
      </c>
      <c r="N64">
        <f t="shared" si="3"/>
        <v>2.85977427665587</v>
      </c>
      <c r="O64">
        <f t="shared" si="4"/>
        <v>0.581207312455004</v>
      </c>
      <c r="P64">
        <f t="shared" si="5"/>
        <v>0.0785622614470842</v>
      </c>
      <c r="Q64">
        <f t="shared" si="6"/>
        <v>30.0548820086393</v>
      </c>
      <c r="R64">
        <f t="shared" si="7"/>
        <v>0.14826980212383</v>
      </c>
      <c r="S64">
        <f t="shared" si="8"/>
        <v>0.209275083992081</v>
      </c>
      <c r="W64" s="19">
        <v>10.7010101403888</v>
      </c>
      <c r="X64" s="19">
        <v>2.85977427665587</v>
      </c>
      <c r="Y64" s="19">
        <v>0.581207312455004</v>
      </c>
      <c r="Z64" s="19">
        <v>0.0785622614470842</v>
      </c>
      <c r="AA64" s="19">
        <v>30.0548820086393</v>
      </c>
      <c r="AB64" s="19">
        <v>0.14826980212383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</v>
      </c>
      <c r="O65">
        <f t="shared" si="4"/>
        <v>25.8870557523398</v>
      </c>
      <c r="P65">
        <f t="shared" si="5"/>
        <v>2.85015049856012</v>
      </c>
      <c r="Q65">
        <f t="shared" si="6"/>
        <v>73.262307199424</v>
      </c>
      <c r="R65">
        <f t="shared" si="7"/>
        <v>58.57215687545</v>
      </c>
      <c r="S65">
        <f t="shared" si="8"/>
        <v>17.4218919902808</v>
      </c>
      <c r="W65" s="19">
        <v>38.7722764578834</v>
      </c>
      <c r="X65" s="19">
        <v>9.39226158210943</v>
      </c>
      <c r="Y65" s="19">
        <v>25.8870557523398</v>
      </c>
      <c r="Z65" s="19">
        <v>2.85015049856012</v>
      </c>
      <c r="AA65" s="19">
        <v>73.262307199424</v>
      </c>
      <c r="AB65" s="14">
        <v>58.57215687545</v>
      </c>
      <c r="AC65" s="19">
        <v>17.4218919902808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15.6751446569989</v>
      </c>
      <c r="N66">
        <f t="shared" si="3"/>
        <v>30.2366527861771</v>
      </c>
      <c r="O66">
        <f t="shared" si="4"/>
        <v>2.72895015324488</v>
      </c>
      <c r="P66">
        <f t="shared" si="5"/>
        <v>0.828674277486371</v>
      </c>
      <c r="Q66">
        <f t="shared" si="6"/>
        <v>13.9107962974391</v>
      </c>
      <c r="R66">
        <f t="shared" si="7"/>
        <v>15.5817801707292</v>
      </c>
      <c r="S66">
        <f t="shared" si="8"/>
        <v>1.65148028809009</v>
      </c>
      <c r="W66" s="19">
        <v>5.4863006299496</v>
      </c>
      <c r="X66" s="19">
        <v>10.582828475162</v>
      </c>
      <c r="Y66" s="19">
        <v>0.955132553635709</v>
      </c>
      <c r="Z66" s="19">
        <v>0.29003599712023</v>
      </c>
      <c r="AA66" s="19">
        <v>4.86877870410367</v>
      </c>
      <c r="AB66" s="19">
        <v>5.45362305975522</v>
      </c>
      <c r="AC66" s="19">
        <v>0.578018100831533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42.882209844265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732.328352141828</v>
      </c>
      <c r="N68">
        <f t="shared" si="3"/>
        <v>45.6919889524837</v>
      </c>
      <c r="O68">
        <f t="shared" si="4"/>
        <v>116.041684035277</v>
      </c>
      <c r="P68">
        <f t="shared" si="5"/>
        <v>1.6304404049676</v>
      </c>
      <c r="Q68">
        <f t="shared" si="6"/>
        <v>132.437113210943</v>
      </c>
      <c r="R68">
        <f t="shared" si="7"/>
        <v>0</v>
      </c>
      <c r="S68">
        <f t="shared" si="8"/>
        <v>38.7478512509</v>
      </c>
      <c r="W68" s="19">
        <v>292.931340856731</v>
      </c>
      <c r="X68" s="19">
        <v>18.2767955809935</v>
      </c>
      <c r="Y68" s="19">
        <v>46.4166736141109</v>
      </c>
      <c r="Z68" s="19">
        <v>0.652176161987041</v>
      </c>
      <c r="AA68" s="19">
        <v>52.9748452843772</v>
      </c>
      <c r="AB68" s="14">
        <v>0</v>
      </c>
      <c r="AC68" s="14">
        <v>15.49914050036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</v>
      </c>
      <c r="N69">
        <f t="shared" si="3"/>
        <v>1.38748237029038</v>
      </c>
      <c r="O69">
        <f t="shared" si="4"/>
        <v>0</v>
      </c>
      <c r="P69">
        <f t="shared" si="5"/>
        <v>0.197786873050156</v>
      </c>
      <c r="Q69">
        <f t="shared" si="6"/>
        <v>0.97916702663787</v>
      </c>
      <c r="R69">
        <f t="shared" si="7"/>
        <v>3.84708423326133</v>
      </c>
      <c r="S69">
        <f t="shared" si="8"/>
        <v>2.78461260259179</v>
      </c>
      <c r="W69" s="19">
        <v>0.056366090712743</v>
      </c>
      <c r="X69" s="19">
        <v>0.416244711087113</v>
      </c>
      <c r="Y69" s="14">
        <v>0</v>
      </c>
      <c r="Z69" s="19">
        <v>0.0593360619150468</v>
      </c>
      <c r="AA69" s="19">
        <v>0.293750107991361</v>
      </c>
      <c r="AB69" s="19">
        <v>1.1541252699784</v>
      </c>
      <c r="AC69" s="19">
        <v>0.835383780777538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6.12721077241656</v>
      </c>
      <c r="N70">
        <f t="shared" si="3"/>
        <v>236.856647834235</v>
      </c>
      <c r="O70">
        <f t="shared" si="4"/>
        <v>15.0672857280696</v>
      </c>
      <c r="P70">
        <f t="shared" si="5"/>
        <v>121.062833233135</v>
      </c>
      <c r="Q70">
        <f t="shared" si="6"/>
        <v>136.212589157815</v>
      </c>
      <c r="R70">
        <f t="shared" si="7"/>
        <v>857.14731283353</v>
      </c>
      <c r="S70">
        <f t="shared" si="8"/>
        <v>180.473096098209</v>
      </c>
      <c r="W70" s="19">
        <v>5.94339444924406</v>
      </c>
      <c r="X70" s="19">
        <v>229.750948399208</v>
      </c>
      <c r="Y70" s="19">
        <v>14.6152671562275</v>
      </c>
      <c r="Z70" s="19">
        <v>117.430948236141</v>
      </c>
      <c r="AA70" s="19">
        <v>132.126211483081</v>
      </c>
      <c r="AB70" s="19">
        <v>831.432893448524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</v>
      </c>
      <c r="R71">
        <f t="shared" si="7"/>
        <v>0</v>
      </c>
      <c r="S71">
        <v>5.60185169852413</v>
      </c>
      <c r="U71" s="18">
        <v>334.22476</v>
      </c>
      <c r="V71" s="18">
        <v>18.3444525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</v>
      </c>
      <c r="AB71" s="14">
        <v>0</v>
      </c>
      <c r="AC71" s="19">
        <v>18.4429684485241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0.625952061555076</v>
      </c>
      <c r="P72">
        <f t="shared" si="5"/>
        <v>0.0946689394888409</v>
      </c>
      <c r="Q72">
        <f t="shared" si="6"/>
        <v>30.3768802951764</v>
      </c>
      <c r="R72">
        <f t="shared" si="7"/>
        <v>0.190223798164147</v>
      </c>
      <c r="S72">
        <f t="shared" si="8"/>
        <v>0.226911703671706</v>
      </c>
      <c r="W72" s="19">
        <v>10.8234087832973</v>
      </c>
      <c r="X72" s="19">
        <v>3.23081655429446</v>
      </c>
      <c r="Y72" s="19">
        <v>0.625952061555076</v>
      </c>
      <c r="Z72" s="19">
        <v>0.0946689394888409</v>
      </c>
      <c r="AA72" s="19">
        <v>30.3768802951764</v>
      </c>
      <c r="AB72" s="19">
        <v>0.190223798164147</v>
      </c>
      <c r="AC72" s="19">
        <v>0.226911703671706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9.39324888135349</v>
      </c>
      <c r="O73">
        <f t="shared" si="4"/>
        <v>28.1209310331174</v>
      </c>
      <c r="P73">
        <f t="shared" si="5"/>
        <v>3.14522381569474</v>
      </c>
      <c r="Q73">
        <f t="shared" si="6"/>
        <v>77.8676620950324</v>
      </c>
      <c r="R73">
        <f t="shared" si="7"/>
        <v>63.1040259539237</v>
      </c>
      <c r="S73">
        <f t="shared" si="8"/>
        <v>17.9988498088553</v>
      </c>
      <c r="W73" s="19">
        <v>38.7722764578834</v>
      </c>
      <c r="X73" s="19">
        <v>9.39324888135349</v>
      </c>
      <c r="Y73" s="19">
        <v>28.1209310331174</v>
      </c>
      <c r="Z73" s="19">
        <v>3.14522381569474</v>
      </c>
      <c r="AA73" s="19">
        <v>77.8676620950324</v>
      </c>
      <c r="AB73" s="19">
        <v>63.1040259539237</v>
      </c>
      <c r="AC73" s="19">
        <v>17.9988498088553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15.0339575439679</v>
      </c>
      <c r="N74">
        <f t="shared" si="3"/>
        <v>27.800822937365</v>
      </c>
      <c r="O74">
        <f t="shared" si="4"/>
        <v>2.75367152422092</v>
      </c>
      <c r="P74">
        <f t="shared" si="5"/>
        <v>0.803579142240049</v>
      </c>
      <c r="Q74">
        <f t="shared" si="6"/>
        <v>16.0558734238404</v>
      </c>
      <c r="R74">
        <f t="shared" si="7"/>
        <v>18.3612836881621</v>
      </c>
      <c r="S74">
        <f t="shared" si="8"/>
        <v>2.24406745031369</v>
      </c>
      <c r="W74" s="19">
        <v>5.26188514038877</v>
      </c>
      <c r="X74" s="19">
        <v>9.73028802807775</v>
      </c>
      <c r="Y74" s="19">
        <v>0.963785033477322</v>
      </c>
      <c r="Z74" s="19">
        <v>0.281252699784017</v>
      </c>
      <c r="AA74" s="19">
        <v>5.61955569834413</v>
      </c>
      <c r="AB74" s="19">
        <v>6.42644929085673</v>
      </c>
      <c r="AC74" s="19">
        <v>0.785423607609791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32.022018017506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12.1683668466523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</v>
      </c>
      <c r="O76">
        <f t="shared" ref="O76:O139" si="135">Y76/AL76</f>
        <v>106.45711150108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5.62872570194385</v>
      </c>
      <c r="S76">
        <f t="shared" ref="S76:S139" si="139">AC76/AP76</f>
        <v>37.2632953545717</v>
      </c>
      <c r="W76" s="19">
        <v>292.567891612671</v>
      </c>
      <c r="X76" s="19">
        <v>20.8503369834413</v>
      </c>
      <c r="Y76" s="19">
        <v>42.582844600432</v>
      </c>
      <c r="Z76" s="19">
        <v>0.546218932325414</v>
      </c>
      <c r="AA76" s="19">
        <v>56.9471564794816</v>
      </c>
      <c r="AB76" s="19">
        <v>2.25149028077754</v>
      </c>
      <c r="AC76" s="19">
        <v>14.9053181418287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0.918740167146627</v>
      </c>
      <c r="O77">
        <f t="shared" si="135"/>
        <v>0.0062541396688265</v>
      </c>
      <c r="P77">
        <f t="shared" si="136"/>
        <v>0.171084793976482</v>
      </c>
      <c r="Q77">
        <f t="shared" si="137"/>
        <v>0.776898164146867</v>
      </c>
      <c r="R77">
        <f t="shared" si="138"/>
        <v>5.7940136789057</v>
      </c>
      <c r="S77">
        <f t="shared" si="139"/>
        <v>4.66838637796977</v>
      </c>
      <c r="W77" s="19">
        <v>0.0428185205183585</v>
      </c>
      <c r="X77" s="19">
        <v>0.275622050143988</v>
      </c>
      <c r="Y77" s="19">
        <v>0.00187624190064795</v>
      </c>
      <c r="Z77" s="19">
        <v>0.0513254381929446</v>
      </c>
      <c r="AA77" s="19">
        <v>0.23306944924406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6.12721077241656</v>
      </c>
      <c r="N78">
        <f t="shared" si="134"/>
        <v>236.868049617763</v>
      </c>
      <c r="O78">
        <f t="shared" si="135"/>
        <v>14.9476008735796</v>
      </c>
      <c r="P78">
        <f t="shared" si="136"/>
        <v>122.513284904218</v>
      </c>
      <c r="Q78">
        <f t="shared" si="137"/>
        <v>137.105361010295</v>
      </c>
      <c r="R78">
        <f t="shared" si="138"/>
        <v>874.524655800732</v>
      </c>
      <c r="S78">
        <f t="shared" si="139"/>
        <v>180.810899267069</v>
      </c>
      <c r="W78" s="19">
        <v>5.94339444924406</v>
      </c>
      <c r="X78" s="19">
        <v>229.76200812923</v>
      </c>
      <c r="Y78" s="19">
        <v>14.4991728473722</v>
      </c>
      <c r="Z78" s="19">
        <v>118.837886357091</v>
      </c>
      <c r="AA78" s="19">
        <v>132.992200179986</v>
      </c>
      <c r="AB78" s="19">
        <v>848.28891612671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258.078975413967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10.9458074262059</v>
      </c>
      <c r="N80">
        <f t="shared" si="134"/>
        <v>3.60187709634629</v>
      </c>
      <c r="O80">
        <f t="shared" si="135"/>
        <v>0.670696811015119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0.232177794204464</v>
      </c>
      <c r="S80">
        <f t="shared" si="139"/>
        <v>0.244548323354932</v>
      </c>
      <c r="W80" s="19">
        <v>10.9458074262059</v>
      </c>
      <c r="X80" s="19">
        <v>3.60187709634629</v>
      </c>
      <c r="Y80" s="19">
        <v>0.670696811015119</v>
      </c>
      <c r="Z80" s="19">
        <v>0.110775617530598</v>
      </c>
      <c r="AA80" s="19">
        <v>30.6988785781137</v>
      </c>
      <c r="AB80" s="19">
        <v>0.232177794204464</v>
      </c>
      <c r="AC80" s="19">
        <v>0.244548323354932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</v>
      </c>
      <c r="N81">
        <f t="shared" si="134"/>
        <v>9.39416529924406</v>
      </c>
      <c r="O81">
        <f t="shared" si="135"/>
        <v>30.3296616234701</v>
      </c>
      <c r="P81">
        <f t="shared" si="136"/>
        <v>3.41436993016559</v>
      </c>
      <c r="Q81">
        <f t="shared" si="137"/>
        <v>82.8760462562995</v>
      </c>
      <c r="R81">
        <f t="shared" si="138"/>
        <v>67.6358950683945</v>
      </c>
      <c r="S81">
        <f t="shared" si="139"/>
        <v>18.5614010507559</v>
      </c>
      <c r="W81" s="19">
        <v>51.0223427645788</v>
      </c>
      <c r="X81" s="19">
        <v>9.39416529924406</v>
      </c>
      <c r="Y81" s="19">
        <v>30.3296616234701</v>
      </c>
      <c r="Z81" s="19">
        <v>3.41436993016559</v>
      </c>
      <c r="AA81" s="19">
        <v>82.8760462562995</v>
      </c>
      <c r="AB81" s="19">
        <v>67.6358950683945</v>
      </c>
      <c r="AC81" s="19">
        <v>18.5614010507559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28.3067618667078</v>
      </c>
      <c r="O82">
        <f t="shared" si="135"/>
        <v>2.71057123418698</v>
      </c>
      <c r="P82">
        <f t="shared" si="136"/>
        <v>0.76473664074874</v>
      </c>
      <c r="Q82">
        <f t="shared" si="137"/>
        <v>17.4905430936954</v>
      </c>
      <c r="R82">
        <f t="shared" si="138"/>
        <v>22.7768566388975</v>
      </c>
      <c r="S82">
        <f t="shared" si="139"/>
        <v>2.97700747703383</v>
      </c>
      <c r="W82" s="19">
        <v>4.28368972282217</v>
      </c>
      <c r="X82" s="19">
        <v>9.90736665334773</v>
      </c>
      <c r="Y82" s="19">
        <v>0.948699931965443</v>
      </c>
      <c r="Z82" s="19">
        <v>0.267657824262059</v>
      </c>
      <c r="AA82" s="19">
        <v>6.12169008279338</v>
      </c>
      <c r="AB82" s="19">
        <v>7.97189982361411</v>
      </c>
      <c r="AC82" s="19">
        <v>1.04195261696184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9.99918267591224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9.17824708423326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</v>
      </c>
      <c r="Q84">
        <f t="shared" si="137"/>
        <v>135.991915136789</v>
      </c>
      <c r="R84">
        <f t="shared" si="138"/>
        <v>3.6586717062635</v>
      </c>
      <c r="S84">
        <f t="shared" si="139"/>
        <v>43.150899462203</v>
      </c>
      <c r="W84" s="19">
        <v>301.612890640749</v>
      </c>
      <c r="X84" s="19">
        <v>27.9505031969762</v>
      </c>
      <c r="Y84" s="19">
        <v>47.8026495680346</v>
      </c>
      <c r="Z84" s="19">
        <v>0.418986234341253</v>
      </c>
      <c r="AA84" s="19">
        <v>54.3967660547156</v>
      </c>
      <c r="AB84" s="19">
        <v>1.4634686825054</v>
      </c>
      <c r="AC84" s="19">
        <v>17.2603597848812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0.092773487401008</v>
      </c>
      <c r="N85">
        <f t="shared" si="134"/>
        <v>0.782221918046557</v>
      </c>
      <c r="O85">
        <f t="shared" si="135"/>
        <v>0.00406519078473723</v>
      </c>
      <c r="P85">
        <f t="shared" si="136"/>
        <v>0.126614698704104</v>
      </c>
      <c r="Q85">
        <f t="shared" si="137"/>
        <v>0.50498372786177</v>
      </c>
      <c r="R85">
        <f t="shared" si="138"/>
        <v>3.7661088912887</v>
      </c>
      <c r="S85">
        <f t="shared" si="139"/>
        <v>3.12743096832253</v>
      </c>
      <c r="W85" s="19">
        <v>0.0278320462203024</v>
      </c>
      <c r="X85" s="19">
        <v>0.234666575413967</v>
      </c>
      <c r="Y85" s="19">
        <v>0.00121955723542117</v>
      </c>
      <c r="Z85" s="19">
        <v>0.0379844096112311</v>
      </c>
      <c r="AA85" s="19">
        <v>0.151495118358531</v>
      </c>
      <c r="AB85" s="19">
        <v>1.12983266738661</v>
      </c>
      <c r="AC85" s="19">
        <v>0.93822929049676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6.12721077241656</v>
      </c>
      <c r="N86">
        <f t="shared" si="134"/>
        <v>236.961952146467</v>
      </c>
      <c r="O86">
        <f t="shared" si="135"/>
        <v>15.3331345401646</v>
      </c>
      <c r="P86">
        <f t="shared" si="136"/>
        <v>137.552684457408</v>
      </c>
      <c r="Q86">
        <f t="shared" si="137"/>
        <v>137.706043582493</v>
      </c>
      <c r="R86">
        <f t="shared" si="138"/>
        <v>886.390935776685</v>
      </c>
      <c r="S86">
        <f t="shared" si="139"/>
        <v>181.277571154802</v>
      </c>
      <c r="W86" s="19">
        <v>5.94339444924406</v>
      </c>
      <c r="X86" s="19">
        <v>229.853093582073</v>
      </c>
      <c r="Y86" s="19">
        <v>14.8731405039597</v>
      </c>
      <c r="Z86" s="19">
        <v>133.426103923686</v>
      </c>
      <c r="AA86" s="19">
        <v>133.574862275018</v>
      </c>
      <c r="AB86" s="19">
        <v>859.799207703384</v>
      </c>
      <c r="AC86" s="19">
        <v>175.839244020158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</v>
      </c>
      <c r="U87" s="18">
        <v>313.97476</v>
      </c>
      <c r="V87" s="18">
        <v>17.2326675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262.243039956803</v>
      </c>
      <c r="AB87" s="14">
        <v>0</v>
      </c>
      <c r="AC87" s="19">
        <v>19.1921815586753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</v>
      </c>
      <c r="N88">
        <f t="shared" si="134"/>
        <v>3.97294717170626</v>
      </c>
      <c r="O88">
        <f t="shared" si="135"/>
        <v>0.715441560115191</v>
      </c>
      <c r="P88">
        <f t="shared" si="136"/>
        <v>0.126882295608351</v>
      </c>
      <c r="Q88">
        <f t="shared" si="137"/>
        <v>31.0208768646508</v>
      </c>
      <c r="R88">
        <f t="shared" si="138"/>
        <v>0.27413179024478</v>
      </c>
      <c r="S88">
        <f t="shared" si="139"/>
        <v>0.262184943038157</v>
      </c>
      <c r="W88" s="19">
        <v>11.0682060691145</v>
      </c>
      <c r="X88" s="19">
        <v>3.97294717170626</v>
      </c>
      <c r="Y88" s="19">
        <v>0.715441560115191</v>
      </c>
      <c r="Z88" s="19">
        <v>0.126882295608351</v>
      </c>
      <c r="AA88" s="19">
        <v>31.0208768646508</v>
      </c>
      <c r="AB88" s="19">
        <v>0.27413179024478</v>
      </c>
      <c r="AC88" s="19">
        <v>0.262184943038157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</v>
      </c>
      <c r="N89">
        <f t="shared" si="134"/>
        <v>9.39533372663787</v>
      </c>
      <c r="O89">
        <f t="shared" si="135"/>
        <v>32.8207597012239</v>
      </c>
      <c r="P89">
        <f t="shared" si="136"/>
        <v>3.87458230381569</v>
      </c>
      <c r="Q89">
        <f t="shared" si="137"/>
        <v>87.8867588192944</v>
      </c>
      <c r="R89">
        <f t="shared" si="138"/>
        <v>72.1677641828654</v>
      </c>
      <c r="S89">
        <f t="shared" si="139"/>
        <v>19.1039140169186</v>
      </c>
      <c r="W89" s="19">
        <v>51.0223427645788</v>
      </c>
      <c r="X89" s="19">
        <v>9.39533372663787</v>
      </c>
      <c r="Y89" s="19">
        <v>32.8207597012239</v>
      </c>
      <c r="Z89" s="19">
        <v>3.87458230381569</v>
      </c>
      <c r="AA89" s="19">
        <v>87.8867588192944</v>
      </c>
      <c r="AB89" s="19">
        <v>72.1677641828654</v>
      </c>
      <c r="AC89" s="19">
        <v>19.1039140169186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11.7863594466728</v>
      </c>
      <c r="N90">
        <f t="shared" si="134"/>
        <v>29.3532065123934</v>
      </c>
      <c r="O90">
        <f t="shared" si="135"/>
        <v>2.93571736398231</v>
      </c>
      <c r="P90">
        <f t="shared" si="136"/>
        <v>0.780553997737323</v>
      </c>
      <c r="Q90">
        <f t="shared" si="137"/>
        <v>17.5021414583976</v>
      </c>
      <c r="R90">
        <f t="shared" si="138"/>
        <v>26.4325258253625</v>
      </c>
      <c r="S90">
        <f t="shared" si="139"/>
        <v>3.7826807954438</v>
      </c>
      <c r="W90" s="19">
        <v>4.12522580633549</v>
      </c>
      <c r="X90" s="19">
        <v>10.2736222793377</v>
      </c>
      <c r="Y90" s="19">
        <v>1.02750107739381</v>
      </c>
      <c r="Z90" s="19">
        <v>0.273193899208063</v>
      </c>
      <c r="AA90" s="19">
        <v>6.12574951043916</v>
      </c>
      <c r="AB90" s="19">
        <v>9.25138403887689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770.47063948884</v>
      </c>
      <c r="N92">
        <f t="shared" si="134"/>
        <v>85.284012162527</v>
      </c>
      <c r="O92">
        <f t="shared" si="135"/>
        <v>119.311020428366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</v>
      </c>
      <c r="W92" s="19">
        <v>308.188255795536</v>
      </c>
      <c r="X92" s="19">
        <v>34.1136048650108</v>
      </c>
      <c r="Y92" s="19">
        <v>47.7244081713463</v>
      </c>
      <c r="Z92" s="19">
        <v>0.0625610681065515</v>
      </c>
      <c r="AA92" s="19">
        <v>49.5311496760259</v>
      </c>
      <c r="AB92" s="14">
        <v>0</v>
      </c>
      <c r="AC92" s="19">
        <v>21.2004466580994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</v>
      </c>
      <c r="O93">
        <f t="shared" si="135"/>
        <v>0</v>
      </c>
      <c r="P93">
        <f t="shared" si="136"/>
        <v>0.0161166306695464</v>
      </c>
      <c r="Q93">
        <f t="shared" si="137"/>
        <v>0.163931616990641</v>
      </c>
      <c r="R93">
        <f t="shared" si="138"/>
        <v>3.84708423326133</v>
      </c>
      <c r="S93">
        <f t="shared" si="139"/>
        <v>0.241294738900888</v>
      </c>
      <c r="W93" s="14">
        <v>0</v>
      </c>
      <c r="X93" s="19">
        <v>0.151699968682505</v>
      </c>
      <c r="Y93" s="14">
        <v>0</v>
      </c>
      <c r="Z93" s="19">
        <v>0.00483498920086393</v>
      </c>
      <c r="AA93" s="19">
        <v>0.0491794850971922</v>
      </c>
      <c r="AB93" s="19">
        <v>1.1541252699784</v>
      </c>
      <c r="AC93" s="19">
        <v>0.0723884216702664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6.12721077241656</v>
      </c>
      <c r="N94">
        <f t="shared" si="134"/>
        <v>236.972293002457</v>
      </c>
      <c r="O94">
        <f t="shared" si="135"/>
        <v>15.3782089836937</v>
      </c>
      <c r="P94">
        <f t="shared" si="136"/>
        <v>139.625286603876</v>
      </c>
      <c r="Q94">
        <f t="shared" si="137"/>
        <v>139.348081056608</v>
      </c>
      <c r="R94">
        <f t="shared" si="138"/>
        <v>905.669156405632</v>
      </c>
      <c r="S94">
        <f t="shared" si="139"/>
        <v>181.761364375468</v>
      </c>
      <c r="W94" s="19">
        <v>5.94339444924406</v>
      </c>
      <c r="X94" s="19">
        <v>229.863124212383</v>
      </c>
      <c r="Y94" s="19">
        <v>14.9168627141829</v>
      </c>
      <c r="Z94" s="19">
        <v>135.43652800576</v>
      </c>
      <c r="AA94" s="19">
        <v>135.16763862491</v>
      </c>
      <c r="AB94" s="19">
        <v>878.499081713463</v>
      </c>
      <c r="AC94" s="19">
        <v>176.308523444204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63.5345946378689</v>
      </c>
      <c r="R95">
        <f t="shared" si="138"/>
        <v>0</v>
      </c>
      <c r="S95">
        <v>8.18622868070553</v>
      </c>
      <c r="U95" s="18">
        <v>303.84976</v>
      </c>
      <c r="V95" s="18">
        <v>16.676775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276.229426637869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11.190604712023</v>
      </c>
      <c r="N96">
        <f t="shared" si="134"/>
        <v>4.349214042455</v>
      </c>
      <c r="O96">
        <f t="shared" si="135"/>
        <v>0.980978668106551</v>
      </c>
      <c r="P96">
        <f t="shared" si="136"/>
        <v>0.142988973650108</v>
      </c>
      <c r="Q96">
        <f t="shared" si="137"/>
        <v>31.3428751475882</v>
      </c>
      <c r="R96">
        <f t="shared" si="138"/>
        <v>0.316085786285097</v>
      </c>
      <c r="S96">
        <f t="shared" si="139"/>
        <v>0.279821562685385</v>
      </c>
      <c r="W96" s="19">
        <v>11.190604712023</v>
      </c>
      <c r="X96" s="14">
        <v>4.349214042455</v>
      </c>
      <c r="Y96" s="19">
        <v>0.980978668106551</v>
      </c>
      <c r="Z96" s="19">
        <v>0.142988973650108</v>
      </c>
      <c r="AA96" s="19">
        <v>31.3428751475882</v>
      </c>
      <c r="AB96" s="19">
        <v>0.316085786285097</v>
      </c>
      <c r="AC96" s="19">
        <v>0.279821562685385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</v>
      </c>
      <c r="N97">
        <f t="shared" si="134"/>
        <v>9.41136936763859</v>
      </c>
      <c r="O97">
        <f t="shared" si="135"/>
        <v>35.1582880777538</v>
      </c>
      <c r="P97">
        <f t="shared" si="136"/>
        <v>4.14361900287977</v>
      </c>
      <c r="Q97">
        <f t="shared" si="137"/>
        <v>94.8111193664507</v>
      </c>
      <c r="R97">
        <f t="shared" si="138"/>
        <v>76.6996332973362</v>
      </c>
      <c r="S97">
        <f t="shared" si="139"/>
        <v>19.6404883797696</v>
      </c>
      <c r="W97" s="19">
        <v>51.0223427645788</v>
      </c>
      <c r="X97" s="19">
        <v>9.41136936763859</v>
      </c>
      <c r="Y97" s="19">
        <v>35.1582880777538</v>
      </c>
      <c r="Z97" s="19">
        <v>4.14361900287977</v>
      </c>
      <c r="AA97" s="19">
        <v>94.8111193664507</v>
      </c>
      <c r="AB97" s="19">
        <v>76.6996332973362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</v>
      </c>
      <c r="O98">
        <f t="shared" si="135"/>
        <v>3.0588722451918</v>
      </c>
      <c r="P98">
        <f t="shared" si="136"/>
        <v>0.694775331173506</v>
      </c>
      <c r="Q98">
        <f t="shared" si="137"/>
        <v>12.5195862799547</v>
      </c>
      <c r="R98">
        <f t="shared" si="138"/>
        <v>31.9140481435771</v>
      </c>
      <c r="S98">
        <f t="shared" si="139"/>
        <v>4.7950772669752</v>
      </c>
      <c r="W98" s="19">
        <v>4.28315852051836</v>
      </c>
      <c r="X98" s="19">
        <v>10.3076326648668</v>
      </c>
      <c r="Y98" s="19">
        <v>1.07060528581713</v>
      </c>
      <c r="Z98" s="19">
        <v>0.243171365910727</v>
      </c>
      <c r="AA98" s="19">
        <v>4.38185519798416</v>
      </c>
      <c r="AB98" s="19">
        <v>11.169916850252</v>
      </c>
      <c r="AC98" s="19">
        <v>1.67827704344132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</v>
      </c>
      <c r="N100">
        <f t="shared" si="134"/>
        <v>85.8581331290497</v>
      </c>
      <c r="O100">
        <f t="shared" si="135"/>
        <v>117.893722282217</v>
      </c>
      <c r="P100">
        <f t="shared" si="136"/>
        <v>0.133097219852412</v>
      </c>
      <c r="Q100">
        <f t="shared" si="137"/>
        <v>131.062227321814</v>
      </c>
      <c r="R100">
        <f t="shared" si="138"/>
        <v>0</v>
      </c>
      <c r="S100">
        <f t="shared" si="139"/>
        <v>51.1336876276278</v>
      </c>
      <c r="W100" s="19">
        <v>314.42865287977</v>
      </c>
      <c r="X100" s="19">
        <v>34.3432532516199</v>
      </c>
      <c r="Y100" s="19">
        <v>47.157488912887</v>
      </c>
      <c r="Z100" s="19">
        <v>0.0532388879409647</v>
      </c>
      <c r="AA100" s="19">
        <v>52.4248909287257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0.469507351691863</v>
      </c>
      <c r="O101">
        <f t="shared" si="135"/>
        <v>0</v>
      </c>
      <c r="P101">
        <f t="shared" si="136"/>
        <v>0.0143258939284857</v>
      </c>
      <c r="Q101">
        <f t="shared" si="137"/>
        <v>0.163931616990641</v>
      </c>
      <c r="R101">
        <f t="shared" si="138"/>
        <v>3.84708423326133</v>
      </c>
      <c r="S101">
        <f t="shared" si="139"/>
        <v>0.276466900167987</v>
      </c>
      <c r="W101" s="14">
        <v>0</v>
      </c>
      <c r="X101" s="19">
        <v>0.140852205507559</v>
      </c>
      <c r="Y101" s="14">
        <v>0</v>
      </c>
      <c r="Z101" s="19">
        <v>0.00429776817854572</v>
      </c>
      <c r="AA101" s="19">
        <v>0.0491794850971922</v>
      </c>
      <c r="AB101" s="19">
        <v>1.1541252699784</v>
      </c>
      <c r="AC101" s="19">
        <v>0.082940070050396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6.12721077241656</v>
      </c>
      <c r="N102">
        <f t="shared" si="134"/>
        <v>237.666552182465</v>
      </c>
      <c r="O102">
        <f t="shared" si="135"/>
        <v>15.3758915818693</v>
      </c>
      <c r="P102">
        <f t="shared" si="136"/>
        <v>138.885691367371</v>
      </c>
      <c r="Q102">
        <f t="shared" si="137"/>
        <v>139.42442434296</v>
      </c>
      <c r="R102">
        <f t="shared" si="138"/>
        <v>906.174600506187</v>
      </c>
      <c r="S102">
        <f t="shared" si="139"/>
        <v>181.841643342018</v>
      </c>
      <c r="W102" s="19">
        <v>5.94339444924406</v>
      </c>
      <c r="X102" s="19">
        <v>230.536555616991</v>
      </c>
      <c r="Y102" s="19">
        <v>14.9146148344132</v>
      </c>
      <c r="Z102" s="19">
        <v>134.71912062635</v>
      </c>
      <c r="AA102" s="19">
        <v>135.241691612671</v>
      </c>
      <c r="AB102" s="19">
        <v>878.989362491001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</v>
      </c>
      <c r="R103">
        <f t="shared" si="138"/>
        <v>0</v>
      </c>
      <c r="S103">
        <v>8.21597766036719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277.558626817855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</v>
      </c>
      <c r="N104">
        <f t="shared" si="134"/>
        <v>8.50142901291937</v>
      </c>
      <c r="O104">
        <f t="shared" si="135"/>
        <v>2.0390164049676</v>
      </c>
      <c r="P104">
        <f t="shared" si="136"/>
        <v>0.148357866342693</v>
      </c>
      <c r="Q104">
        <f t="shared" si="137"/>
        <v>31.3466386069114</v>
      </c>
      <c r="R104">
        <f t="shared" si="138"/>
        <v>0.389505279337653</v>
      </c>
      <c r="S104">
        <f t="shared" si="139"/>
        <v>0.286788884539237</v>
      </c>
      <c r="W104" s="19">
        <v>14.2146301043916</v>
      </c>
      <c r="X104" s="19">
        <v>8.50142901291937</v>
      </c>
      <c r="Y104" s="19">
        <v>2.0390164049676</v>
      </c>
      <c r="Z104" s="19">
        <v>0.148357866342693</v>
      </c>
      <c r="AA104" s="19">
        <v>31.3466386069114</v>
      </c>
      <c r="AB104" s="19">
        <v>0.389505279337653</v>
      </c>
      <c r="AC104" s="19">
        <v>0.286788884539237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</v>
      </c>
      <c r="N105">
        <f t="shared" si="134"/>
        <v>11.8160560227862</v>
      </c>
      <c r="O105">
        <f t="shared" si="135"/>
        <v>36.6597201223902</v>
      </c>
      <c r="P105">
        <f t="shared" si="136"/>
        <v>5.82374144348452</v>
      </c>
      <c r="Q105">
        <f t="shared" si="137"/>
        <v>99.1342314974802</v>
      </c>
      <c r="R105">
        <f t="shared" si="138"/>
        <v>82.4161406407487</v>
      </c>
      <c r="S105">
        <f t="shared" si="139"/>
        <v>24.4227546468682</v>
      </c>
      <c r="W105" s="19">
        <v>51.0223427645788</v>
      </c>
      <c r="X105" s="19">
        <v>11.8160560227862</v>
      </c>
      <c r="Y105" s="19">
        <v>36.6597201223902</v>
      </c>
      <c r="Z105" s="19">
        <v>5.82374144348452</v>
      </c>
      <c r="AA105" s="19">
        <v>99.1342314974802</v>
      </c>
      <c r="AB105" s="19">
        <v>82.4161406407487</v>
      </c>
      <c r="AC105" s="19">
        <v>24.4227546468682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12.1179330967808</v>
      </c>
      <c r="N106">
        <f t="shared" si="134"/>
        <v>29.777520382598</v>
      </c>
      <c r="O106">
        <f t="shared" si="135"/>
        <v>3.04078674997429</v>
      </c>
      <c r="P106">
        <f t="shared" si="136"/>
        <v>1.74771819705852</v>
      </c>
      <c r="Q106">
        <f t="shared" si="137"/>
        <v>15.5233823922658</v>
      </c>
      <c r="R106">
        <f t="shared" si="138"/>
        <v>37.765844739278</v>
      </c>
      <c r="S106">
        <f t="shared" si="139"/>
        <v>5.09982954420446</v>
      </c>
      <c r="W106" s="19">
        <v>4.24127658387329</v>
      </c>
      <c r="X106" s="19">
        <v>10.4221321339093</v>
      </c>
      <c r="Y106" s="14">
        <v>1.064275362491</v>
      </c>
      <c r="Z106" s="19">
        <v>0.611701368970482</v>
      </c>
      <c r="AA106" s="19">
        <v>5.43318383729302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790.138768178545</v>
      </c>
      <c r="N108">
        <f t="shared" si="134"/>
        <v>93.058690986321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149.7722275018</v>
      </c>
      <c r="R108">
        <f t="shared" si="138"/>
        <v>0</v>
      </c>
      <c r="S108">
        <f t="shared" si="139"/>
        <v>51.8606418541127</v>
      </c>
      <c r="W108" s="19">
        <v>316.055507271418</v>
      </c>
      <c r="X108" s="19">
        <v>37.2234763945284</v>
      </c>
      <c r="Y108" s="19">
        <v>45.6689222822174</v>
      </c>
      <c r="Z108" s="19">
        <v>0.046904241612671</v>
      </c>
      <c r="AA108" s="19">
        <v>59.9088910007199</v>
      </c>
      <c r="AB108" s="14">
        <v>0</v>
      </c>
      <c r="AC108" s="19">
        <v>20.7442567416451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</v>
      </c>
      <c r="O109">
        <f t="shared" si="135"/>
        <v>0</v>
      </c>
      <c r="P109">
        <f t="shared" si="136"/>
        <v>0.012535157187425</v>
      </c>
      <c r="Q109">
        <f t="shared" si="137"/>
        <v>0.163931616990641</v>
      </c>
      <c r="R109">
        <f t="shared" si="138"/>
        <v>3.84708423326133</v>
      </c>
      <c r="S109">
        <f t="shared" si="139"/>
        <v>0.316031915286777</v>
      </c>
      <c r="W109" s="14">
        <v>0</v>
      </c>
      <c r="X109" s="19">
        <v>0.132078838912887</v>
      </c>
      <c r="Y109" s="14">
        <v>0</v>
      </c>
      <c r="Z109" s="19">
        <v>0.0037605471562275</v>
      </c>
      <c r="AA109" s="19">
        <v>0.0491794850971922</v>
      </c>
      <c r="AB109" s="19">
        <v>1.1541252699784</v>
      </c>
      <c r="AC109" s="19">
        <v>0.0948095745860331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6.12721077241656</v>
      </c>
      <c r="N110">
        <f t="shared" si="134"/>
        <v>238.361368337749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</v>
      </c>
      <c r="S110">
        <f t="shared" si="139"/>
        <v>181.853276683514</v>
      </c>
      <c r="W110" s="19">
        <v>5.94339444924406</v>
      </c>
      <c r="X110" s="19">
        <v>231.210527287617</v>
      </c>
      <c r="Y110" s="19">
        <v>15.3135865766739</v>
      </c>
      <c r="Z110" s="19">
        <v>134.432375305976</v>
      </c>
      <c r="AA110" s="19">
        <v>135.612931101512</v>
      </c>
      <c r="AB110" s="19">
        <v>881.581537077034</v>
      </c>
      <c r="AC110" s="19">
        <v>176.397678383009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</v>
      </c>
      <c r="R111">
        <f t="shared" si="138"/>
        <v>0</v>
      </c>
      <c r="S111">
        <v>8.44889386465082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</v>
      </c>
      <c r="AB111" s="14">
        <v>0</v>
      </c>
      <c r="AC111" s="19">
        <v>19.3443868646508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0.153726759035277</v>
      </c>
      <c r="Q112">
        <f t="shared" si="137"/>
        <v>31.3504020698344</v>
      </c>
      <c r="R112">
        <f t="shared" si="138"/>
        <v>0.4629247724982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0.153726759035277</v>
      </c>
      <c r="AA112" s="19">
        <v>31.3504020698344</v>
      </c>
      <c r="AB112" s="19">
        <v>0.4629247724982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</v>
      </c>
      <c r="N113">
        <f t="shared" si="134"/>
        <v>14.221665813031</v>
      </c>
      <c r="O113">
        <f t="shared" si="135"/>
        <v>38.1477223902088</v>
      </c>
      <c r="P113">
        <f t="shared" si="136"/>
        <v>7.50821938804896</v>
      </c>
      <c r="Q113">
        <f t="shared" si="137"/>
        <v>105.508863606911</v>
      </c>
      <c r="R113">
        <f t="shared" si="138"/>
        <v>88.1326479841613</v>
      </c>
      <c r="S113">
        <f t="shared" si="139"/>
        <v>29.186500525198</v>
      </c>
      <c r="W113" s="19">
        <v>51.0223427645788</v>
      </c>
      <c r="X113" s="19">
        <v>14.221665813031</v>
      </c>
      <c r="Y113" s="19">
        <v>38.1477223902088</v>
      </c>
      <c r="Z113" s="19">
        <v>7.50821938804896</v>
      </c>
      <c r="AA113" s="19">
        <v>105.508863606911</v>
      </c>
      <c r="AB113" s="19">
        <v>88.1326479841613</v>
      </c>
      <c r="AC113" s="19">
        <v>29.186500525198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11.5842988069526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18.0203782268847</v>
      </c>
      <c r="R114">
        <f t="shared" si="138"/>
        <v>44.3568343823923</v>
      </c>
      <c r="S114">
        <f t="shared" si="139"/>
        <v>5.54570107847371</v>
      </c>
      <c r="W114" s="19">
        <v>4.05450458243341</v>
      </c>
      <c r="X114" s="19">
        <v>10.7455044092873</v>
      </c>
      <c r="Y114" s="19">
        <v>1.04478263030958</v>
      </c>
      <c r="Z114" s="19">
        <v>0.946841401367891</v>
      </c>
      <c r="AA114" s="19">
        <v>6.30713237940965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</v>
      </c>
      <c r="N116">
        <f t="shared" si="134"/>
        <v>97.016030098992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</v>
      </c>
      <c r="R116">
        <f t="shared" si="138"/>
        <v>0</v>
      </c>
      <c r="S116">
        <f t="shared" si="139"/>
        <v>52.1591664392817</v>
      </c>
      <c r="W116" s="19">
        <v>317.862349784017</v>
      </c>
      <c r="X116" s="19">
        <v>38.8064120395968</v>
      </c>
      <c r="Y116" s="19">
        <v>44.7151796616271</v>
      </c>
      <c r="Z116" s="19">
        <v>0.0400177154787617</v>
      </c>
      <c r="AA116" s="19">
        <v>61.5710313894888</v>
      </c>
      <c r="AB116" s="14">
        <v>0</v>
      </c>
      <c r="AC116" s="19">
        <v>20.8636665757127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</v>
      </c>
      <c r="O117">
        <f t="shared" si="135"/>
        <v>0</v>
      </c>
      <c r="P117">
        <f t="shared" si="136"/>
        <v>0.0085059995200384</v>
      </c>
      <c r="Q117">
        <f t="shared" si="137"/>
        <v>0.163931616990641</v>
      </c>
      <c r="R117">
        <f t="shared" si="138"/>
        <v>3.84708423326133</v>
      </c>
      <c r="S117">
        <f t="shared" si="139"/>
        <v>0.35882300863931</v>
      </c>
      <c r="W117" s="14">
        <v>0</v>
      </c>
      <c r="X117" s="19">
        <v>0.127182480741541</v>
      </c>
      <c r="Y117" s="14">
        <v>0</v>
      </c>
      <c r="Z117" s="19">
        <v>0.00255179985601152</v>
      </c>
      <c r="AA117" s="19">
        <v>0.0491794850971922</v>
      </c>
      <c r="AB117" s="19">
        <v>1.1541252699784</v>
      </c>
      <c r="AC117" s="19">
        <v>0.107646902591793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6.12721077241656</v>
      </c>
      <c r="N118">
        <f t="shared" si="134"/>
        <v>239.055677673622</v>
      </c>
      <c r="O118">
        <f t="shared" si="135"/>
        <v>15.7566426970378</v>
      </c>
      <c r="P118">
        <f t="shared" si="136"/>
        <v>137.846887547965</v>
      </c>
      <c r="Q118">
        <f t="shared" si="137"/>
        <v>139.872424498824</v>
      </c>
      <c r="R118">
        <f t="shared" si="138"/>
        <v>909.1819428054</v>
      </c>
      <c r="S118">
        <f t="shared" si="139"/>
        <v>181.810484694915</v>
      </c>
      <c r="W118" s="19">
        <v>5.94339444924406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881.906484521238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91.1232213117352</v>
      </c>
      <c r="R119">
        <f t="shared" si="138"/>
        <v>0</v>
      </c>
      <c r="S119">
        <v>8.801595900468</v>
      </c>
      <c r="U119" s="18">
        <v>273.47476</v>
      </c>
      <c r="V119" s="18">
        <v>15.0090975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</v>
      </c>
      <c r="AB119" s="14">
        <v>0</v>
      </c>
      <c r="AC119" s="19">
        <v>19.307964150468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20.2626808819294</v>
      </c>
      <c r="N120">
        <f t="shared" si="134"/>
        <v>16.8058617744528</v>
      </c>
      <c r="O120">
        <f t="shared" si="135"/>
        <v>4.15509187904968</v>
      </c>
      <c r="P120">
        <f t="shared" si="136"/>
        <v>0.159095651727862</v>
      </c>
      <c r="Q120">
        <f t="shared" si="137"/>
        <v>31.3541655291577</v>
      </c>
      <c r="R120">
        <f t="shared" si="138"/>
        <v>0.536344265658747</v>
      </c>
      <c r="S120">
        <f t="shared" si="139"/>
        <v>0.300723528275738</v>
      </c>
      <c r="W120" s="19">
        <v>20.2626808819294</v>
      </c>
      <c r="X120" s="19">
        <v>16.8058617744528</v>
      </c>
      <c r="Y120" s="19">
        <v>4.15509187904968</v>
      </c>
      <c r="Z120" s="19">
        <v>0.159095651727862</v>
      </c>
      <c r="AA120" s="19">
        <v>31.3541655291577</v>
      </c>
      <c r="AB120" s="19">
        <v>0.536344265658747</v>
      </c>
      <c r="AC120" s="19">
        <v>0.300723528275738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</v>
      </c>
      <c r="N121">
        <f t="shared" si="134"/>
        <v>16.6263371474082</v>
      </c>
      <c r="O121">
        <f t="shared" si="135"/>
        <v>39.6416235061195</v>
      </c>
      <c r="P121">
        <f t="shared" si="136"/>
        <v>9.18296392368611</v>
      </c>
      <c r="Q121">
        <f t="shared" si="137"/>
        <v>111.060787329014</v>
      </c>
      <c r="R121">
        <f t="shared" si="138"/>
        <v>93.8491553275738</v>
      </c>
      <c r="S121">
        <f t="shared" si="139"/>
        <v>34.2660651112311</v>
      </c>
      <c r="W121" s="19">
        <v>51.0223427645788</v>
      </c>
      <c r="X121" s="19">
        <v>16.6263371474082</v>
      </c>
      <c r="Y121" s="19">
        <v>39.6416235061195</v>
      </c>
      <c r="Z121" s="19">
        <v>9.18296392368611</v>
      </c>
      <c r="AA121" s="19">
        <v>111.060787329014</v>
      </c>
      <c r="AB121" s="19">
        <v>93.8491553275738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</v>
      </c>
      <c r="N122">
        <f t="shared" si="134"/>
        <v>30.814985416024</v>
      </c>
      <c r="O122">
        <f t="shared" si="135"/>
        <v>2.96421957420549</v>
      </c>
      <c r="P122">
        <f t="shared" si="136"/>
        <v>3.42276946724263</v>
      </c>
      <c r="Q122">
        <f t="shared" si="137"/>
        <v>19.4291463025815</v>
      </c>
      <c r="R122">
        <f t="shared" si="138"/>
        <v>62.5284820322946</v>
      </c>
      <c r="S122">
        <f t="shared" si="139"/>
        <v>5.74588156131851</v>
      </c>
      <c r="W122" s="19">
        <v>3.79859017278618</v>
      </c>
      <c r="X122" s="19">
        <v>10.7852448956084</v>
      </c>
      <c r="Y122" s="19">
        <v>1.03747685097192</v>
      </c>
      <c r="Z122" s="19">
        <v>1.19796931353492</v>
      </c>
      <c r="AA122" s="19">
        <v>6.80020120590353</v>
      </c>
      <c r="AB122" s="19">
        <v>21.8849687113031</v>
      </c>
      <c r="AC122" s="19">
        <v>2.01105854646148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798.303916396687</v>
      </c>
      <c r="N124">
        <f t="shared" si="134"/>
        <v>95.3977202834772</v>
      </c>
      <c r="O124">
        <f t="shared" si="135"/>
        <v>108.134320464363</v>
      </c>
      <c r="P124">
        <f t="shared" si="136"/>
        <v>0.079233502699784</v>
      </c>
      <c r="Q124">
        <f t="shared" si="137"/>
        <v>129.773761699064</v>
      </c>
      <c r="R124">
        <f t="shared" si="138"/>
        <v>0</v>
      </c>
      <c r="S124">
        <f t="shared" si="139"/>
        <v>50.5874876222552</v>
      </c>
      <c r="W124" s="19">
        <v>319.321566558675</v>
      </c>
      <c r="X124" s="19">
        <v>38.1590881133909</v>
      </c>
      <c r="Y124" s="19">
        <v>43.2537281857451</v>
      </c>
      <c r="Z124" s="19">
        <v>0.0316934010799136</v>
      </c>
      <c r="AA124" s="19">
        <v>51.9095046796256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</v>
      </c>
      <c r="O125">
        <f t="shared" si="135"/>
        <v>0</v>
      </c>
      <c r="P125">
        <f t="shared" si="136"/>
        <v>0.0068569556275498</v>
      </c>
      <c r="Q125">
        <f t="shared" si="137"/>
        <v>0.163931616990641</v>
      </c>
      <c r="R125">
        <f t="shared" si="138"/>
        <v>3.84708423326133</v>
      </c>
      <c r="S125">
        <f t="shared" si="139"/>
        <v>0.405310548836093</v>
      </c>
      <c r="W125" s="14">
        <v>0</v>
      </c>
      <c r="X125" s="19">
        <v>0.124491084017279</v>
      </c>
      <c r="Y125" s="14">
        <v>0</v>
      </c>
      <c r="Z125" s="19">
        <v>0.00205708668826494</v>
      </c>
      <c r="AA125" s="19">
        <v>0.0491794850971922</v>
      </c>
      <c r="AB125" s="19">
        <v>1.1541252699784</v>
      </c>
      <c r="AC125" s="19">
        <v>0.121593164650828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6.12721077241656</v>
      </c>
      <c r="N126">
        <f t="shared" si="134"/>
        <v>239.749296490095</v>
      </c>
      <c r="O126">
        <f t="shared" si="135"/>
        <v>15.6496343397682</v>
      </c>
      <c r="P126">
        <f t="shared" si="136"/>
        <v>136.89888646434</v>
      </c>
      <c r="Q126">
        <f t="shared" si="137"/>
        <v>139.745377301774</v>
      </c>
      <c r="R126">
        <f t="shared" si="138"/>
        <v>909.033678460362</v>
      </c>
      <c r="S126">
        <f t="shared" si="139"/>
        <v>181.574439557495</v>
      </c>
      <c r="W126" s="19">
        <v>5.94339444924406</v>
      </c>
      <c r="X126" s="19">
        <v>232.556817595392</v>
      </c>
      <c r="Y126" s="19">
        <v>15.1801453095752</v>
      </c>
      <c r="Z126" s="19">
        <v>132.79191987041</v>
      </c>
      <c r="AA126" s="19">
        <v>135.553015982721</v>
      </c>
      <c r="AB126" s="19">
        <v>881.762668106551</v>
      </c>
      <c r="AC126" s="19">
        <v>176.12720637077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</v>
      </c>
      <c r="R127">
        <f t="shared" si="138"/>
        <v>0</v>
      </c>
      <c r="S127">
        <v>9.03050538408928</v>
      </c>
      <c r="U127" s="18">
        <v>263.34976</v>
      </c>
      <c r="V127" s="18">
        <v>14.453205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304.345785601152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</v>
      </c>
      <c r="N128">
        <f t="shared" si="134"/>
        <v>20.9580718724838</v>
      </c>
      <c r="O128">
        <f t="shared" si="135"/>
        <v>5.21312961843052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0.609763758459323</v>
      </c>
      <c r="S128">
        <f t="shared" si="139"/>
        <v>0.30769085012599</v>
      </c>
      <c r="W128" s="19">
        <v>23.2867062742981</v>
      </c>
      <c r="X128" s="19">
        <v>20.9580718724838</v>
      </c>
      <c r="Y128" s="19">
        <v>5.21312961843052</v>
      </c>
      <c r="Z128" s="19">
        <v>0.164464544420446</v>
      </c>
      <c r="AA128" s="19">
        <v>31.3579289884809</v>
      </c>
      <c r="AB128" s="19">
        <v>0.609763758459323</v>
      </c>
      <c r="AC128" s="19">
        <v>0.30769085012599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</v>
      </c>
      <c r="N129">
        <f t="shared" si="134"/>
        <v>19.0309645191865</v>
      </c>
      <c r="O129">
        <f t="shared" si="135"/>
        <v>42.425655975522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</v>
      </c>
      <c r="S129">
        <f t="shared" si="139"/>
        <v>38.9001650608351</v>
      </c>
      <c r="W129" s="19">
        <v>51.0223427645788</v>
      </c>
      <c r="X129" s="19">
        <v>19.0309645191865</v>
      </c>
      <c r="Y129" s="19">
        <v>42.425655975522</v>
      </c>
      <c r="Z129" s="19">
        <v>10.8501600863931</v>
      </c>
      <c r="AA129" s="19">
        <v>116.370841216703</v>
      </c>
      <c r="AB129" s="19">
        <v>99.5656627069834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9.7727413082382</v>
      </c>
      <c r="N130">
        <f t="shared" si="134"/>
        <v>30.4665068487091</v>
      </c>
      <c r="O130">
        <f t="shared" si="135"/>
        <v>2.9233633456752</v>
      </c>
      <c r="P130">
        <f t="shared" si="136"/>
        <v>3.8593796009462</v>
      </c>
      <c r="Q130">
        <f t="shared" si="137"/>
        <v>18.5232853337447</v>
      </c>
      <c r="R130">
        <f t="shared" si="138"/>
        <v>88.9827922760466</v>
      </c>
      <c r="S130">
        <f t="shared" si="139"/>
        <v>5.39482564341251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6.48314986681066</v>
      </c>
      <c r="AB130" s="19">
        <v>31.1439772966163</v>
      </c>
      <c r="AC130" s="19">
        <v>1.88818897519438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795.541305705542</v>
      </c>
      <c r="N132">
        <f t="shared" si="134"/>
        <v>91.0470244699425</v>
      </c>
      <c r="O132">
        <f t="shared" si="135"/>
        <v>105.302999550036</v>
      </c>
      <c r="P132">
        <f t="shared" si="136"/>
        <v>0.05443105549856</v>
      </c>
      <c r="Q132">
        <f t="shared" si="137"/>
        <v>132.808820644348</v>
      </c>
      <c r="R132">
        <f t="shared" si="138"/>
        <v>0</v>
      </c>
      <c r="S132">
        <f t="shared" si="139"/>
        <v>51.0390706795807</v>
      </c>
      <c r="W132" s="19">
        <v>318.216522282217</v>
      </c>
      <c r="X132" s="19">
        <v>36.418809787977</v>
      </c>
      <c r="Y132" s="19">
        <v>42.1211998200144</v>
      </c>
      <c r="Z132" s="19">
        <v>0.021772422199424</v>
      </c>
      <c r="AA132" s="19">
        <v>53.1235282577394</v>
      </c>
      <c r="AB132" s="14">
        <v>0</v>
      </c>
      <c r="AC132" s="19">
        <v>20.4156282718323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</v>
      </c>
      <c r="O133">
        <f t="shared" si="135"/>
        <v>0</v>
      </c>
      <c r="P133">
        <f t="shared" si="136"/>
        <v>0.00294855351571874</v>
      </c>
      <c r="Q133">
        <f t="shared" si="137"/>
        <v>0.163931616990641</v>
      </c>
      <c r="R133">
        <f t="shared" si="138"/>
        <v>3.84708423326133</v>
      </c>
      <c r="S133">
        <f t="shared" si="139"/>
        <v>0.00067815291576674</v>
      </c>
      <c r="W133" s="14">
        <v>0</v>
      </c>
      <c r="X133" s="19">
        <v>0.122346927861771</v>
      </c>
      <c r="Y133" s="14">
        <v>0</v>
      </c>
      <c r="Z133" s="19">
        <v>0.000884566054715623</v>
      </c>
      <c r="AA133" s="19">
        <v>0.0491794850971922</v>
      </c>
      <c r="AB133" s="19">
        <v>1.1541252699784</v>
      </c>
      <c r="AC133" s="19">
        <v>0.000203445874730022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6.12721077241656</v>
      </c>
      <c r="N134">
        <f t="shared" si="134"/>
        <v>240.442834752436</v>
      </c>
      <c r="O134">
        <f t="shared" si="135"/>
        <v>15.5678475354961</v>
      </c>
      <c r="P134">
        <f t="shared" si="136"/>
        <v>136.092979188469</v>
      </c>
      <c r="Q134">
        <f t="shared" si="137"/>
        <v>139.886809393393</v>
      </c>
      <c r="R134">
        <f t="shared" si="138"/>
        <v>909.194309115065</v>
      </c>
      <c r="S134">
        <f t="shared" si="139"/>
        <v>181.277922497829</v>
      </c>
      <c r="W134" s="19">
        <v>5.94339444924406</v>
      </c>
      <c r="X134" s="19">
        <v>233.229549709863</v>
      </c>
      <c r="Y134" s="19">
        <v>15.1008121094312</v>
      </c>
      <c r="Z134" s="19">
        <v>132.010189812815</v>
      </c>
      <c r="AA134" s="19">
        <v>135.690205111591</v>
      </c>
      <c r="AB134" s="19">
        <v>881.918479841613</v>
      </c>
      <c r="AC134" s="19">
        <v>175.839584822894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128.915106948884</v>
      </c>
      <c r="R135">
        <f t="shared" si="138"/>
        <v>0</v>
      </c>
      <c r="S135">
        <v>9.34538693754498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</v>
      </c>
      <c r="AB135" s="14">
        <v>0</v>
      </c>
      <c r="AC135" s="19">
        <v>19.073505687545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26.310731663067</v>
      </c>
      <c r="N136">
        <f t="shared" si="134"/>
        <v>25.2143115595572</v>
      </c>
      <c r="O136">
        <f t="shared" si="135"/>
        <v>6.2710577537797</v>
      </c>
      <c r="P136">
        <f t="shared" si="136"/>
        <v>0.169833437113031</v>
      </c>
      <c r="Q136">
        <f t="shared" si="137"/>
        <v>31.3616924478042</v>
      </c>
      <c r="R136">
        <f t="shared" si="138"/>
        <v>0.68318325161987</v>
      </c>
      <c r="S136">
        <f t="shared" si="139"/>
        <v>0.314658171965443</v>
      </c>
      <c r="W136" s="19">
        <v>26.310731663067</v>
      </c>
      <c r="X136" s="19">
        <v>25.2143115595572</v>
      </c>
      <c r="Y136" s="19">
        <v>6.2710577537797</v>
      </c>
      <c r="Z136" s="19">
        <v>0.169833437113031</v>
      </c>
      <c r="AA136" s="19">
        <v>31.3616924478042</v>
      </c>
      <c r="AB136" s="19">
        <v>0.68318325161987</v>
      </c>
      <c r="AC136" s="19">
        <v>0.314658171965443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</v>
      </c>
      <c r="N137">
        <f t="shared" si="134"/>
        <v>21.4365590209503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</v>
      </c>
      <c r="W137" s="19">
        <v>51.0223427645788</v>
      </c>
      <c r="X137" s="19">
        <v>21.4365590209503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8.8281678381158</v>
      </c>
      <c r="N138">
        <f t="shared" si="134"/>
        <v>28.198575425486</v>
      </c>
      <c r="O138">
        <f t="shared" si="135"/>
        <v>2.90871110871131</v>
      </c>
      <c r="P138">
        <f t="shared" si="136"/>
        <v>5.53464005965237</v>
      </c>
      <c r="Q138">
        <f t="shared" si="137"/>
        <v>19.4882339812815</v>
      </c>
      <c r="R138">
        <f t="shared" si="138"/>
        <v>108.554371798827</v>
      </c>
      <c r="S138">
        <f t="shared" si="139"/>
        <v>5.15218417360897</v>
      </c>
      <c r="W138" s="19">
        <v>3.08985874334053</v>
      </c>
      <c r="X138" s="19">
        <v>9.86950139892009</v>
      </c>
      <c r="Y138" s="19">
        <v>1.01804888804896</v>
      </c>
      <c r="Z138" s="19">
        <v>1.93712402087833</v>
      </c>
      <c r="AA138" s="19">
        <v>6.82088189344852</v>
      </c>
      <c r="AB138" s="19">
        <v>37.9940301295896</v>
      </c>
      <c r="AC138" s="19">
        <v>1.80326446076314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792.582486411087</v>
      </c>
      <c r="N140">
        <f t="shared" ref="N140:N203" si="270">X140/AK140</f>
        <v>88.8060843296437</v>
      </c>
      <c r="O140">
        <f t="shared" ref="O140:O203" si="271">Y140/AL140</f>
        <v>100.661984881209</v>
      </c>
      <c r="P140">
        <f t="shared" ref="P140:P203" si="272">Z140/AM140</f>
        <v>0.0457028458423325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35.5224337318575</v>
      </c>
      <c r="Y140" s="19">
        <v>40.2647939524838</v>
      </c>
      <c r="Z140" s="19">
        <v>0.018281138336933</v>
      </c>
      <c r="AA140" s="19">
        <v>53.9743386609071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0.40293067386609</v>
      </c>
      <c r="O141">
        <f t="shared" si="271"/>
        <v>0</v>
      </c>
      <c r="P141">
        <f t="shared" si="272"/>
        <v>0.00223842092632589</v>
      </c>
      <c r="Q141">
        <f t="shared" si="273"/>
        <v>0</v>
      </c>
      <c r="R141">
        <f t="shared" si="274"/>
        <v>3.84708423326133</v>
      </c>
      <c r="S141">
        <f t="shared" si="275"/>
        <v>0.00268476576673866</v>
      </c>
      <c r="W141" s="14">
        <v>0</v>
      </c>
      <c r="X141" s="19">
        <v>0.120879202159827</v>
      </c>
      <c r="Y141" s="14">
        <v>0</v>
      </c>
      <c r="Z141" s="19">
        <v>0.000671526277897768</v>
      </c>
      <c r="AA141" s="14">
        <v>0</v>
      </c>
      <c r="AB141" s="19">
        <v>1.1541252699784</v>
      </c>
      <c r="AC141" s="19">
        <v>0.000805429730021598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6.12721077241656</v>
      </c>
      <c r="N142">
        <f t="shared" si="270"/>
        <v>240.410082049683</v>
      </c>
      <c r="O142">
        <f t="shared" si="271"/>
        <v>15.6225355740613</v>
      </c>
      <c r="P142">
        <f t="shared" si="272"/>
        <v>135.711881870069</v>
      </c>
      <c r="Q142">
        <f t="shared" si="273"/>
        <v>139.558171531844</v>
      </c>
      <c r="R142">
        <f t="shared" si="274"/>
        <v>911.22339219048</v>
      </c>
      <c r="S142">
        <f t="shared" si="275"/>
        <v>181.217412188551</v>
      </c>
      <c r="W142" s="19">
        <v>5.94339444924406</v>
      </c>
      <c r="X142" s="19">
        <v>233.197779588193</v>
      </c>
      <c r="Y142" s="19">
        <v>15.1538595068395</v>
      </c>
      <c r="Z142" s="19">
        <v>131.640525413967</v>
      </c>
      <c r="AA142" s="19">
        <v>135.371426385889</v>
      </c>
      <c r="AB142" s="19">
        <v>883.886690424766</v>
      </c>
      <c r="AC142" s="19">
        <v>175.780889822894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</v>
      </c>
      <c r="R143">
        <f t="shared" si="274"/>
        <v>0</v>
      </c>
      <c r="S143">
        <v>9.7331296681066</v>
      </c>
      <c r="U143" s="18">
        <v>243.09976</v>
      </c>
      <c r="V143" s="18">
        <v>13.34142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</v>
      </c>
      <c r="AB143" s="14">
        <v>0</v>
      </c>
      <c r="AC143" s="19">
        <v>19.0721236681066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</v>
      </c>
      <c r="N144">
        <f t="shared" si="270"/>
        <v>25.86721446446</v>
      </c>
      <c r="O144">
        <f t="shared" si="271"/>
        <v>8.73626924046076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</v>
      </c>
      <c r="W144" s="19">
        <v>26.5827286465083</v>
      </c>
      <c r="X144" s="14">
        <v>25.86721446446</v>
      </c>
      <c r="Y144" s="19">
        <v>8.73626924046076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</v>
      </c>
      <c r="N145">
        <f t="shared" si="270"/>
        <v>28.3067941791937</v>
      </c>
      <c r="O145">
        <f t="shared" si="271"/>
        <v>45.222623650108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</v>
      </c>
      <c r="W145" s="19">
        <v>51.0223427645788</v>
      </c>
      <c r="X145" s="19">
        <v>28.3067941791937</v>
      </c>
      <c r="Y145" s="19">
        <v>45.222623650108</v>
      </c>
      <c r="Z145" s="19">
        <v>13.634245161987</v>
      </c>
      <c r="AA145" s="19">
        <v>143.26077487401</v>
      </c>
      <c r="AB145" s="19">
        <v>107.760386573074</v>
      </c>
      <c r="AC145" s="19">
        <v>48.0341063603312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2.87639285714286</v>
      </c>
      <c r="P146">
        <f t="shared" si="272"/>
        <v>7.02820999691454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</v>
      </c>
      <c r="W146" s="19">
        <v>3.73121224982001</v>
      </c>
      <c r="X146" s="19">
        <v>9.42000979326854</v>
      </c>
      <c r="Y146" s="14">
        <v>1.0067375</v>
      </c>
      <c r="Z146" s="19">
        <v>2.45987349892009</v>
      </c>
      <c r="AA146" s="19">
        <v>6.84013028797696</v>
      </c>
      <c r="AB146" s="19">
        <v>39.6447712383009</v>
      </c>
      <c r="AC146" s="19">
        <v>1.76608024802016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796.154452033837</v>
      </c>
      <c r="N148">
        <f t="shared" si="270"/>
        <v>88.7160604779518</v>
      </c>
      <c r="O148">
        <f t="shared" si="271"/>
        <v>94.3913942584592</v>
      </c>
      <c r="P148">
        <f t="shared" si="272"/>
        <v>0.035171528212743</v>
      </c>
      <c r="Q148">
        <f t="shared" si="273"/>
        <v>130.523009179266</v>
      </c>
      <c r="R148">
        <f t="shared" si="274"/>
        <v>0</v>
      </c>
      <c r="S148">
        <f t="shared" si="275"/>
        <v>49.4513233061825</v>
      </c>
      <c r="W148" s="19">
        <v>318.461780813535</v>
      </c>
      <c r="X148" s="19">
        <v>35.4864241911807</v>
      </c>
      <c r="Y148" s="19">
        <v>37.7565577033837</v>
      </c>
      <c r="Z148" s="19">
        <v>0.0140686112850972</v>
      </c>
      <c r="AA148" s="19">
        <v>52.2092036717063</v>
      </c>
      <c r="AB148" s="14">
        <v>0</v>
      </c>
      <c r="AC148" s="19">
        <v>19.780529322473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0.00223842092632589</v>
      </c>
      <c r="Q149">
        <f t="shared" si="273"/>
        <v>0</v>
      </c>
      <c r="R149">
        <f t="shared" si="274"/>
        <v>3.84708423326133</v>
      </c>
      <c r="S149">
        <f t="shared" si="275"/>
        <v>0.004796617062635</v>
      </c>
      <c r="W149" s="14">
        <v>0</v>
      </c>
      <c r="X149" s="19">
        <v>0.119905511447084</v>
      </c>
      <c r="Y149" s="14">
        <v>0</v>
      </c>
      <c r="Z149" s="19">
        <v>0.000671526277897768</v>
      </c>
      <c r="AA149" s="14">
        <v>0</v>
      </c>
      <c r="AB149" s="19">
        <v>1.1541252699784</v>
      </c>
      <c r="AC149" s="19">
        <v>0.0014389851187905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6.12721077241656</v>
      </c>
      <c r="N150">
        <f t="shared" si="270"/>
        <v>240.420592201242</v>
      </c>
      <c r="O150">
        <f t="shared" si="271"/>
        <v>15.6851913451047</v>
      </c>
      <c r="P150">
        <f t="shared" si="272"/>
        <v>135.13786106596</v>
      </c>
      <c r="Q150">
        <f t="shared" si="273"/>
        <v>139.1038941462</v>
      </c>
      <c r="R150">
        <f t="shared" si="274"/>
        <v>912.558174315127</v>
      </c>
      <c r="S150">
        <f t="shared" si="275"/>
        <v>181.118634825173</v>
      </c>
      <c r="W150" s="19">
        <v>5.94339444924406</v>
      </c>
      <c r="X150" s="19">
        <v>233.207974435205</v>
      </c>
      <c r="Y150" s="19">
        <v>15.2146356047516</v>
      </c>
      <c r="Z150" s="19">
        <v>131.083725233981</v>
      </c>
      <c r="AA150" s="19">
        <v>134.930777321814</v>
      </c>
      <c r="AB150" s="19">
        <v>885.181429085673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140.842004933045</v>
      </c>
      <c r="R151">
        <f t="shared" si="274"/>
        <v>0</v>
      </c>
      <c r="S151">
        <v>10.037699612491</v>
      </c>
      <c r="U151" s="18">
        <v>232.97476</v>
      </c>
      <c r="V151" s="18">
        <v>12.7855275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</v>
      </c>
      <c r="AB151" s="14">
        <v>0</v>
      </c>
      <c r="AC151" s="19">
        <v>18.987568862491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26.8547256299496</v>
      </c>
      <c r="N152">
        <f t="shared" si="270"/>
        <v>26.5201172930094</v>
      </c>
      <c r="O152">
        <f t="shared" si="271"/>
        <v>11.2002481209503</v>
      </c>
      <c r="P152">
        <f t="shared" si="272"/>
        <v>0.180571222462203</v>
      </c>
      <c r="Q152">
        <f t="shared" si="273"/>
        <v>31.3692193700504</v>
      </c>
      <c r="R152">
        <f t="shared" si="274"/>
        <v>0.830022237580994</v>
      </c>
      <c r="S152">
        <f t="shared" si="275"/>
        <v>0.328592815687545</v>
      </c>
      <c r="W152" s="19">
        <v>26.8547256299496</v>
      </c>
      <c r="X152" s="19">
        <v>26.5201172930094</v>
      </c>
      <c r="Y152" s="19">
        <v>11.2002481209503</v>
      </c>
      <c r="Z152" s="19">
        <v>0.180571222462203</v>
      </c>
      <c r="AA152" s="19">
        <v>31.3692193700504</v>
      </c>
      <c r="AB152" s="19">
        <v>0.830022237580994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</v>
      </c>
      <c r="N153">
        <f t="shared" si="270"/>
        <v>35.1760728258819</v>
      </c>
      <c r="O153">
        <f t="shared" si="271"/>
        <v>46.4965681425486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</v>
      </c>
      <c r="W153" s="19">
        <v>51.0223427645788</v>
      </c>
      <c r="X153" s="19">
        <v>35.1760728258819</v>
      </c>
      <c r="Y153" s="19">
        <v>46.4965681425486</v>
      </c>
      <c r="Z153" s="19">
        <v>14.7549817098632</v>
      </c>
      <c r="AA153" s="19">
        <v>164.150005039597</v>
      </c>
      <c r="AB153" s="19">
        <v>110.238603095752</v>
      </c>
      <c r="AC153" s="19">
        <v>52.1199767023038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9.5326515828448</v>
      </c>
      <c r="N154">
        <f t="shared" si="270"/>
        <v>27.1164205201584</v>
      </c>
      <c r="O154">
        <f t="shared" si="271"/>
        <v>2.82768571017176</v>
      </c>
      <c r="P154">
        <f t="shared" si="272"/>
        <v>7.79273392574309</v>
      </c>
      <c r="Q154">
        <f t="shared" si="273"/>
        <v>19.4714500565669</v>
      </c>
      <c r="R154">
        <f t="shared" si="274"/>
        <v>123.348520004114</v>
      </c>
      <c r="S154">
        <f t="shared" si="275"/>
        <v>4.73337922040523</v>
      </c>
      <c r="W154" s="19">
        <v>3.33642805399568</v>
      </c>
      <c r="X154" s="19">
        <v>9.49074718205543</v>
      </c>
      <c r="Y154" s="19">
        <v>0.989689998560115</v>
      </c>
      <c r="Z154" s="19">
        <v>2.72745687401008</v>
      </c>
      <c r="AA154" s="19">
        <v>6.81500751979842</v>
      </c>
      <c r="AB154" s="19">
        <v>43.1719820014399</v>
      </c>
      <c r="AC154" s="19">
        <v>1.65668272714183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</v>
      </c>
      <c r="O156">
        <f t="shared" si="271"/>
        <v>85.9905307685385</v>
      </c>
      <c r="P156">
        <f t="shared" si="272"/>
        <v>0</v>
      </c>
      <c r="Q156">
        <f t="shared" si="273"/>
        <v>129.512530237581</v>
      </c>
      <c r="R156">
        <f t="shared" si="274"/>
        <v>0</v>
      </c>
      <c r="S156">
        <f t="shared" si="275"/>
        <v>47.9291757940515</v>
      </c>
      <c r="W156" s="19">
        <v>320.493295680346</v>
      </c>
      <c r="X156" s="19">
        <v>35.2710989637149</v>
      </c>
      <c r="Y156" s="19">
        <v>34.3962123074154</v>
      </c>
      <c r="Z156" s="14">
        <v>0</v>
      </c>
      <c r="AA156" s="19">
        <v>51.8050120950324</v>
      </c>
      <c r="AB156" s="14">
        <v>0</v>
      </c>
      <c r="AC156" s="19">
        <v>19.1716703176206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0.00519268671706263</v>
      </c>
      <c r="Q157">
        <f t="shared" si="273"/>
        <v>0</v>
      </c>
      <c r="R157">
        <f t="shared" si="274"/>
        <v>3.84708423326133</v>
      </c>
      <c r="S157">
        <f t="shared" si="275"/>
        <v>0.0070074634989201</v>
      </c>
      <c r="W157" s="14">
        <v>0</v>
      </c>
      <c r="X157" s="19">
        <v>0.119905511447084</v>
      </c>
      <c r="Y157" s="14">
        <v>0</v>
      </c>
      <c r="Z157" s="19">
        <v>0.00155780601511879</v>
      </c>
      <c r="AA157" s="14">
        <v>0</v>
      </c>
      <c r="AB157" s="19">
        <v>1.1541252699784</v>
      </c>
      <c r="AC157" s="19">
        <v>0.00210223904967603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6.12721077241656</v>
      </c>
      <c r="N158">
        <f t="shared" si="270"/>
        <v>240.421560373108</v>
      </c>
      <c r="O158">
        <f t="shared" si="271"/>
        <v>15.636246955089</v>
      </c>
      <c r="P158">
        <f t="shared" si="272"/>
        <v>134.687504842911</v>
      </c>
      <c r="Q158">
        <f t="shared" si="273"/>
        <v>138.846098877038</v>
      </c>
      <c r="R158">
        <f t="shared" si="274"/>
        <v>913.987328642574</v>
      </c>
      <c r="S158">
        <f t="shared" si="275"/>
        <v>180.936021531102</v>
      </c>
      <c r="W158" s="19">
        <v>5.94339444924406</v>
      </c>
      <c r="X158" s="19">
        <v>233.208913561915</v>
      </c>
      <c r="Y158" s="19">
        <v>15.1671595464363</v>
      </c>
      <c r="Z158" s="19">
        <v>130.646879697624</v>
      </c>
      <c r="AA158" s="19">
        <v>134.680715910727</v>
      </c>
      <c r="AB158" s="19">
        <v>886.567708783297</v>
      </c>
      <c r="AC158" s="19">
        <v>175.507940885169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147.082897661627</v>
      </c>
      <c r="R159">
        <f t="shared" si="274"/>
        <v>0</v>
      </c>
      <c r="S159">
        <v>10.3620877786177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</v>
      </c>
      <c r="AB159" s="14">
        <v>0</v>
      </c>
      <c r="AC159" s="19">
        <v>18.9228322786177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27.1730170513823</v>
      </c>
      <c r="O160">
        <f t="shared" si="271"/>
        <v>13.6612615550756</v>
      </c>
      <c r="P160">
        <f t="shared" si="272"/>
        <v>0.185940115154788</v>
      </c>
      <c r="Q160">
        <f t="shared" si="273"/>
        <v>31.3729828293736</v>
      </c>
      <c r="R160">
        <f t="shared" si="274"/>
        <v>0.903441730741541</v>
      </c>
      <c r="S160">
        <f t="shared" si="275"/>
        <v>0.335560137566595</v>
      </c>
      <c r="W160" s="19">
        <v>27.1267226133909</v>
      </c>
      <c r="X160" s="19">
        <v>27.1730170513823</v>
      </c>
      <c r="Y160" s="19">
        <v>13.6612615550756</v>
      </c>
      <c r="Z160" s="19">
        <v>0.185940115154788</v>
      </c>
      <c r="AA160" s="19">
        <v>31.3729828293736</v>
      </c>
      <c r="AB160" s="19">
        <v>0.903441730741541</v>
      </c>
      <c r="AC160" s="19">
        <v>0.335560137566595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</v>
      </c>
      <c r="N161">
        <f t="shared" si="270"/>
        <v>42.0453543678186</v>
      </c>
      <c r="O161">
        <f t="shared" si="271"/>
        <v>48.9723816054716</v>
      </c>
      <c r="P161">
        <f t="shared" si="272"/>
        <v>15.8767092944564</v>
      </c>
      <c r="Q161">
        <f t="shared" si="273"/>
        <v>185.67679287257</v>
      </c>
      <c r="R161">
        <f t="shared" si="274"/>
        <v>112.716819582433</v>
      </c>
      <c r="S161">
        <f t="shared" si="275"/>
        <v>56.1386191465083</v>
      </c>
      <c r="W161" s="19">
        <v>51.0223427645788</v>
      </c>
      <c r="X161" s="19">
        <v>42.0453543678186</v>
      </c>
      <c r="Y161" s="19">
        <v>48.9723816054716</v>
      </c>
      <c r="Z161" s="19">
        <v>15.8767092944564</v>
      </c>
      <c r="AA161" s="19">
        <v>185.67679287257</v>
      </c>
      <c r="AB161" s="19">
        <v>112.716819582433</v>
      </c>
      <c r="AC161" s="19">
        <v>56.1386191465083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</v>
      </c>
      <c r="N162">
        <f t="shared" si="270"/>
        <v>26.6807400514759</v>
      </c>
      <c r="O162">
        <f t="shared" si="271"/>
        <v>2.73599908155919</v>
      </c>
      <c r="P162">
        <f t="shared" si="272"/>
        <v>8.56622698961226</v>
      </c>
      <c r="Q162">
        <f t="shared" si="273"/>
        <v>19.5550546333436</v>
      </c>
      <c r="R162">
        <f t="shared" si="274"/>
        <v>133.430168157976</v>
      </c>
      <c r="S162">
        <f t="shared" si="275"/>
        <v>4.61125975511674</v>
      </c>
      <c r="W162" s="19">
        <v>2.87817224766019</v>
      </c>
      <c r="X162" s="19">
        <v>9.33825901801656</v>
      </c>
      <c r="Y162" s="19">
        <v>0.957599678545716</v>
      </c>
      <c r="Z162" s="19">
        <v>2.99817944636429</v>
      </c>
      <c r="AA162" s="19">
        <v>6.84426912167027</v>
      </c>
      <c r="AB162" s="19">
        <v>46.7005588552916</v>
      </c>
      <c r="AC162" s="19">
        <v>1.61394091429086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</v>
      </c>
      <c r="N164">
        <f t="shared" si="270"/>
        <v>91.6036869562635</v>
      </c>
      <c r="O164">
        <f t="shared" si="271"/>
        <v>82.4951991540677</v>
      </c>
      <c r="P164">
        <f t="shared" si="272"/>
        <v>0</v>
      </c>
      <c r="Q164">
        <f t="shared" si="273"/>
        <v>116.165128329733</v>
      </c>
      <c r="R164">
        <f t="shared" si="274"/>
        <v>0</v>
      </c>
      <c r="S164">
        <f t="shared" si="275"/>
        <v>46.0084086661897</v>
      </c>
      <c r="W164" s="19">
        <v>320.969964326854</v>
      </c>
      <c r="X164" s="19">
        <v>36.6414747825054</v>
      </c>
      <c r="Y164" s="19">
        <v>32.9980796616271</v>
      </c>
      <c r="Z164" s="14">
        <v>0</v>
      </c>
      <c r="AA164" s="19">
        <v>46.4660513318934</v>
      </c>
      <c r="AB164" s="14">
        <v>0</v>
      </c>
      <c r="AC164" s="19">
        <v>18.4033634664759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0.00421827898968083</v>
      </c>
      <c r="Q165">
        <f t="shared" si="273"/>
        <v>0</v>
      </c>
      <c r="R165">
        <f t="shared" si="274"/>
        <v>3.84708423326133</v>
      </c>
      <c r="S165">
        <f t="shared" si="275"/>
        <v>0.0137859950683945</v>
      </c>
      <c r="W165" s="14">
        <v>0</v>
      </c>
      <c r="X165" s="19">
        <v>0.119905511447084</v>
      </c>
      <c r="Y165" s="14">
        <v>0</v>
      </c>
      <c r="Z165" s="19">
        <v>0.00126548369690425</v>
      </c>
      <c r="AA165" s="14">
        <v>0</v>
      </c>
      <c r="AB165" s="19">
        <v>1.1541252699784</v>
      </c>
      <c r="AC165" s="19">
        <v>0.00413579852051836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6.12721077241656</v>
      </c>
      <c r="N166">
        <f t="shared" si="270"/>
        <v>240.323506488759</v>
      </c>
      <c r="O166">
        <f t="shared" si="271"/>
        <v>15.6745547416001</v>
      </c>
      <c r="P166">
        <f t="shared" si="272"/>
        <v>134.259624293974</v>
      </c>
      <c r="Q166">
        <f t="shared" si="273"/>
        <v>138.738498734534</v>
      </c>
      <c r="R166">
        <f t="shared" si="274"/>
        <v>915.528097422309</v>
      </c>
      <c r="S166">
        <f t="shared" si="275"/>
        <v>180.821841936645</v>
      </c>
      <c r="W166" s="19">
        <v>5.94339444924406</v>
      </c>
      <c r="X166" s="19">
        <v>233.113801294096</v>
      </c>
      <c r="Y166" s="19">
        <v>15.2043180993521</v>
      </c>
      <c r="Z166" s="19">
        <v>130.231835565155</v>
      </c>
      <c r="AA166" s="19">
        <v>134.576343772498</v>
      </c>
      <c r="AB166" s="19">
        <v>888.06225449964</v>
      </c>
      <c r="AC166" s="19">
        <v>175.397186678546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</v>
      </c>
      <c r="R167">
        <f t="shared" si="274"/>
        <v>0</v>
      </c>
      <c r="S167">
        <v>10.7823984681425</v>
      </c>
      <c r="U167" s="18">
        <v>212.72476</v>
      </c>
      <c r="V167" s="18">
        <v>11.6737425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302.697211411087</v>
      </c>
      <c r="AB167" s="14">
        <v>0</v>
      </c>
      <c r="AC167" s="19">
        <v>18.9540182181425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</v>
      </c>
      <c r="N168">
        <f t="shared" si="270"/>
        <v>27.8259214371454</v>
      </c>
      <c r="O168">
        <f t="shared" si="271"/>
        <v>16.108230424766</v>
      </c>
      <c r="P168">
        <f t="shared" si="272"/>
        <v>0.191309007847372</v>
      </c>
      <c r="Q168">
        <f t="shared" si="273"/>
        <v>31.3767462886969</v>
      </c>
      <c r="R168">
        <f t="shared" si="274"/>
        <v>0.976861223902088</v>
      </c>
      <c r="S168">
        <f t="shared" si="275"/>
        <v>0.342527459416847</v>
      </c>
      <c r="W168" s="19">
        <v>27.3987195968323</v>
      </c>
      <c r="X168" s="19">
        <v>27.8259214371454</v>
      </c>
      <c r="Y168" s="19">
        <v>16.108230424766</v>
      </c>
      <c r="Z168" s="19">
        <v>0.191309007847372</v>
      </c>
      <c r="AA168" s="19">
        <v>31.3767462886969</v>
      </c>
      <c r="AB168" s="19">
        <v>0.976861223902088</v>
      </c>
      <c r="AC168" s="19">
        <v>0.342527459416847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</v>
      </c>
      <c r="N169">
        <f t="shared" si="270"/>
        <v>48.9149877863211</v>
      </c>
      <c r="O169">
        <f t="shared" si="271"/>
        <v>50.1737129589633</v>
      </c>
      <c r="P169">
        <f t="shared" si="272"/>
        <v>16.9995719402448</v>
      </c>
      <c r="Q169">
        <f t="shared" si="273"/>
        <v>208.060582469402</v>
      </c>
      <c r="R169">
        <f t="shared" si="274"/>
        <v>115.195036105112</v>
      </c>
      <c r="S169">
        <f t="shared" si="275"/>
        <v>60.2960776850252</v>
      </c>
      <c r="W169" s="19">
        <v>51.0223427645788</v>
      </c>
      <c r="X169" s="19">
        <v>48.9149877863211</v>
      </c>
      <c r="Y169" s="19">
        <v>50.1737129589633</v>
      </c>
      <c r="Z169" s="19">
        <v>16.9995719402448</v>
      </c>
      <c r="AA169" s="19">
        <v>208.060582469402</v>
      </c>
      <c r="AB169" s="19">
        <v>115.195036105112</v>
      </c>
      <c r="AC169" s="19">
        <v>60.2960776850252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149.524308855292</v>
      </c>
      <c r="S170">
        <f t="shared" si="275"/>
        <v>6.57356687226166</v>
      </c>
      <c r="W170" s="19">
        <v>3.26243218826494</v>
      </c>
      <c r="X170" s="19">
        <v>9.35238437476602</v>
      </c>
      <c r="Y170" s="19">
        <v>0.92768917962563</v>
      </c>
      <c r="Z170" s="19">
        <v>3.26833324010079</v>
      </c>
      <c r="AA170" s="19">
        <v>7.05900203023758</v>
      </c>
      <c r="AB170" s="19">
        <v>52.3335080993521</v>
      </c>
      <c r="AC170" s="19">
        <v>2.30074840529158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807.59543961483</v>
      </c>
      <c r="N172">
        <f t="shared" si="270"/>
        <v>88.488827224532</v>
      </c>
      <c r="O172">
        <f t="shared" si="271"/>
        <v>78.1961800035997</v>
      </c>
      <c r="P172">
        <f t="shared" si="272"/>
        <v>0</v>
      </c>
      <c r="Q172">
        <f t="shared" si="273"/>
        <v>101.24634575234</v>
      </c>
      <c r="R172">
        <f t="shared" si="274"/>
        <v>0</v>
      </c>
      <c r="S172">
        <f t="shared" si="275"/>
        <v>44.5013362221022</v>
      </c>
      <c r="W172" s="19">
        <v>323.038175845932</v>
      </c>
      <c r="X172" s="19">
        <v>35.3955308898128</v>
      </c>
      <c r="Y172" s="19">
        <v>31.2784720014399</v>
      </c>
      <c r="Z172" s="14">
        <v>0</v>
      </c>
      <c r="AA172" s="19">
        <v>40.4985383009359</v>
      </c>
      <c r="AB172" s="14">
        <v>0</v>
      </c>
      <c r="AC172" s="19">
        <v>17.8005344888409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0.00437209121670267</v>
      </c>
      <c r="Q173">
        <f t="shared" si="273"/>
        <v>0</v>
      </c>
      <c r="R173">
        <f t="shared" si="274"/>
        <v>3.84708423326133</v>
      </c>
      <c r="S173">
        <f t="shared" si="275"/>
        <v>0.00815001871850253</v>
      </c>
      <c r="W173" s="14">
        <v>0</v>
      </c>
      <c r="X173" s="19">
        <v>0.119905511447084</v>
      </c>
      <c r="Y173" s="14">
        <v>0</v>
      </c>
      <c r="Z173" s="19">
        <v>0.0013116273650108</v>
      </c>
      <c r="AA173" s="14">
        <v>0</v>
      </c>
      <c r="AB173" s="19">
        <v>1.1541252699784</v>
      </c>
      <c r="AC173" s="19">
        <v>0.00244500561555076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6.12721077241656</v>
      </c>
      <c r="N174">
        <f t="shared" si="270"/>
        <v>240.119906234553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</v>
      </c>
      <c r="S174">
        <f t="shared" si="275"/>
        <v>180.584103862454</v>
      </c>
      <c r="W174" s="19">
        <v>5.94339444924406</v>
      </c>
      <c r="X174" s="19">
        <v>232.916309047516</v>
      </c>
      <c r="Y174" s="19">
        <v>15.1517462922966</v>
      </c>
      <c r="Z174" s="19">
        <v>130.917768826494</v>
      </c>
      <c r="AA174" s="19">
        <v>134.274265406767</v>
      </c>
      <c r="AB174" s="19">
        <v>889.182237221022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</v>
      </c>
      <c r="R175">
        <f t="shared" si="274"/>
        <v>0</v>
      </c>
      <c r="S175">
        <v>11.1086434737221</v>
      </c>
      <c r="U175" s="18">
        <v>202.59976</v>
      </c>
      <c r="V175" s="18">
        <v>11.11785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</v>
      </c>
      <c r="AD175">
        <f>AC167-AC175</f>
        <v>0.0628797444203997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27.6707165802736</v>
      </c>
      <c r="N176">
        <f t="shared" si="270"/>
        <v>28.483594245432</v>
      </c>
      <c r="O176">
        <f t="shared" si="271"/>
        <v>18.5516197948164</v>
      </c>
      <c r="P176">
        <f t="shared" si="272"/>
        <v>0.196677900539957</v>
      </c>
      <c r="Q176">
        <f t="shared" si="273"/>
        <v>31.3805097516199</v>
      </c>
      <c r="R176">
        <f t="shared" si="274"/>
        <v>1.05028071706263</v>
      </c>
      <c r="S176">
        <f t="shared" si="275"/>
        <v>0.574292107307415</v>
      </c>
      <c r="W176" s="19">
        <v>27.6707165802736</v>
      </c>
      <c r="X176" s="19">
        <v>28.483594245432</v>
      </c>
      <c r="Y176" s="19">
        <v>18.5516197948164</v>
      </c>
      <c r="Z176" s="19">
        <v>0.196677900539957</v>
      </c>
      <c r="AA176" s="19">
        <v>31.3805097516199</v>
      </c>
      <c r="AB176" s="19">
        <v>1.05028071706263</v>
      </c>
      <c r="AC176" s="19">
        <v>0.574292107307415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</v>
      </c>
      <c r="N177">
        <f t="shared" si="270"/>
        <v>55.7849249853132</v>
      </c>
      <c r="O177">
        <f t="shared" si="271"/>
        <v>51.3535127069834</v>
      </c>
      <c r="P177">
        <f t="shared" si="272"/>
        <v>18.1322060799136</v>
      </c>
      <c r="Q177">
        <f t="shared" si="273"/>
        <v>229.443244240461</v>
      </c>
      <c r="R177">
        <f t="shared" si="274"/>
        <v>117.67325262779</v>
      </c>
      <c r="S177">
        <f t="shared" si="275"/>
        <v>64.1412064683225</v>
      </c>
      <c r="W177" s="19">
        <v>51.0223427645788</v>
      </c>
      <c r="X177" s="19">
        <v>55.7849249853132</v>
      </c>
      <c r="Y177" s="19">
        <v>51.3535127069834</v>
      </c>
      <c r="Z177" s="19">
        <v>18.1322060799136</v>
      </c>
      <c r="AA177" s="19">
        <v>229.443244240461</v>
      </c>
      <c r="AB177" s="19">
        <v>117.67325262779</v>
      </c>
      <c r="AC177" s="19">
        <v>64.1412064683225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</v>
      </c>
      <c r="N178">
        <f t="shared" si="270"/>
        <v>25.827234350108</v>
      </c>
      <c r="O178">
        <f t="shared" si="271"/>
        <v>2.46521718811067</v>
      </c>
      <c r="P178">
        <f t="shared" si="272"/>
        <v>10.7807152319243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6.5264235870616</v>
      </c>
      <c r="W178" s="19">
        <v>3.05134875017999</v>
      </c>
      <c r="X178" s="19">
        <v>9.0395320225378</v>
      </c>
      <c r="Y178" s="19">
        <v>0.862826015838733</v>
      </c>
      <c r="Z178" s="19">
        <v>3.77325033117351</v>
      </c>
      <c r="AA178" s="19">
        <v>7.01023582793376</v>
      </c>
      <c r="AB178" s="19">
        <v>60.6508146148308</v>
      </c>
      <c r="AC178" s="19">
        <v>2.28424825547156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774.07676025918</v>
      </c>
      <c r="N180">
        <f t="shared" si="270"/>
        <v>86.2451969709322</v>
      </c>
      <c r="O180">
        <f t="shared" si="271"/>
        <v>76.9936614200865</v>
      </c>
      <c r="P180">
        <f t="shared" si="272"/>
        <v>0</v>
      </c>
      <c r="Q180">
        <f t="shared" si="273"/>
        <v>87.7001443304535</v>
      </c>
      <c r="R180">
        <f t="shared" si="274"/>
        <v>0</v>
      </c>
      <c r="S180">
        <f t="shared" si="275"/>
        <v>40.184436213103</v>
      </c>
      <c r="W180" s="19">
        <v>309.630704103672</v>
      </c>
      <c r="X180" s="19">
        <v>34.4980787883729</v>
      </c>
      <c r="Y180" s="19">
        <v>30.7974645680346</v>
      </c>
      <c r="Z180" s="14">
        <v>0</v>
      </c>
      <c r="AA180" s="19">
        <v>35.0800577321814</v>
      </c>
      <c r="AB180" s="14">
        <v>0</v>
      </c>
      <c r="AC180" s="19">
        <v>16.0737744852412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0.0047229890088793</v>
      </c>
      <c r="Q181">
        <f t="shared" si="273"/>
        <v>0</v>
      </c>
      <c r="R181">
        <f t="shared" si="274"/>
        <v>3.84708423326133</v>
      </c>
      <c r="S181">
        <f t="shared" si="275"/>
        <v>0.0211610663066955</v>
      </c>
      <c r="W181" s="14">
        <v>0</v>
      </c>
      <c r="X181" s="19">
        <v>0.119905511447084</v>
      </c>
      <c r="Y181" s="14">
        <v>0</v>
      </c>
      <c r="Z181" s="19">
        <v>0.00141689670266379</v>
      </c>
      <c r="AA181" s="14">
        <v>0</v>
      </c>
      <c r="AB181" s="19">
        <v>1.1541252699784</v>
      </c>
      <c r="AC181" s="19">
        <v>0.00634831989200864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6.12721077241656</v>
      </c>
      <c r="N182">
        <f t="shared" si="270"/>
        <v>239.862237484135</v>
      </c>
      <c r="O182">
        <f t="shared" si="271"/>
        <v>15.4470486406448</v>
      </c>
      <c r="P182">
        <f t="shared" si="272"/>
        <v>135.297781612523</v>
      </c>
      <c r="Q182">
        <f t="shared" si="273"/>
        <v>138.325008349847</v>
      </c>
      <c r="R182">
        <f t="shared" si="274"/>
        <v>917.778198733792</v>
      </c>
      <c r="S182">
        <f t="shared" si="275"/>
        <v>180.251285271611</v>
      </c>
      <c r="W182" s="19">
        <v>5.94339444924406</v>
      </c>
      <c r="X182" s="19">
        <v>232.666370359611</v>
      </c>
      <c r="Y182" s="19">
        <v>14.9836371814255</v>
      </c>
      <c r="Z182" s="19">
        <v>131.238848164147</v>
      </c>
      <c r="AA182" s="19">
        <v>134.175258099352</v>
      </c>
      <c r="AB182" s="19">
        <v>890.244852771778</v>
      </c>
      <c r="AC182" s="19">
        <v>174.843746713463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28.7827404211663</v>
      </c>
      <c r="N184">
        <f t="shared" si="270"/>
        <v>31.0726118192981</v>
      </c>
      <c r="O184">
        <f t="shared" si="271"/>
        <v>19.2096424190065</v>
      </c>
      <c r="P184">
        <f t="shared" si="272"/>
        <v>0.614556601151908</v>
      </c>
      <c r="Q184">
        <f t="shared" si="273"/>
        <v>35.8897651583873</v>
      </c>
      <c r="R184">
        <f t="shared" si="274"/>
        <v>1.10272321202304</v>
      </c>
      <c r="S184">
        <f t="shared" si="275"/>
        <v>0.585503211951044</v>
      </c>
      <c r="W184" s="19">
        <v>28.7827404211663</v>
      </c>
      <c r="X184" s="19">
        <v>31.0726118192981</v>
      </c>
      <c r="Y184" s="19">
        <v>19.2096424190065</v>
      </c>
      <c r="Z184" s="19">
        <v>0.614556601151908</v>
      </c>
      <c r="AA184" s="19">
        <v>35.8897651583873</v>
      </c>
      <c r="AB184" s="19">
        <v>1.10272321202304</v>
      </c>
      <c r="AC184" s="19">
        <v>0.585503211951044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68.0238142188625</v>
      </c>
      <c r="N185">
        <f t="shared" si="270"/>
        <v>61.7139389715623</v>
      </c>
      <c r="O185">
        <f t="shared" si="271"/>
        <v>52.9316295176386</v>
      </c>
      <c r="P185">
        <f t="shared" si="272"/>
        <v>18.1469809827214</v>
      </c>
      <c r="Q185">
        <f t="shared" si="273"/>
        <v>241.553935853132</v>
      </c>
      <c r="R185">
        <f t="shared" si="274"/>
        <v>119.118486825054</v>
      </c>
      <c r="S185">
        <f t="shared" si="275"/>
        <v>65.5597358383729</v>
      </c>
      <c r="W185" s="19">
        <v>68.0238142188625</v>
      </c>
      <c r="X185" s="19">
        <v>61.7139389715623</v>
      </c>
      <c r="Y185" s="19">
        <v>52.9316295176386</v>
      </c>
      <c r="Z185" s="19">
        <v>18.1469809827214</v>
      </c>
      <c r="AA185" s="19">
        <v>241.553935853132</v>
      </c>
      <c r="AB185" s="19">
        <v>119.118486825054</v>
      </c>
      <c r="AC185" s="19">
        <v>65.5597358383729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</v>
      </c>
      <c r="N186">
        <f t="shared" si="270"/>
        <v>27.3249275836882</v>
      </c>
      <c r="O186">
        <f t="shared" si="271"/>
        <v>2.39861328088039</v>
      </c>
      <c r="P186">
        <f t="shared" si="272"/>
        <v>11.3338101511879</v>
      </c>
      <c r="Q186">
        <f t="shared" si="273"/>
        <v>19.6539409338681</v>
      </c>
      <c r="R186">
        <f t="shared" si="274"/>
        <v>193.14481898591</v>
      </c>
      <c r="S186">
        <f t="shared" si="275"/>
        <v>6.75211446744832</v>
      </c>
      <c r="W186" s="19">
        <v>2.46848210943125</v>
      </c>
      <c r="X186" s="19">
        <v>9.56372465429086</v>
      </c>
      <c r="Y186" s="19">
        <v>0.839514648308135</v>
      </c>
      <c r="Z186" s="19">
        <v>3.96683355291577</v>
      </c>
      <c r="AA186" s="19">
        <v>6.87887932685385</v>
      </c>
      <c r="AB186" s="19">
        <v>67.6006866450684</v>
      </c>
      <c r="AC186" s="19">
        <v>2.36324006360691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738.188529697625</v>
      </c>
      <c r="N188">
        <f t="shared" si="270"/>
        <v>79.4311292653887</v>
      </c>
      <c r="O188">
        <f t="shared" si="271"/>
        <v>75.4617185655147</v>
      </c>
      <c r="P188">
        <f t="shared" si="272"/>
        <v>0</v>
      </c>
      <c r="Q188">
        <f t="shared" si="273"/>
        <v>90.8775120590352</v>
      </c>
      <c r="R188">
        <f t="shared" si="274"/>
        <v>0</v>
      </c>
      <c r="S188">
        <f t="shared" si="275"/>
        <v>48.3426777537797</v>
      </c>
      <c r="W188" s="19">
        <v>295.27541187905</v>
      </c>
      <c r="X188" s="19">
        <v>31.7724517061555</v>
      </c>
      <c r="Y188" s="19">
        <v>30.1846874262059</v>
      </c>
      <c r="Z188" s="14">
        <v>0</v>
      </c>
      <c r="AA188" s="19">
        <v>36.3510048236141</v>
      </c>
      <c r="AB188" s="14">
        <v>0</v>
      </c>
      <c r="AC188" s="19">
        <v>19.3370711015119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0.00492452603791697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0.00147735781137509</v>
      </c>
      <c r="AA189" s="14">
        <v>0</v>
      </c>
      <c r="AB189" s="19">
        <v>1.1541252699784</v>
      </c>
      <c r="AC189" s="19">
        <v>0.297545816825054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6.12721077241656</v>
      </c>
      <c r="N190">
        <f t="shared" si="270"/>
        <v>239.547113386846</v>
      </c>
      <c r="O190">
        <f t="shared" si="271"/>
        <v>15.1968226640838</v>
      </c>
      <c r="P190">
        <f t="shared" si="272"/>
        <v>135.933809051977</v>
      </c>
      <c r="Q190">
        <f t="shared" si="273"/>
        <v>138.421064364335</v>
      </c>
      <c r="R190">
        <f t="shared" si="274"/>
        <v>920.797302071504</v>
      </c>
      <c r="S190">
        <f t="shared" si="275"/>
        <v>181.3937961253</v>
      </c>
      <c r="W190" s="19">
        <v>5.94339444924406</v>
      </c>
      <c r="X190" s="19">
        <v>232.360699985241</v>
      </c>
      <c r="Y190" s="19">
        <v>14.7409179841613</v>
      </c>
      <c r="Z190" s="19">
        <v>131.855794780418</v>
      </c>
      <c r="AA190" s="19">
        <v>134.268432433405</v>
      </c>
      <c r="AB190" s="19">
        <v>893.173383009359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302.067809323254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29.894764262059</v>
      </c>
      <c r="N192">
        <f t="shared" si="270"/>
        <v>33.6616302700432</v>
      </c>
      <c r="O192">
        <f t="shared" si="271"/>
        <v>19.8785358459323</v>
      </c>
      <c r="P192">
        <f t="shared" si="272"/>
        <v>1.03243530201584</v>
      </c>
      <c r="Q192">
        <f t="shared" si="273"/>
        <v>40.3990205543557</v>
      </c>
      <c r="R192">
        <f t="shared" si="274"/>
        <v>1.15516570698344</v>
      </c>
      <c r="S192">
        <f t="shared" si="275"/>
        <v>0.597692136213103</v>
      </c>
      <c r="W192" s="19">
        <v>29.894764262059</v>
      </c>
      <c r="X192" s="19">
        <v>33.6616302700432</v>
      </c>
      <c r="Y192" s="19">
        <v>19.8785358459323</v>
      </c>
      <c r="Z192" s="19">
        <v>1.03243530201584</v>
      </c>
      <c r="AA192" s="19">
        <v>40.3990205543557</v>
      </c>
      <c r="AB192" s="19">
        <v>1.15516570698344</v>
      </c>
      <c r="AC192" s="19">
        <v>0.597692136213103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</v>
      </c>
      <c r="N193">
        <f t="shared" si="270"/>
        <v>67.6443025919726</v>
      </c>
      <c r="O193">
        <f t="shared" si="271"/>
        <v>54.4811186105112</v>
      </c>
      <c r="P193">
        <f t="shared" si="272"/>
        <v>18.1617805183585</v>
      </c>
      <c r="Q193">
        <f t="shared" si="273"/>
        <v>254.351735313175</v>
      </c>
      <c r="R193">
        <f t="shared" si="274"/>
        <v>120.563721022318</v>
      </c>
      <c r="S193">
        <f t="shared" si="275"/>
        <v>69.5402312055436</v>
      </c>
      <c r="W193" s="19">
        <v>85.0252856731461</v>
      </c>
      <c r="X193" s="19">
        <v>67.6443025919726</v>
      </c>
      <c r="Y193" s="19">
        <v>54.4811186105112</v>
      </c>
      <c r="Z193" s="19">
        <v>18.1617805183585</v>
      </c>
      <c r="AA193" s="19">
        <v>254.351735313175</v>
      </c>
      <c r="AB193" s="19">
        <v>120.563721022318</v>
      </c>
      <c r="AC193" s="19">
        <v>69.5402312055436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5.1475298961226</v>
      </c>
      <c r="N194">
        <f t="shared" si="270"/>
        <v>26.4029450976139</v>
      </c>
      <c r="O194">
        <f t="shared" si="271"/>
        <v>2.37533187082176</v>
      </c>
      <c r="P194">
        <f t="shared" si="272"/>
        <v>12.175840471048</v>
      </c>
      <c r="Q194">
        <f t="shared" si="273"/>
        <v>20.2739696287154</v>
      </c>
      <c r="R194">
        <f t="shared" si="274"/>
        <v>221.013018821351</v>
      </c>
      <c r="S194">
        <f t="shared" si="275"/>
        <v>8.36125626463026</v>
      </c>
      <c r="W194" s="19">
        <v>1.80163546364291</v>
      </c>
      <c r="X194" s="19">
        <v>9.24103078416487</v>
      </c>
      <c r="Y194" s="19">
        <v>0.831366154787617</v>
      </c>
      <c r="Z194" s="19">
        <v>4.26154416486681</v>
      </c>
      <c r="AA194" s="19">
        <v>7.0958893700504</v>
      </c>
      <c r="AB194" s="19">
        <v>77.354556587473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700.345153167747</v>
      </c>
      <c r="N196">
        <f t="shared" si="270"/>
        <v>72.957829386159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280.138061267099</v>
      </c>
      <c r="X196" s="19">
        <v>29.1831317544636</v>
      </c>
      <c r="Y196" s="19">
        <v>29.617290212383</v>
      </c>
      <c r="Z196" s="14">
        <v>0</v>
      </c>
      <c r="AA196" s="19">
        <v>36.4373845932325</v>
      </c>
      <c r="AB196" s="14">
        <v>0</v>
      </c>
      <c r="AC196" s="19">
        <v>18.9872555399568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0.00503782295416367</v>
      </c>
      <c r="Q197">
        <f t="shared" si="273"/>
        <v>0</v>
      </c>
      <c r="R197">
        <f t="shared" si="274"/>
        <v>3.84708423326133</v>
      </c>
      <c r="S197">
        <f t="shared" si="275"/>
        <v>1.15307850268778</v>
      </c>
      <c r="W197" s="14">
        <v>0</v>
      </c>
      <c r="X197" s="19">
        <v>0.119905511447084</v>
      </c>
      <c r="Y197" s="14">
        <v>0</v>
      </c>
      <c r="Z197" s="19">
        <v>0.0015113468862491</v>
      </c>
      <c r="AA197" s="14">
        <v>0</v>
      </c>
      <c r="AB197" s="19">
        <v>1.1541252699784</v>
      </c>
      <c r="AC197" s="19">
        <v>0.345923550806335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6.12717646010999</v>
      </c>
      <c r="N198">
        <f t="shared" si="270"/>
        <v>238.988080892209</v>
      </c>
      <c r="O198">
        <f t="shared" si="271"/>
        <v>14.8919876310926</v>
      </c>
      <c r="P198">
        <f t="shared" si="272"/>
        <v>136.497312722199</v>
      </c>
      <c r="Q198">
        <f t="shared" si="273"/>
        <v>138.349933609435</v>
      </c>
      <c r="R198">
        <f t="shared" si="274"/>
        <v>921.714380292875</v>
      </c>
      <c r="S198">
        <f t="shared" si="275"/>
        <v>181.398321363363</v>
      </c>
      <c r="W198" s="19">
        <v>5.94336116630669</v>
      </c>
      <c r="X198" s="19">
        <v>231.818438465443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175.956371722462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</v>
      </c>
      <c r="R199">
        <f t="shared" si="274"/>
        <v>0</v>
      </c>
      <c r="S199">
        <v>11.9396758122748</v>
      </c>
      <c r="U199" s="18">
        <v>172.22476</v>
      </c>
      <c r="V199" s="18">
        <v>9.4501725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301.236361087113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31.0067881029518</v>
      </c>
      <c r="N200">
        <f t="shared" si="270"/>
        <v>36.2506631837401</v>
      </c>
      <c r="O200">
        <f t="shared" si="271"/>
        <v>20.5262497480202</v>
      </c>
      <c r="P200">
        <f t="shared" si="272"/>
        <v>1.45031400323974</v>
      </c>
      <c r="Q200">
        <f t="shared" si="273"/>
        <v>44.9068898488121</v>
      </c>
      <c r="R200">
        <f t="shared" si="274"/>
        <v>1.20760820194384</v>
      </c>
      <c r="S200">
        <f t="shared" si="275"/>
        <v>0.60760445</v>
      </c>
      <c r="W200" s="19">
        <v>31.0067881029518</v>
      </c>
      <c r="X200" s="19">
        <v>36.2506631837401</v>
      </c>
      <c r="Y200" s="19">
        <v>20.5262497480202</v>
      </c>
      <c r="Z200" s="19">
        <v>1.45031400323974</v>
      </c>
      <c r="AA200" s="19">
        <v>44.9068898488121</v>
      </c>
      <c r="AB200" s="19">
        <v>1.20760820194384</v>
      </c>
      <c r="AC200" s="14">
        <v>0.60760445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</v>
      </c>
      <c r="N201">
        <f t="shared" si="270"/>
        <v>73.5735742405687</v>
      </c>
      <c r="O201">
        <f t="shared" si="271"/>
        <v>56.0021213462923</v>
      </c>
      <c r="P201">
        <f t="shared" si="272"/>
        <v>18.1719849856012</v>
      </c>
      <c r="Q201">
        <f t="shared" si="273"/>
        <v>266.344135889129</v>
      </c>
      <c r="R201">
        <f t="shared" si="274"/>
        <v>122.008955219582</v>
      </c>
      <c r="S201">
        <f t="shared" si="275"/>
        <v>71.6413441321094</v>
      </c>
      <c r="W201" s="19">
        <v>102.026757163427</v>
      </c>
      <c r="X201" s="19">
        <v>73.5735742405687</v>
      </c>
      <c r="Y201" s="19">
        <v>56.0021213462923</v>
      </c>
      <c r="Z201" s="19">
        <v>18.1719849856012</v>
      </c>
      <c r="AA201" s="19">
        <v>266.344135889129</v>
      </c>
      <c r="AB201" s="19">
        <v>122.008955219582</v>
      </c>
      <c r="AC201" s="19">
        <v>71.6413441321094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3.70369759024991</v>
      </c>
      <c r="N202">
        <f t="shared" si="270"/>
        <v>25.0560852995886</v>
      </c>
      <c r="O202">
        <f t="shared" si="271"/>
        <v>2.30574835236038</v>
      </c>
      <c r="P202">
        <f t="shared" si="272"/>
        <v>13.0943704309369</v>
      </c>
      <c r="Q202">
        <f t="shared" si="273"/>
        <v>19.955141324694</v>
      </c>
      <c r="R202">
        <f t="shared" si="274"/>
        <v>229.392560629435</v>
      </c>
      <c r="S202">
        <f t="shared" si="275"/>
        <v>8.20033074802017</v>
      </c>
      <c r="W202" s="19">
        <v>1.29629415658747</v>
      </c>
      <c r="X202" s="19">
        <v>8.76962985485601</v>
      </c>
      <c r="Y202" s="19">
        <v>0.807011923326134</v>
      </c>
      <c r="Z202" s="19">
        <v>4.58302965082793</v>
      </c>
      <c r="AA202" s="19">
        <v>6.98429946364291</v>
      </c>
      <c r="AB202" s="19">
        <v>80.2873962203024</v>
      </c>
      <c r="AC202" s="19">
        <v>2.87011576180706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</v>
      </c>
      <c r="N204">
        <f t="shared" ref="N204:N258" si="406">X204/AK204</f>
        <v>73.6568350080092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</v>
      </c>
      <c r="R204">
        <f t="shared" ref="R204:R258" si="410">AB204/AO204</f>
        <v>0</v>
      </c>
      <c r="S204">
        <f t="shared" ref="S204:S258" si="411">AC204/AP204</f>
        <v>39.6162990190785</v>
      </c>
      <c r="W204" s="19">
        <v>265.599925881929</v>
      </c>
      <c r="X204" s="19">
        <v>29.4627340032037</v>
      </c>
      <c r="Y204" s="19">
        <v>29.4142133945284</v>
      </c>
      <c r="Z204" s="14">
        <v>0</v>
      </c>
      <c r="AA204" s="19">
        <v>37.2590489920806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0.00514584996400287</v>
      </c>
      <c r="Q205">
        <f t="shared" si="409"/>
        <v>0</v>
      </c>
      <c r="R205">
        <f t="shared" si="410"/>
        <v>3.84708423326133</v>
      </c>
      <c r="S205">
        <f t="shared" si="411"/>
        <v>0.0814556707943363</v>
      </c>
      <c r="W205" s="14">
        <v>0</v>
      </c>
      <c r="X205" s="19">
        <v>0.119905511447084</v>
      </c>
      <c r="Y205" s="14">
        <v>0</v>
      </c>
      <c r="Z205" s="19">
        <v>0.00154375498920086</v>
      </c>
      <c r="AA205" s="14">
        <v>0</v>
      </c>
      <c r="AB205" s="19">
        <v>1.1541252699784</v>
      </c>
      <c r="AC205" s="19">
        <v>0.0244367012383009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</v>
      </c>
      <c r="N206">
        <f t="shared" si="406"/>
        <v>238.263008934337</v>
      </c>
      <c r="O206">
        <f t="shared" si="407"/>
        <v>14.5991429902103</v>
      </c>
      <c r="P206">
        <f t="shared" si="408"/>
        <v>136.676877045712</v>
      </c>
      <c r="Q206">
        <f t="shared" si="409"/>
        <v>138.21612125463</v>
      </c>
      <c r="R206">
        <f t="shared" si="410"/>
        <v>921.016493360943</v>
      </c>
      <c r="S206">
        <f t="shared" si="411"/>
        <v>180.647389681815</v>
      </c>
      <c r="W206" s="19">
        <v>5.94244648668106</v>
      </c>
      <c r="X206" s="19">
        <v>231.115118666307</v>
      </c>
      <c r="Y206" s="19">
        <v>14.161168700504</v>
      </c>
      <c r="Z206" s="19">
        <v>132.576570734341</v>
      </c>
      <c r="AA206" s="19">
        <v>134.069637616991</v>
      </c>
      <c r="AB206" s="19">
        <v>893.385998560115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186.103322895608</v>
      </c>
      <c r="R207">
        <f t="shared" si="410"/>
        <v>0</v>
      </c>
      <c r="S207">
        <v>11.7209833160547</v>
      </c>
      <c r="U207" s="18">
        <v>162.09976</v>
      </c>
      <c r="V207" s="18">
        <v>8.89428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</v>
      </c>
      <c r="AB207" s="14">
        <v>0</v>
      </c>
      <c r="AC207" s="19">
        <v>17.9469793160547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32.1188119402448</v>
      </c>
      <c r="N208">
        <f t="shared" si="406"/>
        <v>38.8396915473902</v>
      </c>
      <c r="O208">
        <f t="shared" si="407"/>
        <v>21.1853168178546</v>
      </c>
      <c r="P208">
        <f t="shared" si="408"/>
        <v>1.86819270410367</v>
      </c>
      <c r="Q208">
        <f t="shared" si="409"/>
        <v>49.3735588552916</v>
      </c>
      <c r="R208">
        <f t="shared" si="410"/>
        <v>1.26005069690425</v>
      </c>
      <c r="S208">
        <f t="shared" si="411"/>
        <v>0.611005744636429</v>
      </c>
      <c r="W208" s="19">
        <v>32.1188119402448</v>
      </c>
      <c r="X208" s="19">
        <v>38.8396915473902</v>
      </c>
      <c r="Y208" s="19">
        <v>21.1853168178546</v>
      </c>
      <c r="Z208" s="19">
        <v>1.86819270410367</v>
      </c>
      <c r="AA208" s="19">
        <v>49.3735588552916</v>
      </c>
      <c r="AB208" s="19">
        <v>1.26005069690425</v>
      </c>
      <c r="AC208" s="19">
        <v>0.611005744636429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119.028228617711</v>
      </c>
      <c r="N209">
        <f t="shared" si="406"/>
        <v>79.5035844843413</v>
      </c>
      <c r="O209">
        <f t="shared" si="407"/>
        <v>57.5007528077754</v>
      </c>
      <c r="P209">
        <f t="shared" si="408"/>
        <v>18.1769650107991</v>
      </c>
      <c r="Q209">
        <f t="shared" si="409"/>
        <v>278.257228185745</v>
      </c>
      <c r="R209">
        <f t="shared" si="410"/>
        <v>123.454189416847</v>
      </c>
      <c r="S209">
        <f t="shared" si="411"/>
        <v>71.8701329802016</v>
      </c>
      <c r="W209" s="19">
        <v>119.028228617711</v>
      </c>
      <c r="X209" s="19">
        <v>79.5035844843413</v>
      </c>
      <c r="Y209" s="19">
        <v>57.5007528077754</v>
      </c>
      <c r="Z209" s="19">
        <v>18.1769650107991</v>
      </c>
      <c r="AA209" s="19">
        <v>278.257228185745</v>
      </c>
      <c r="AB209" s="19">
        <v>123.454189416847</v>
      </c>
      <c r="AC209" s="19">
        <v>71.8701329802016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3.02758924508897</v>
      </c>
      <c r="N210">
        <f t="shared" si="406"/>
        <v>24.4518165360177</v>
      </c>
      <c r="O210">
        <f t="shared" si="407"/>
        <v>2.24666836367376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</v>
      </c>
      <c r="W210" s="19">
        <v>1.05965623578114</v>
      </c>
      <c r="X210" s="19">
        <v>8.55813578760619</v>
      </c>
      <c r="Y210" s="19">
        <v>0.786333927285817</v>
      </c>
      <c r="Z210" s="19">
        <v>4.82192991360691</v>
      </c>
      <c r="AA210" s="19">
        <v>6.73117469402448</v>
      </c>
      <c r="AB210" s="19">
        <v>75.3695388048956</v>
      </c>
      <c r="AC210" s="19">
        <v>2.26957277886969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630.55058162347</v>
      </c>
      <c r="N212">
        <f t="shared" si="406"/>
        <v>69.8549432433405</v>
      </c>
      <c r="O212">
        <f t="shared" si="407"/>
        <v>73.1319278527717</v>
      </c>
      <c r="P212">
        <f t="shared" si="408"/>
        <v>0</v>
      </c>
      <c r="Q212">
        <f t="shared" si="409"/>
        <v>95.4881647768178</v>
      </c>
      <c r="R212">
        <f t="shared" si="410"/>
        <v>0</v>
      </c>
      <c r="S212">
        <f t="shared" si="411"/>
        <v>38.460675638949</v>
      </c>
      <c r="W212" s="19">
        <v>252.220232649388</v>
      </c>
      <c r="X212" s="19">
        <v>27.9419772973362</v>
      </c>
      <c r="Y212" s="19">
        <v>29.2527711411087</v>
      </c>
      <c r="Z212" s="14">
        <v>0</v>
      </c>
      <c r="AA212" s="19">
        <v>38.1952659107271</v>
      </c>
      <c r="AB212" s="14">
        <v>0</v>
      </c>
      <c r="AC212" s="19">
        <v>15.3842702555796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0.00442775142788577</v>
      </c>
      <c r="Q213">
        <f t="shared" si="409"/>
        <v>0</v>
      </c>
      <c r="R213">
        <f t="shared" si="410"/>
        <v>3.84708423326133</v>
      </c>
      <c r="S213">
        <f t="shared" si="411"/>
        <v>0.0101424575593952</v>
      </c>
      <c r="W213" s="14">
        <v>0</v>
      </c>
      <c r="X213" s="19">
        <v>0.119905511447084</v>
      </c>
      <c r="Y213" s="14">
        <v>0</v>
      </c>
      <c r="Z213" s="19">
        <v>0.00132832542836573</v>
      </c>
      <c r="AA213" s="14">
        <v>0</v>
      </c>
      <c r="AB213" s="19">
        <v>1.1541252699784</v>
      </c>
      <c r="AC213" s="19">
        <v>0.00304273726781857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6.12351815813498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138.102094995287</v>
      </c>
      <c r="R214">
        <f t="shared" si="410"/>
        <v>921.878443291547</v>
      </c>
      <c r="S214">
        <f t="shared" si="411"/>
        <v>180.66211332413</v>
      </c>
      <c r="W214" s="19">
        <v>5.93981261339093</v>
      </c>
      <c r="X214" s="19">
        <v>230.211436454644</v>
      </c>
      <c r="Y214" s="19">
        <v>13.8587864182865</v>
      </c>
      <c r="Z214" s="19">
        <v>132.176607595392</v>
      </c>
      <c r="AA214" s="19">
        <v>133.959032145428</v>
      </c>
      <c r="AB214" s="19">
        <v>894.222089992801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</v>
      </c>
      <c r="R215">
        <f t="shared" si="410"/>
        <v>0</v>
      </c>
      <c r="S215">
        <v>12.0794169465443</v>
      </c>
      <c r="U215" s="18">
        <v>151.97476</v>
      </c>
      <c r="V215" s="18">
        <v>8.3383875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</v>
      </c>
      <c r="O216">
        <f t="shared" si="407"/>
        <v>21.8279011591073</v>
      </c>
      <c r="P216">
        <f t="shared" si="408"/>
        <v>2.2860714049676</v>
      </c>
      <c r="Q216">
        <f t="shared" si="409"/>
        <v>53.822523650108</v>
      </c>
      <c r="R216">
        <f t="shared" si="410"/>
        <v>1.31249319222462</v>
      </c>
      <c r="S216">
        <f t="shared" si="411"/>
        <v>1.03722598038157</v>
      </c>
      <c r="W216" s="19">
        <v>33.2308357811375</v>
      </c>
      <c r="X216" s="19">
        <v>41.4779620641793</v>
      </c>
      <c r="Y216" s="19">
        <v>21.8279011591073</v>
      </c>
      <c r="Z216" s="19">
        <v>2.2860714049676</v>
      </c>
      <c r="AA216" s="19">
        <v>53.822523650108</v>
      </c>
      <c r="AB216" s="19">
        <v>1.31249319222462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136.027836429086</v>
      </c>
      <c r="N217">
        <f t="shared" si="406"/>
        <v>85.4334414811735</v>
      </c>
      <c r="O217">
        <f t="shared" si="407"/>
        <v>58.9617278617711</v>
      </c>
      <c r="P217">
        <f t="shared" si="408"/>
        <v>18.8891630921526</v>
      </c>
      <c r="Q217">
        <f t="shared" si="409"/>
        <v>290.117132829374</v>
      </c>
      <c r="R217">
        <f t="shared" si="410"/>
        <v>124.899423614111</v>
      </c>
      <c r="S217">
        <f t="shared" si="411"/>
        <v>74.2136386137509</v>
      </c>
      <c r="W217" s="19">
        <v>136.027836429086</v>
      </c>
      <c r="X217" s="19">
        <v>85.4334414811735</v>
      </c>
      <c r="Y217" s="19">
        <v>58.9617278617711</v>
      </c>
      <c r="Z217" s="19">
        <v>18.8891630921526</v>
      </c>
      <c r="AA217" s="19">
        <v>290.117132829374</v>
      </c>
      <c r="AB217" s="19">
        <v>124.899423614111</v>
      </c>
      <c r="AC217" s="19">
        <v>74.2136386137509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2.73955456752031</v>
      </c>
      <c r="N218">
        <f t="shared" si="406"/>
        <v>23.8179359192945</v>
      </c>
      <c r="O218">
        <f t="shared" si="407"/>
        <v>2.20747064383421</v>
      </c>
      <c r="P218">
        <f t="shared" si="408"/>
        <v>14.4695788336933</v>
      </c>
      <c r="Q218">
        <f t="shared" si="409"/>
        <v>19.137024550036</v>
      </c>
      <c r="R218">
        <f t="shared" si="410"/>
        <v>219.001708526175</v>
      </c>
      <c r="S218">
        <f t="shared" si="411"/>
        <v>7.13659599547466</v>
      </c>
      <c r="W218" s="19">
        <v>0.958844098632109</v>
      </c>
      <c r="X218" s="19">
        <v>8.33627757175306</v>
      </c>
      <c r="Y218" s="19">
        <v>0.772614725341973</v>
      </c>
      <c r="Z218" s="19">
        <v>5.06435259179266</v>
      </c>
      <c r="AA218" s="19">
        <v>6.6979585925126</v>
      </c>
      <c r="AB218" s="19">
        <v>76.6505979841613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627.616644708422</v>
      </c>
      <c r="N220">
        <f t="shared" si="406"/>
        <v>71.674085261699</v>
      </c>
      <c r="O220">
        <f t="shared" si="407"/>
        <v>74.5337379049675</v>
      </c>
      <c r="P220">
        <f t="shared" si="408"/>
        <v>0</v>
      </c>
      <c r="Q220">
        <f t="shared" si="409"/>
        <v>96.756918286537</v>
      </c>
      <c r="R220">
        <f t="shared" si="410"/>
        <v>0</v>
      </c>
      <c r="S220">
        <f t="shared" si="411"/>
        <v>37.9610523938085</v>
      </c>
      <c r="W220" s="19">
        <v>251.046657883369</v>
      </c>
      <c r="X220" s="19">
        <v>28.6696341046796</v>
      </c>
      <c r="Y220" s="19">
        <v>29.813495161987</v>
      </c>
      <c r="Z220" s="14">
        <v>0</v>
      </c>
      <c r="AA220" s="19">
        <v>38.7027673146148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0.00477241322294217</v>
      </c>
      <c r="Q221">
        <f t="shared" si="409"/>
        <v>0</v>
      </c>
      <c r="R221">
        <f t="shared" si="410"/>
        <v>3.84708423326133</v>
      </c>
      <c r="S221">
        <f t="shared" si="411"/>
        <v>0.027680212287017</v>
      </c>
      <c r="W221" s="14">
        <v>0</v>
      </c>
      <c r="X221" s="19">
        <v>0.119905511447084</v>
      </c>
      <c r="Y221" s="14">
        <v>0</v>
      </c>
      <c r="Z221" s="19">
        <v>0.00143172396688265</v>
      </c>
      <c r="AA221" s="14">
        <v>0</v>
      </c>
      <c r="AB221" s="19">
        <v>1.1541252699784</v>
      </c>
      <c r="AC221" s="19">
        <v>0.00830406368610511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6.12302252603297</v>
      </c>
      <c r="N222">
        <f t="shared" si="406"/>
        <v>236.765474228289</v>
      </c>
      <c r="O222">
        <f t="shared" si="407"/>
        <v>14.1706506312485</v>
      </c>
      <c r="P222">
        <f t="shared" si="408"/>
        <v>136.258497064565</v>
      </c>
      <c r="Q222">
        <f t="shared" si="409"/>
        <v>138.112465542963</v>
      </c>
      <c r="R222">
        <f t="shared" si="410"/>
        <v>922.444136922655</v>
      </c>
      <c r="S222">
        <f t="shared" si="411"/>
        <v>180.644052719824</v>
      </c>
      <c r="W222" s="19">
        <v>5.93933185025198</v>
      </c>
      <c r="X222" s="19">
        <v>229.66251000144</v>
      </c>
      <c r="Y222" s="19">
        <v>13.745531112311</v>
      </c>
      <c r="Z222" s="19">
        <v>132.170742152628</v>
      </c>
      <c r="AA222" s="19">
        <v>133.969091576674</v>
      </c>
      <c r="AB222" s="19">
        <v>894.770812814975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12.3697051342693</v>
      </c>
      <c r="U223" s="18">
        <v>141.84976</v>
      </c>
      <c r="V223" s="18">
        <v>7.782495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298.69037113031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</v>
      </c>
      <c r="N224">
        <f t="shared" si="406"/>
        <v>42.4275830062743</v>
      </c>
      <c r="O224">
        <f t="shared" si="407"/>
        <v>22.1942763678906</v>
      </c>
      <c r="P224">
        <f t="shared" si="408"/>
        <v>2.69652345284377</v>
      </c>
      <c r="Q224">
        <f t="shared" si="409"/>
        <v>56.7799724982001</v>
      </c>
      <c r="R224">
        <f t="shared" si="410"/>
        <v>5.73255316774658</v>
      </c>
      <c r="S224">
        <f t="shared" si="411"/>
        <v>1.73840999830814</v>
      </c>
      <c r="W224" s="19">
        <v>37.8032636069114</v>
      </c>
      <c r="X224" s="19">
        <v>42.4275830062743</v>
      </c>
      <c r="Y224" s="19">
        <v>22.1942763678906</v>
      </c>
      <c r="Z224" s="19">
        <v>2.69652345284377</v>
      </c>
      <c r="AA224" s="19">
        <v>56.7799724982001</v>
      </c>
      <c r="AB224" s="19">
        <v>5.73255316774658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138.605686537077</v>
      </c>
      <c r="N225">
        <f t="shared" si="406"/>
        <v>91.1894899212743</v>
      </c>
      <c r="O225">
        <f t="shared" si="407"/>
        <v>60.1919188984881</v>
      </c>
      <c r="P225">
        <f t="shared" si="408"/>
        <v>19.2443253275738</v>
      </c>
      <c r="Q225">
        <f t="shared" si="409"/>
        <v>299.126034017279</v>
      </c>
      <c r="R225">
        <f t="shared" si="410"/>
        <v>125.995362491001</v>
      </c>
      <c r="S225">
        <f t="shared" si="411"/>
        <v>76.1165495640749</v>
      </c>
      <c r="W225" s="19">
        <v>138.605686537077</v>
      </c>
      <c r="X225" s="19">
        <v>91.1894899212743</v>
      </c>
      <c r="Y225" s="19">
        <v>60.1919188984881</v>
      </c>
      <c r="Z225" s="19">
        <v>19.2443253275738</v>
      </c>
      <c r="AA225" s="19">
        <v>299.126034017279</v>
      </c>
      <c r="AB225" s="19">
        <v>125.995362491001</v>
      </c>
      <c r="AC225" s="19">
        <v>76.1165495640749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</v>
      </c>
      <c r="N226">
        <f t="shared" si="406"/>
        <v>25.6917440285097</v>
      </c>
      <c r="O226">
        <f t="shared" si="407"/>
        <v>2.19651773835236</v>
      </c>
      <c r="P226">
        <f t="shared" si="408"/>
        <v>14.9768884294971</v>
      </c>
      <c r="Q226">
        <f t="shared" si="409"/>
        <v>19.6260046487709</v>
      </c>
      <c r="R226">
        <f t="shared" si="410"/>
        <v>222.014939010593</v>
      </c>
      <c r="S226">
        <f t="shared" si="411"/>
        <v>6.90557562521854</v>
      </c>
      <c r="W226" s="19">
        <v>0.81012948488121</v>
      </c>
      <c r="X226" s="19">
        <v>8.9921104099784</v>
      </c>
      <c r="Y226" s="19">
        <v>0.768781208423326</v>
      </c>
      <c r="Z226" s="19">
        <v>5.24191095032397</v>
      </c>
      <c r="AA226" s="19">
        <v>6.86910162706983</v>
      </c>
      <c r="AB226" s="19">
        <v>77.7052286537077</v>
      </c>
      <c r="AC226" s="19">
        <v>2.41695146882649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</v>
      </c>
      <c r="N228">
        <f t="shared" si="406"/>
        <v>73.2757440527357</v>
      </c>
      <c r="O228">
        <f t="shared" si="407"/>
        <v>75.6429756659467</v>
      </c>
      <c r="P228">
        <f t="shared" si="408"/>
        <v>0</v>
      </c>
      <c r="Q228">
        <f t="shared" si="409"/>
        <v>102.512394888409</v>
      </c>
      <c r="R228">
        <f t="shared" si="410"/>
        <v>0</v>
      </c>
      <c r="S228">
        <f t="shared" si="411"/>
        <v>37.2028396328295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0.0053438208663307</v>
      </c>
      <c r="Q229">
        <f t="shared" si="409"/>
        <v>0</v>
      </c>
      <c r="R229">
        <f t="shared" si="410"/>
        <v>3.84708423326133</v>
      </c>
      <c r="S229">
        <f t="shared" si="411"/>
        <v>0.044766779025678</v>
      </c>
      <c r="W229" s="14">
        <v>0</v>
      </c>
      <c r="X229" s="19">
        <v>0.119905511447084</v>
      </c>
      <c r="Y229" s="14">
        <v>0</v>
      </c>
      <c r="Z229" s="19">
        <v>0.00160314625989921</v>
      </c>
      <c r="AA229" s="14">
        <v>0</v>
      </c>
      <c r="AB229" s="19">
        <v>1.1541252699784</v>
      </c>
      <c r="AC229" s="19">
        <v>0.0134300337077034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</v>
      </c>
      <c r="N230">
        <f t="shared" si="406"/>
        <v>236.20737780759</v>
      </c>
      <c r="O230">
        <f t="shared" si="407"/>
        <v>14.0555607126688</v>
      </c>
      <c r="P230">
        <f t="shared" si="408"/>
        <v>136.369821090601</v>
      </c>
      <c r="Q230">
        <f t="shared" si="409"/>
        <v>138.139816897123</v>
      </c>
      <c r="R230">
        <f t="shared" si="410"/>
        <v>922.665216390936</v>
      </c>
      <c r="S230">
        <f t="shared" si="411"/>
        <v>180.575090955445</v>
      </c>
      <c r="W230" s="19">
        <v>5.92967683945284</v>
      </c>
      <c r="X230" s="19">
        <v>229.121156473362</v>
      </c>
      <c r="Y230" s="19">
        <v>13.6338938912887</v>
      </c>
      <c r="Z230" s="19">
        <v>132.278726457883</v>
      </c>
      <c r="AA230" s="19">
        <v>133.995622390209</v>
      </c>
      <c r="AB230" s="19">
        <v>894.985259899208</v>
      </c>
      <c r="AC230" s="19">
        <v>175.157838226782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206.032493701944</v>
      </c>
      <c r="R231">
        <f t="shared" si="410"/>
        <v>0</v>
      </c>
      <c r="S231">
        <v>12.6450803162347</v>
      </c>
      <c r="U231" s="18">
        <v>131.72476</v>
      </c>
      <c r="V231" s="18">
        <v>7.2266025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</v>
      </c>
      <c r="AB231" s="14">
        <v>0</v>
      </c>
      <c r="AC231" s="19">
        <v>17.7037020662347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</v>
      </c>
      <c r="N232">
        <f t="shared" si="406"/>
        <v>43.3766806881281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</v>
      </c>
      <c r="R232">
        <f t="shared" si="410"/>
        <v>10.1526131389489</v>
      </c>
      <c r="S232">
        <f t="shared" si="411"/>
        <v>2.43483875107991</v>
      </c>
      <c r="W232" s="19">
        <v>42.3756913966883</v>
      </c>
      <c r="X232" s="19">
        <v>43.3766806881281</v>
      </c>
      <c r="Y232" s="19">
        <v>22.5535303491721</v>
      </c>
      <c r="Z232" s="19">
        <v>3.10697550071994</v>
      </c>
      <c r="AA232" s="19">
        <v>59.7894916846652</v>
      </c>
      <c r="AB232" s="19">
        <v>10.1526131389489</v>
      </c>
      <c r="AC232" s="19">
        <v>2.43483875107991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141.158149604032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19.6028031209503</v>
      </c>
      <c r="Q233">
        <f t="shared" si="409"/>
        <v>306.689919546436</v>
      </c>
      <c r="R233">
        <f t="shared" si="410"/>
        <v>127.091301331893</v>
      </c>
      <c r="S233">
        <f t="shared" si="411"/>
        <v>77.9120927030238</v>
      </c>
      <c r="W233" s="19">
        <v>141.158149604032</v>
      </c>
      <c r="X233" s="19">
        <v>96.9449235555076</v>
      </c>
      <c r="Y233" s="19">
        <v>61.3867421166307</v>
      </c>
      <c r="Z233" s="19">
        <v>19.6028031209503</v>
      </c>
      <c r="AA233" s="19">
        <v>306.689919546436</v>
      </c>
      <c r="AB233" s="19">
        <v>127.091301331893</v>
      </c>
      <c r="AC233" s="19">
        <v>77.9120927030238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</v>
      </c>
      <c r="N234">
        <f t="shared" si="406"/>
        <v>27.0403974658953</v>
      </c>
      <c r="O234">
        <f t="shared" si="407"/>
        <v>2.1763454880181</v>
      </c>
      <c r="P234">
        <f t="shared" si="408"/>
        <v>15.5822873290137</v>
      </c>
      <c r="Q234">
        <f t="shared" si="409"/>
        <v>20.0041251671295</v>
      </c>
      <c r="R234">
        <f t="shared" si="410"/>
        <v>222.617354417361</v>
      </c>
      <c r="S234">
        <f t="shared" si="411"/>
        <v>6.7394283044328</v>
      </c>
      <c r="W234" s="19">
        <v>0.730120042116631</v>
      </c>
      <c r="X234" s="19">
        <v>9.46413911306335</v>
      </c>
      <c r="Y234" s="19">
        <v>0.761720920806335</v>
      </c>
      <c r="Z234" s="19">
        <v>5.45380056515479</v>
      </c>
      <c r="AA234" s="19">
        <v>7.00144380849532</v>
      </c>
      <c r="AB234" s="19">
        <v>77.9160740460763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620.7106600072</v>
      </c>
      <c r="N236">
        <f t="shared" si="406"/>
        <v>76.4004928205542</v>
      </c>
      <c r="O236">
        <f t="shared" si="407"/>
        <v>76.274852573794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</v>
      </c>
      <c r="X236" s="19">
        <v>30.5601971282217</v>
      </c>
      <c r="Y236" s="19">
        <v>30.5099410295176</v>
      </c>
      <c r="Z236" s="14">
        <v>0</v>
      </c>
      <c r="AA236" s="19">
        <v>43.3464061555076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0.0113562073434125</v>
      </c>
      <c r="Q237">
        <f t="shared" si="409"/>
        <v>0</v>
      </c>
      <c r="R237">
        <f t="shared" si="410"/>
        <v>3.84708423326133</v>
      </c>
      <c r="S237">
        <f t="shared" si="411"/>
        <v>0.0714055279457643</v>
      </c>
      <c r="W237" s="14">
        <v>0</v>
      </c>
      <c r="X237" s="19">
        <v>0.119905511447084</v>
      </c>
      <c r="Y237" s="14">
        <v>0</v>
      </c>
      <c r="Z237" s="19">
        <v>0.00340686220302376</v>
      </c>
      <c r="AA237" s="14">
        <v>0</v>
      </c>
      <c r="AB237" s="19">
        <v>1.1541252699784</v>
      </c>
      <c r="AC237" s="19">
        <v>0.0214216583837293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</v>
      </c>
      <c r="N238">
        <f t="shared" si="406"/>
        <v>235.735875798431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</v>
      </c>
      <c r="S238">
        <f t="shared" si="411"/>
        <v>180.472904114434</v>
      </c>
      <c r="W238" s="19">
        <v>5.92406666666667</v>
      </c>
      <c r="X238" s="19">
        <v>228.663799524478</v>
      </c>
      <c r="Y238" s="19">
        <v>13.4790686969042</v>
      </c>
      <c r="Z238" s="19">
        <v>132.295645860331</v>
      </c>
      <c r="AA238" s="19">
        <v>133.984539668826</v>
      </c>
      <c r="AB238" s="19">
        <v>895.118853851692</v>
      </c>
      <c r="AC238" s="19">
        <v>175.058716991001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212.77602537941</v>
      </c>
      <c r="R239">
        <f t="shared" si="410"/>
        <v>0</v>
      </c>
      <c r="S239">
        <v>12.9694261389489</v>
      </c>
      <c r="U239" s="18">
        <v>121.59976</v>
      </c>
      <c r="V239" s="18">
        <v>6.67071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</v>
      </c>
      <c r="AB239" s="14">
        <v>0</v>
      </c>
      <c r="AC239" s="19">
        <v>17.6389231389489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</v>
      </c>
      <c r="N240">
        <f t="shared" si="406"/>
        <v>44.3237503141865</v>
      </c>
      <c r="O240">
        <f t="shared" si="407"/>
        <v>22.9186215478762</v>
      </c>
      <c r="P240">
        <f t="shared" si="408"/>
        <v>3.51742754895608</v>
      </c>
      <c r="Q240">
        <f t="shared" si="409"/>
        <v>62.720984737221</v>
      </c>
      <c r="R240">
        <f t="shared" si="410"/>
        <v>14.5726731137509</v>
      </c>
      <c r="S240">
        <f t="shared" si="411"/>
        <v>3.13849406972642</v>
      </c>
      <c r="W240" s="19">
        <v>46.9481192224622</v>
      </c>
      <c r="X240" s="19">
        <v>44.3237503141865</v>
      </c>
      <c r="Y240" s="19">
        <v>22.9186215478762</v>
      </c>
      <c r="Z240" s="19">
        <v>3.51742754895608</v>
      </c>
      <c r="AA240" s="19">
        <v>62.720984737221</v>
      </c>
      <c r="AB240" s="19">
        <v>14.5726731137509</v>
      </c>
      <c r="AC240" s="19">
        <v>3.13849406972642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19.9576128725702</v>
      </c>
      <c r="Q241">
        <f t="shared" si="409"/>
        <v>314.216915550756</v>
      </c>
      <c r="R241">
        <f t="shared" si="410"/>
        <v>128.187240172786</v>
      </c>
      <c r="S241">
        <f t="shared" si="411"/>
        <v>79.7459468606911</v>
      </c>
      <c r="W241" s="19">
        <v>143.70187912167</v>
      </c>
      <c r="X241" s="19">
        <v>102.700976253636</v>
      </c>
      <c r="Y241" s="19">
        <v>62.5269266738661</v>
      </c>
      <c r="Z241" s="19">
        <v>19.9576128725702</v>
      </c>
      <c r="AA241" s="19">
        <v>314.216915550756</v>
      </c>
      <c r="AB241" s="19">
        <v>128.187240172786</v>
      </c>
      <c r="AC241" s="19">
        <v>79.7459468606911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3.16676781137509</v>
      </c>
      <c r="N242">
        <f t="shared" si="406"/>
        <v>27.5528812814152</v>
      </c>
      <c r="O242">
        <f t="shared" si="407"/>
        <v>2.17108472385066</v>
      </c>
      <c r="P242">
        <f t="shared" si="408"/>
        <v>16.2246826596729</v>
      </c>
      <c r="Q242">
        <f t="shared" si="409"/>
        <v>20.5657838630053</v>
      </c>
      <c r="R242">
        <f t="shared" si="410"/>
        <v>223.588850663375</v>
      </c>
      <c r="S242">
        <f t="shared" si="411"/>
        <v>6.61782737683843</v>
      </c>
      <c r="W242" s="19">
        <v>1.10836873398128</v>
      </c>
      <c r="X242" s="19">
        <v>9.64350844849532</v>
      </c>
      <c r="Y242" s="19">
        <v>0.759879653347732</v>
      </c>
      <c r="Z242" s="19">
        <v>5.67863893088553</v>
      </c>
      <c r="AA242" s="19">
        <v>7.19802435205184</v>
      </c>
      <c r="AB242" s="19">
        <v>78.2560977321814</v>
      </c>
      <c r="AC242" s="19">
        <v>2.31623958189345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616.326946454283</v>
      </c>
      <c r="N244">
        <f t="shared" si="406"/>
        <v>79.8145490189885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35.5706607901367</v>
      </c>
      <c r="W244" s="19">
        <v>246.530778581713</v>
      </c>
      <c r="X244" s="19">
        <v>31.9258196075954</v>
      </c>
      <c r="Y244" s="19">
        <v>30.9251330093593</v>
      </c>
      <c r="Z244" s="14">
        <v>0</v>
      </c>
      <c r="AA244" s="19">
        <v>45.5157257739381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0.0473831629469643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0.0142149488840893</v>
      </c>
      <c r="AA245" s="14">
        <v>0</v>
      </c>
      <c r="AB245" s="19">
        <v>1.1541252699784</v>
      </c>
      <c r="AC245" s="19">
        <v>0.0311997555615551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6.10126505755828</v>
      </c>
      <c r="N246">
        <f t="shared" si="406"/>
        <v>235.206926761446</v>
      </c>
      <c r="O246">
        <f t="shared" si="407"/>
        <v>13.7824526025546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922.92554051346</v>
      </c>
      <c r="S246">
        <f t="shared" si="411"/>
        <v>180.411860490377</v>
      </c>
      <c r="W246" s="19">
        <v>5.91822710583153</v>
      </c>
      <c r="X246" s="19">
        <v>228.150718958603</v>
      </c>
      <c r="Y246" s="19">
        <v>13.368979024478</v>
      </c>
      <c r="Z246" s="19">
        <v>132.230191468682</v>
      </c>
      <c r="AA246" s="19">
        <v>133.734820446364</v>
      </c>
      <c r="AB246" s="19">
        <v>895.237774298056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219.677471275738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</v>
      </c>
      <c r="AB247" s="14">
        <v>0</v>
      </c>
      <c r="AC247" s="19">
        <v>17.5837881821454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</v>
      </c>
      <c r="N248">
        <f t="shared" si="406"/>
        <v>45.2724410111411</v>
      </c>
      <c r="O248">
        <f t="shared" si="407"/>
        <v>23.2839531101512</v>
      </c>
      <c r="P248">
        <f t="shared" si="408"/>
        <v>3.92787959683225</v>
      </c>
      <c r="Q248">
        <f t="shared" si="409"/>
        <v>65.6640429085673</v>
      </c>
      <c r="R248">
        <f t="shared" si="410"/>
        <v>18.9927330921526</v>
      </c>
      <c r="S248">
        <f t="shared" si="411"/>
        <v>3.83865392865371</v>
      </c>
      <c r="W248" s="19">
        <v>51.5205168826494</v>
      </c>
      <c r="X248" s="19">
        <v>45.2724410111411</v>
      </c>
      <c r="Y248" s="19">
        <v>23.2839531101512</v>
      </c>
      <c r="Z248" s="19">
        <v>3.92787959683225</v>
      </c>
      <c r="AA248" s="19">
        <v>65.6640429085673</v>
      </c>
      <c r="AB248" s="19">
        <v>18.9927330921526</v>
      </c>
      <c r="AC248" s="19">
        <v>3.83865392865371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321.75218012959</v>
      </c>
      <c r="R249">
        <f t="shared" si="410"/>
        <v>129.283179013679</v>
      </c>
      <c r="S249">
        <f t="shared" si="411"/>
        <v>81.4898412559395</v>
      </c>
      <c r="W249" s="19">
        <v>146.223699460043</v>
      </c>
      <c r="X249" s="19">
        <v>108.452929551008</v>
      </c>
      <c r="Y249" s="19">
        <v>63.6852575953924</v>
      </c>
      <c r="Z249" s="19">
        <v>20.3105348272138</v>
      </c>
      <c r="AA249" s="19">
        <v>321.75218012959</v>
      </c>
      <c r="AB249" s="19">
        <v>129.283179013679</v>
      </c>
      <c r="AC249" s="19">
        <v>81.4898412559395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5.743687489458</v>
      </c>
      <c r="N250">
        <f t="shared" si="406"/>
        <v>27.8167873177517</v>
      </c>
      <c r="O250">
        <f t="shared" si="407"/>
        <v>2.17106452020981</v>
      </c>
      <c r="P250">
        <f t="shared" si="408"/>
        <v>17.5788423943227</v>
      </c>
      <c r="Q250">
        <f t="shared" si="409"/>
        <v>20.7706229661627</v>
      </c>
      <c r="R250">
        <f t="shared" si="410"/>
        <v>225.095849840584</v>
      </c>
      <c r="S250">
        <f t="shared" si="411"/>
        <v>6.5359057489458</v>
      </c>
      <c r="W250" s="19">
        <v>2.0102906213103</v>
      </c>
      <c r="X250" s="19">
        <v>9.7358755612131</v>
      </c>
      <c r="Y250" s="19">
        <v>0.759872582073434</v>
      </c>
      <c r="Z250" s="19">
        <v>6.15259483801296</v>
      </c>
      <c r="AA250" s="19">
        <v>7.26971803815695</v>
      </c>
      <c r="AB250" s="19">
        <v>78.7835474442045</v>
      </c>
      <c r="AC250" s="19">
        <v>2.28756701213103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607.59069600432</v>
      </c>
      <c r="N252">
        <f t="shared" si="406"/>
        <v>86.638772513679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</v>
      </c>
      <c r="W252" s="19">
        <v>243.036278401728</v>
      </c>
      <c r="X252" s="19">
        <v>34.6555090054716</v>
      </c>
      <c r="Y252" s="19">
        <v>31.3417639560835</v>
      </c>
      <c r="Z252" s="14">
        <v>0</v>
      </c>
      <c r="AA252" s="19">
        <v>47.5543753419726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0.406786530597553</v>
      </c>
      <c r="O253">
        <f t="shared" si="407"/>
        <v>0.0038417033837293</v>
      </c>
      <c r="P253">
        <f t="shared" si="408"/>
        <v>0.0424862055795537</v>
      </c>
      <c r="Q253">
        <f t="shared" si="409"/>
        <v>0</v>
      </c>
      <c r="R253">
        <f t="shared" si="410"/>
        <v>3.84708423326133</v>
      </c>
      <c r="S253">
        <f t="shared" si="411"/>
        <v>0.0536082088552917</v>
      </c>
      <c r="W253" s="14">
        <v>0</v>
      </c>
      <c r="X253" s="19">
        <v>0.122035959179266</v>
      </c>
      <c r="Y253" s="19">
        <v>0.00115251101511879</v>
      </c>
      <c r="Z253" s="19">
        <v>0.0127458616738661</v>
      </c>
      <c r="AA253" s="14">
        <v>0</v>
      </c>
      <c r="AB253" s="19">
        <v>1.1541252699784</v>
      </c>
      <c r="AC253" s="19">
        <v>0.0160824626565875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6.09295792790185</v>
      </c>
      <c r="N254">
        <f t="shared" si="406"/>
        <v>234.719426297566</v>
      </c>
      <c r="O254">
        <f t="shared" si="407"/>
        <v>13.6212854571634</v>
      </c>
      <c r="P254">
        <f t="shared" si="408"/>
        <v>136.400000259773</v>
      </c>
      <c r="Q254">
        <f t="shared" si="409"/>
        <v>137.757540506038</v>
      </c>
      <c r="R254">
        <f t="shared" si="410"/>
        <v>922.928496730571</v>
      </c>
      <c r="S254">
        <f t="shared" si="411"/>
        <v>180.343606389303</v>
      </c>
      <c r="W254" s="19">
        <v>5.91016919006479</v>
      </c>
      <c r="X254" s="19">
        <v>227.677843508639</v>
      </c>
      <c r="Y254" s="19">
        <v>13.2126468934485</v>
      </c>
      <c r="Z254" s="19">
        <v>132.30800025198</v>
      </c>
      <c r="AA254" s="19">
        <v>133.624814290857</v>
      </c>
      <c r="AB254" s="19">
        <v>895.240641828654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226.663074227502</v>
      </c>
      <c r="R255">
        <f t="shared" si="410"/>
        <v>0</v>
      </c>
      <c r="S255">
        <v>13.562716099712</v>
      </c>
      <c r="U255" s="18">
        <v>101.34976</v>
      </c>
      <c r="V255" s="18">
        <v>5.558925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297.607906227502</v>
      </c>
      <c r="AB255" s="14">
        <v>0</v>
      </c>
      <c r="AC255" s="19">
        <v>17.453963599712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</v>
      </c>
      <c r="N256">
        <f t="shared" si="406"/>
        <v>45.7957209604284</v>
      </c>
      <c r="O256">
        <f t="shared" si="407"/>
        <v>23.6066761735061</v>
      </c>
      <c r="P256">
        <f t="shared" si="408"/>
        <v>4.33833164506839</v>
      </c>
      <c r="Q256">
        <f t="shared" si="409"/>
        <v>68.5283290856731</v>
      </c>
      <c r="R256">
        <f t="shared" si="410"/>
        <v>23.4127930669546</v>
      </c>
      <c r="S256">
        <f t="shared" si="411"/>
        <v>4.77348660403168</v>
      </c>
      <c r="W256" s="19">
        <v>56.0880059035277</v>
      </c>
      <c r="X256" s="19">
        <v>45.7957209604284</v>
      </c>
      <c r="Y256" s="19">
        <v>23.6066761735061</v>
      </c>
      <c r="Z256" s="19">
        <v>4.33833164506839</v>
      </c>
      <c r="AA256" s="19">
        <v>68.5283290856731</v>
      </c>
      <c r="AB256" s="19">
        <v>23.4127930669546</v>
      </c>
      <c r="AC256" s="19">
        <v>4.77348660403168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</v>
      </c>
      <c r="N257">
        <f t="shared" si="406"/>
        <v>114.203432030634</v>
      </c>
      <c r="O257">
        <f t="shared" si="407"/>
        <v>64.824375449964</v>
      </c>
      <c r="P257">
        <f t="shared" si="408"/>
        <v>20.6617620050396</v>
      </c>
      <c r="Q257">
        <f t="shared" si="409"/>
        <v>328.966514974802</v>
      </c>
      <c r="R257">
        <f t="shared" si="410"/>
        <v>130.379117854572</v>
      </c>
      <c r="S257">
        <f t="shared" si="411"/>
        <v>83.1301574042477</v>
      </c>
      <c r="W257" s="19">
        <v>148.722291720662</v>
      </c>
      <c r="X257" s="19">
        <v>114.203432030634</v>
      </c>
      <c r="Y257" s="19">
        <v>64.824375449964</v>
      </c>
      <c r="Z257" s="19">
        <v>20.6617620050396</v>
      </c>
      <c r="AA257" s="19">
        <v>328.966514974802</v>
      </c>
      <c r="AB257" s="19">
        <v>130.379117854572</v>
      </c>
      <c r="AC257" s="19">
        <v>83.1301574042477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9.54249750694231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</v>
      </c>
      <c r="Q258">
        <f t="shared" si="409"/>
        <v>20.6260336007405</v>
      </c>
      <c r="R258">
        <f t="shared" si="410"/>
        <v>231.281545407796</v>
      </c>
      <c r="S258">
        <f t="shared" si="411"/>
        <v>6.99344953604854</v>
      </c>
      <c r="W258" s="19">
        <v>3.33987412742981</v>
      </c>
      <c r="X258" s="19">
        <v>10.0001835006839</v>
      </c>
      <c r="Y258" s="19">
        <v>0.759450976601872</v>
      </c>
      <c r="Z258" s="19">
        <v>6.9361850287977</v>
      </c>
      <c r="AA258" s="19">
        <v>7.21911176025918</v>
      </c>
      <c r="AB258" s="19">
        <v>80.9485408927286</v>
      </c>
      <c r="AC258" s="19">
        <v>2.44770733761699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21:25">
      <c r="U261">
        <v>451.739820220097</v>
      </c>
      <c r="V261">
        <v>24.6862031934589</v>
      </c>
      <c r="X261" s="18">
        <v>405.09976</v>
      </c>
      <c r="Y261" s="18">
        <v>22.2357</v>
      </c>
    </row>
    <row r="262" spans="21:25">
      <c r="U262">
        <v>423.127578987967</v>
      </c>
      <c r="V262">
        <v>23.7233595186671</v>
      </c>
      <c r="X262" s="18">
        <v>394.97476</v>
      </c>
      <c r="Y262" s="18">
        <v>21.6798075</v>
      </c>
    </row>
    <row r="263" spans="21:25">
      <c r="U263">
        <v>423.013756505194</v>
      </c>
      <c r="V263">
        <v>26.1396991412116</v>
      </c>
      <c r="X263" s="18">
        <v>384.84976</v>
      </c>
      <c r="Y263" s="18">
        <v>21.123915</v>
      </c>
    </row>
    <row r="264" spans="21:25">
      <c r="U264">
        <v>400.56657718811</v>
      </c>
      <c r="V264">
        <v>25.9056229507354</v>
      </c>
      <c r="X264" s="18">
        <v>374.72476</v>
      </c>
      <c r="Y264" s="18">
        <v>20.5680225</v>
      </c>
    </row>
    <row r="265" spans="21:25">
      <c r="U265">
        <v>415.580177054407</v>
      </c>
      <c r="V265">
        <v>26.8528412064177</v>
      </c>
      <c r="X265" s="18">
        <v>364.59976</v>
      </c>
      <c r="Y265" s="18">
        <v>20.01213</v>
      </c>
    </row>
    <row r="266" spans="21:25">
      <c r="U266">
        <v>379.064231821454</v>
      </c>
      <c r="V266">
        <v>25.2933446364291</v>
      </c>
      <c r="X266" s="18">
        <v>354.47476</v>
      </c>
      <c r="Y266" s="18">
        <v>19.4562375</v>
      </c>
    </row>
    <row r="267" spans="21:25">
      <c r="U267">
        <v>364.055603517433</v>
      </c>
      <c r="V267">
        <v>25.8615862850971</v>
      </c>
      <c r="X267" s="18">
        <v>344.34976</v>
      </c>
      <c r="Y267" s="18">
        <v>18.900345</v>
      </c>
    </row>
    <row r="268" spans="21:25">
      <c r="U268">
        <v>359.92672647331</v>
      </c>
      <c r="V268">
        <v>26.3470977836059</v>
      </c>
      <c r="X268" s="18">
        <v>334.22476</v>
      </c>
      <c r="Y268" s="18">
        <v>18.3444525</v>
      </c>
    </row>
    <row r="269" spans="21:25">
      <c r="U269">
        <v>368.684250591381</v>
      </c>
      <c r="V269">
        <v>26.8711848195001</v>
      </c>
      <c r="X269" s="18">
        <v>324.09976</v>
      </c>
      <c r="Y269" s="18">
        <v>17.78856</v>
      </c>
    </row>
    <row r="270" spans="21:25">
      <c r="U270">
        <v>374.632914224004</v>
      </c>
      <c r="V270">
        <v>27.417402226679</v>
      </c>
      <c r="X270" s="18">
        <v>313.97476</v>
      </c>
      <c r="Y270" s="18">
        <v>17.2326675</v>
      </c>
    </row>
    <row r="271" spans="21:25">
      <c r="U271">
        <v>394.613466625527</v>
      </c>
      <c r="V271">
        <v>28.3713874010079</v>
      </c>
      <c r="X271" s="18">
        <v>303.84976</v>
      </c>
      <c r="Y271" s="18">
        <v>16.676775</v>
      </c>
    </row>
    <row r="272" spans="21:25">
      <c r="U272">
        <v>396.512324025507</v>
      </c>
      <c r="V272">
        <v>27.8579934433817</v>
      </c>
      <c r="X272" s="18">
        <v>293.72476</v>
      </c>
      <c r="Y272" s="18">
        <v>16.1208825</v>
      </c>
    </row>
    <row r="273" spans="21:25">
      <c r="U273">
        <v>401.24126776715</v>
      </c>
      <c r="V273">
        <v>27.6348383780726</v>
      </c>
      <c r="X273" s="18">
        <v>283.59976</v>
      </c>
      <c r="Y273" s="18">
        <v>15.56499</v>
      </c>
    </row>
    <row r="274" spans="21:25">
      <c r="U274">
        <v>403.650790445336</v>
      </c>
      <c r="V274">
        <v>27.58280592924</v>
      </c>
      <c r="X274" s="18">
        <v>273.47476</v>
      </c>
      <c r="Y274" s="18">
        <v>15.0090975</v>
      </c>
    </row>
    <row r="275" spans="21:25">
      <c r="U275">
        <v>434.779693715931</v>
      </c>
      <c r="V275">
        <v>27.3539269772704</v>
      </c>
      <c r="X275" s="18">
        <v>263.34976</v>
      </c>
      <c r="Y275" s="18">
        <v>14.453205</v>
      </c>
    </row>
    <row r="276" spans="21:25">
      <c r="U276">
        <v>437.389198498406</v>
      </c>
      <c r="V276">
        <v>27.2478652679214</v>
      </c>
      <c r="X276" s="18">
        <v>253.22476</v>
      </c>
      <c r="Y276" s="18">
        <v>13.8973125</v>
      </c>
    </row>
    <row r="277" spans="21:25">
      <c r="U277">
        <v>435.692640183071</v>
      </c>
      <c r="V277">
        <v>27.245890954438</v>
      </c>
      <c r="X277" s="18">
        <v>243.09976</v>
      </c>
      <c r="Y277" s="18">
        <v>13.34142</v>
      </c>
    </row>
    <row r="278" spans="21:25">
      <c r="U278">
        <v>434.177624190064</v>
      </c>
      <c r="V278">
        <v>27.1250983749871</v>
      </c>
      <c r="X278" s="18">
        <v>232.97476</v>
      </c>
      <c r="Y278" s="18">
        <v>12.7855275</v>
      </c>
    </row>
    <row r="279" spans="21:25">
      <c r="U279">
        <v>432.968185230896</v>
      </c>
      <c r="V279">
        <v>27.0326175408824</v>
      </c>
      <c r="X279" s="18">
        <v>222.84976</v>
      </c>
      <c r="Y279" s="18">
        <v>12.229635</v>
      </c>
    </row>
    <row r="280" spans="21:25">
      <c r="U280">
        <v>432.424587730124</v>
      </c>
      <c r="V280">
        <v>27.0771688830607</v>
      </c>
      <c r="X280" s="18">
        <v>212.72476</v>
      </c>
      <c r="Y280" s="18">
        <v>11.6737425</v>
      </c>
    </row>
    <row r="281" spans="21:25">
      <c r="U281">
        <v>430.765791473824</v>
      </c>
      <c r="V281">
        <v>26.9873406767459</v>
      </c>
      <c r="X281" s="18">
        <v>202.59976</v>
      </c>
      <c r="Y281" s="18">
        <v>11.11785</v>
      </c>
    </row>
    <row r="282" spans="21:25">
      <c r="U282">
        <v>430.231909081559</v>
      </c>
      <c r="V282">
        <v>26.827177861771</v>
      </c>
      <c r="X282" s="18">
        <v>192.47476</v>
      </c>
      <c r="Y282" s="18">
        <v>10.5619575</v>
      </c>
    </row>
    <row r="283" spans="21:25">
      <c r="U283">
        <v>431.525441890363</v>
      </c>
      <c r="V283">
        <f>V282-V281+V282</f>
        <v>26.6670150467961</v>
      </c>
      <c r="X283" s="18">
        <v>182.34976</v>
      </c>
      <c r="Y283" s="18">
        <v>10.006065</v>
      </c>
    </row>
    <row r="284" spans="21:25">
      <c r="U284">
        <v>430.337658695876</v>
      </c>
      <c r="V284">
        <f>V283-V282+V283</f>
        <v>26.5068522318212</v>
      </c>
      <c r="X284" s="18">
        <v>172.22476</v>
      </c>
      <c r="Y284" s="18">
        <v>9.4501725</v>
      </c>
    </row>
    <row r="285" spans="21:25">
      <c r="U285">
        <v>427.961649850869</v>
      </c>
      <c r="V285">
        <v>25.6385418800781</v>
      </c>
      <c r="X285" s="18">
        <v>162.09976</v>
      </c>
      <c r="Y285" s="18">
        <v>8.89428</v>
      </c>
    </row>
    <row r="286" spans="21:25">
      <c r="U286">
        <v>426.14921042888</v>
      </c>
      <c r="V286">
        <v>25.5946974236347</v>
      </c>
      <c r="X286" s="18">
        <v>151.97476</v>
      </c>
      <c r="Y286" s="18">
        <v>8.3383875</v>
      </c>
    </row>
    <row r="287" spans="21:25">
      <c r="U287">
        <v>426.700530186157</v>
      </c>
      <c r="V287">
        <v>25.4535023346704</v>
      </c>
      <c r="X287" s="18">
        <v>141.84976</v>
      </c>
      <c r="Y287" s="18">
        <v>7.782495</v>
      </c>
    </row>
    <row r="288" spans="21:25">
      <c r="U288">
        <v>426.05689385992</v>
      </c>
      <c r="V288">
        <v>25.2910029517639</v>
      </c>
      <c r="X288" s="18">
        <v>131.72476</v>
      </c>
      <c r="Y288" s="18">
        <v>7.2266025</v>
      </c>
    </row>
    <row r="289" spans="21:25">
      <c r="U289">
        <v>425.565510542014</v>
      </c>
      <c r="V289">
        <v>25.1984616270699</v>
      </c>
      <c r="X289" s="18">
        <v>121.59976</v>
      </c>
      <c r="Y289" s="18">
        <v>6.67071</v>
      </c>
    </row>
    <row r="290" spans="21:25">
      <c r="U290">
        <v>425.29971896534</v>
      </c>
      <c r="V290">
        <v>25.1196974030649</v>
      </c>
      <c r="X290" s="18">
        <v>111.47476</v>
      </c>
      <c r="Y290" s="18">
        <v>6.1148175</v>
      </c>
    </row>
    <row r="291" spans="21:25">
      <c r="U291">
        <v>425.154151753574</v>
      </c>
      <c r="V291">
        <v>24.9342337138743</v>
      </c>
      <c r="X291" s="18">
        <v>101.34976</v>
      </c>
      <c r="Y291" s="18">
        <v>5.558925</v>
      </c>
    </row>
    <row r="295" spans="21:25">
      <c r="U295">
        <f t="shared" ref="U295:U325" si="522">U261-X261</f>
        <v>46.640060220097</v>
      </c>
      <c r="V295">
        <f t="shared" ref="V295:V325" si="523">V261-Y261</f>
        <v>2.4505031934589</v>
      </c>
      <c r="X295">
        <f t="shared" ref="X295:X325" si="524">U295*0.7</f>
        <v>32.6480421540679</v>
      </c>
      <c r="Y295">
        <f t="shared" ref="Y295:Y325" si="525">V295*0.7</f>
        <v>1.71535223542123</v>
      </c>
    </row>
    <row r="296" spans="21:25">
      <c r="U296">
        <f t="shared" si="522"/>
        <v>28.152818987967</v>
      </c>
      <c r="V296">
        <f t="shared" si="523"/>
        <v>2.0435520186671</v>
      </c>
      <c r="X296">
        <f t="shared" si="524"/>
        <v>19.7069732915769</v>
      </c>
      <c r="Y296">
        <f t="shared" si="525"/>
        <v>1.43048641306697</v>
      </c>
    </row>
    <row r="297" spans="21:25">
      <c r="U297">
        <f t="shared" si="522"/>
        <v>38.163996505194</v>
      </c>
      <c r="V297">
        <f t="shared" si="523"/>
        <v>5.0157841412116</v>
      </c>
      <c r="X297">
        <f t="shared" si="524"/>
        <v>26.7147975536358</v>
      </c>
      <c r="Y297">
        <f t="shared" si="525"/>
        <v>3.51104889884812</v>
      </c>
    </row>
    <row r="298" spans="21:25">
      <c r="U298">
        <f t="shared" si="522"/>
        <v>25.84181718811</v>
      </c>
      <c r="V298">
        <f t="shared" si="523"/>
        <v>5.3376004507354</v>
      </c>
      <c r="X298">
        <f t="shared" si="524"/>
        <v>18.089272031677</v>
      </c>
      <c r="Y298">
        <f t="shared" si="525"/>
        <v>3.73632031551478</v>
      </c>
    </row>
    <row r="299" spans="21:25">
      <c r="U299">
        <f t="shared" si="522"/>
        <v>50.980417054407</v>
      </c>
      <c r="V299">
        <f t="shared" si="523"/>
        <v>6.8407112064177</v>
      </c>
      <c r="X299">
        <f t="shared" si="524"/>
        <v>35.6862919380849</v>
      </c>
      <c r="Y299">
        <f t="shared" si="525"/>
        <v>4.78849784449239</v>
      </c>
    </row>
    <row r="300" spans="21:25">
      <c r="U300">
        <f t="shared" si="522"/>
        <v>24.589471821454</v>
      </c>
      <c r="V300">
        <f t="shared" si="523"/>
        <v>5.8371071364291</v>
      </c>
      <c r="X300">
        <f t="shared" si="524"/>
        <v>17.2126302750178</v>
      </c>
      <c r="Y300">
        <f t="shared" si="525"/>
        <v>4.08597499550037</v>
      </c>
    </row>
    <row r="301" spans="21:25">
      <c r="U301">
        <f t="shared" si="522"/>
        <v>19.705843517433</v>
      </c>
      <c r="V301">
        <f t="shared" si="523"/>
        <v>6.9612412850971</v>
      </c>
      <c r="X301">
        <f t="shared" si="524"/>
        <v>13.7940904622031</v>
      </c>
      <c r="Y301">
        <f t="shared" si="525"/>
        <v>4.87286889956797</v>
      </c>
    </row>
    <row r="302" spans="21:25">
      <c r="U302">
        <f t="shared" si="522"/>
        <v>25.70196647331</v>
      </c>
      <c r="V302">
        <f t="shared" si="523"/>
        <v>8.0026452836059</v>
      </c>
      <c r="X302">
        <f t="shared" si="524"/>
        <v>17.991376531317</v>
      </c>
      <c r="Y302">
        <f t="shared" si="525"/>
        <v>5.60185169852413</v>
      </c>
    </row>
    <row r="303" spans="21:25">
      <c r="U303">
        <f t="shared" si="522"/>
        <v>44.584490591381</v>
      </c>
      <c r="V303">
        <f t="shared" si="523"/>
        <v>9.0826248195001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</v>
      </c>
    </row>
    <row r="305" spans="21:25">
      <c r="U305">
        <f t="shared" si="522"/>
        <v>90.763706625527</v>
      </c>
      <c r="V305">
        <f t="shared" si="523"/>
        <v>11.6946124010079</v>
      </c>
      <c r="X305">
        <f t="shared" si="524"/>
        <v>63.5345946378689</v>
      </c>
      <c r="Y305">
        <f t="shared" si="525"/>
        <v>8.18622868070553</v>
      </c>
    </row>
    <row r="306" spans="21:25">
      <c r="U306">
        <f t="shared" si="522"/>
        <v>102.787564025507</v>
      </c>
      <c r="V306">
        <f t="shared" si="523"/>
        <v>11.7371109433817</v>
      </c>
      <c r="X306">
        <f t="shared" si="524"/>
        <v>71.9512948178549</v>
      </c>
      <c r="Y306">
        <f t="shared" si="525"/>
        <v>8.21597766036719</v>
      </c>
    </row>
    <row r="307" spans="21:25">
      <c r="U307">
        <f t="shared" si="522"/>
        <v>117.64150776715</v>
      </c>
      <c r="V307">
        <f t="shared" si="523"/>
        <v>12.0698483780726</v>
      </c>
      <c r="X307">
        <f t="shared" si="524"/>
        <v>82.349055437005</v>
      </c>
      <c r="Y307">
        <f t="shared" si="525"/>
        <v>8.44889386465082</v>
      </c>
    </row>
    <row r="308" spans="21:25">
      <c r="U308">
        <f t="shared" si="522"/>
        <v>130.176030445336</v>
      </c>
      <c r="V308">
        <f t="shared" si="523"/>
        <v>12.57370842924</v>
      </c>
      <c r="X308">
        <f t="shared" si="524"/>
        <v>91.1232213117352</v>
      </c>
      <c r="Y308">
        <f t="shared" si="525"/>
        <v>8.801595900468</v>
      </c>
    </row>
    <row r="309" spans="21:25">
      <c r="U309">
        <f t="shared" si="522"/>
        <v>171.429933715931</v>
      </c>
      <c r="V309">
        <f t="shared" si="523"/>
        <v>12.9007219772704</v>
      </c>
      <c r="X309">
        <f t="shared" si="524"/>
        <v>120.000953601152</v>
      </c>
      <c r="Y309">
        <f t="shared" si="525"/>
        <v>9.03050538408928</v>
      </c>
    </row>
    <row r="310" spans="21:25">
      <c r="U310">
        <f t="shared" si="522"/>
        <v>184.164438498406</v>
      </c>
      <c r="V310">
        <f t="shared" si="523"/>
        <v>13.3505527679214</v>
      </c>
      <c r="X310">
        <f t="shared" si="524"/>
        <v>128.915106948884</v>
      </c>
      <c r="Y310">
        <f t="shared" si="525"/>
        <v>9.34538693754498</v>
      </c>
    </row>
    <row r="311" spans="21:25">
      <c r="U311">
        <f t="shared" si="522"/>
        <v>192.592880183071</v>
      </c>
      <c r="V311">
        <f t="shared" si="523"/>
        <v>13.904470954438</v>
      </c>
      <c r="X311">
        <f t="shared" si="524"/>
        <v>134.81501612815</v>
      </c>
      <c r="Y311">
        <f t="shared" si="525"/>
        <v>9.7331296681066</v>
      </c>
    </row>
    <row r="312" spans="21:25">
      <c r="U312">
        <f t="shared" si="522"/>
        <v>201.202864190064</v>
      </c>
      <c r="V312">
        <f t="shared" si="523"/>
        <v>14.3395708749871</v>
      </c>
      <c r="X312">
        <f t="shared" si="524"/>
        <v>140.842004933045</v>
      </c>
      <c r="Y312">
        <f t="shared" si="525"/>
        <v>10.037699612491</v>
      </c>
    </row>
    <row r="313" spans="21:25">
      <c r="U313">
        <f t="shared" si="522"/>
        <v>210.118425230896</v>
      </c>
      <c r="V313">
        <f t="shared" si="523"/>
        <v>14.8029825408824</v>
      </c>
      <c r="X313">
        <f t="shared" si="524"/>
        <v>147.082897661627</v>
      </c>
      <c r="Y313">
        <f t="shared" si="525"/>
        <v>10.3620877786177</v>
      </c>
    </row>
    <row r="314" spans="21:25">
      <c r="U314">
        <f t="shared" si="522"/>
        <v>219.699827730124</v>
      </c>
      <c r="V314">
        <f t="shared" si="523"/>
        <v>15.4034263830607</v>
      </c>
      <c r="X314">
        <f t="shared" si="524"/>
        <v>153.789879411087</v>
      </c>
      <c r="Y314">
        <f t="shared" si="525"/>
        <v>10.7823984681425</v>
      </c>
    </row>
    <row r="315" spans="21:25">
      <c r="U315">
        <f t="shared" si="522"/>
        <v>228.166031473824</v>
      </c>
      <c r="V315">
        <f t="shared" si="523"/>
        <v>15.8694906767459</v>
      </c>
      <c r="X315">
        <f t="shared" si="524"/>
        <v>159.716222031677</v>
      </c>
      <c r="Y315">
        <f t="shared" si="525"/>
        <v>11.1086434737221</v>
      </c>
    </row>
    <row r="316" spans="21:25">
      <c r="U316">
        <f t="shared" si="522"/>
        <v>237.757149081559</v>
      </c>
      <c r="V316">
        <f t="shared" si="523"/>
        <v>16.265220361771</v>
      </c>
      <c r="X316">
        <f t="shared" si="524"/>
        <v>166.430004357091</v>
      </c>
      <c r="Y316">
        <f t="shared" si="525"/>
        <v>11.3856542532397</v>
      </c>
    </row>
    <row r="317" spans="21:25">
      <c r="U317">
        <f t="shared" si="522"/>
        <v>249.175681890363</v>
      </c>
      <c r="V317">
        <f t="shared" si="523"/>
        <v>16.6609500467961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</v>
      </c>
      <c r="V318">
        <f t="shared" si="523"/>
        <v>17.0566797318212</v>
      </c>
      <c r="X318">
        <f t="shared" si="524"/>
        <v>180.679029087113</v>
      </c>
      <c r="Y318">
        <f t="shared" si="525"/>
        <v>11.9396758122748</v>
      </c>
    </row>
    <row r="319" spans="21:25">
      <c r="U319">
        <f t="shared" si="522"/>
        <v>265.861889850869</v>
      </c>
      <c r="V319">
        <f t="shared" si="523"/>
        <v>16.7442618800781</v>
      </c>
      <c r="X319">
        <f t="shared" si="524"/>
        <v>186.103322895608</v>
      </c>
      <c r="Y319">
        <f t="shared" si="525"/>
        <v>11.7209833160547</v>
      </c>
    </row>
    <row r="320" spans="21:25">
      <c r="U320">
        <f t="shared" si="522"/>
        <v>274.17445042888</v>
      </c>
      <c r="V320">
        <f t="shared" si="523"/>
        <v>17.2563099236347</v>
      </c>
      <c r="X320">
        <f t="shared" si="524"/>
        <v>191.922115300216</v>
      </c>
      <c r="Y320">
        <f t="shared" si="525"/>
        <v>12.0794169465443</v>
      </c>
    </row>
    <row r="321" spans="21:25">
      <c r="U321">
        <f t="shared" si="522"/>
        <v>284.850770186157</v>
      </c>
      <c r="V321">
        <f t="shared" si="523"/>
        <v>17.6710073346704</v>
      </c>
      <c r="X321">
        <f t="shared" si="524"/>
        <v>199.39553913031</v>
      </c>
      <c r="Y321">
        <f t="shared" si="525"/>
        <v>12.3697051342693</v>
      </c>
    </row>
    <row r="322" spans="21:25">
      <c r="U322">
        <f t="shared" si="522"/>
        <v>294.33213385992</v>
      </c>
      <c r="V322">
        <f t="shared" si="523"/>
        <v>18.0644004517639</v>
      </c>
      <c r="X322">
        <f t="shared" si="524"/>
        <v>206.032493701944</v>
      </c>
      <c r="Y322">
        <f t="shared" si="525"/>
        <v>12.6450803162347</v>
      </c>
    </row>
    <row r="323" spans="21:25">
      <c r="U323">
        <f t="shared" si="522"/>
        <v>303.965750542014</v>
      </c>
      <c r="V323">
        <f t="shared" si="523"/>
        <v>18.5277516270699</v>
      </c>
      <c r="X323">
        <f t="shared" si="524"/>
        <v>212.77602537941</v>
      </c>
      <c r="Y323">
        <f t="shared" si="525"/>
        <v>12.9694261389489</v>
      </c>
    </row>
    <row r="324" spans="21:25">
      <c r="U324">
        <f t="shared" si="522"/>
        <v>313.82495896534</v>
      </c>
      <c r="V324">
        <f t="shared" si="523"/>
        <v>19.0048799030649</v>
      </c>
      <c r="X324">
        <f t="shared" si="524"/>
        <v>219.677471275738</v>
      </c>
      <c r="Y324">
        <f t="shared" si="525"/>
        <v>13.3034159321454</v>
      </c>
    </row>
    <row r="325" spans="21:25">
      <c r="U325">
        <f t="shared" si="522"/>
        <v>323.804391753574</v>
      </c>
      <c r="V325">
        <f t="shared" si="523"/>
        <v>19.3753087138743</v>
      </c>
      <c r="X325">
        <f t="shared" si="524"/>
        <v>226.663074227502</v>
      </c>
      <c r="Y325">
        <f t="shared" si="525"/>
        <v>13.562716099712</v>
      </c>
    </row>
  </sheetData>
  <autoFilter xmlns:etc="http://www.wps.cn/officeDocument/2017/etCustomData" ref="F10:S258" etc:filterBottomFollowUsedRange="0">
    <extLst/>
  </autoFilter>
  <pageMargins left="0.75" right="0.75" top="1" bottom="1" header="0.5" footer="0.5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73"/>
  <sheetViews>
    <sheetView zoomScale="45" zoomScaleNormal="45" workbookViewId="0">
      <selection activeCell="F7" sqref="F7"/>
    </sheetView>
  </sheetViews>
  <sheetFormatPr defaultColWidth="8.72727272727273" defaultRowHeight="14.5"/>
  <cols>
    <col min="7" max="7" width="11.1818181818182" customWidth="1"/>
    <col min="8" max="14" width="12.8181818181818"/>
    <col min="18" max="24" width="12.8181818181818"/>
  </cols>
  <sheetData>
    <row r="1" spans="1:16">
      <c r="A1" s="7" t="s">
        <v>81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s="7"/>
      <c r="C4" s="8" t="s">
        <v>82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C5" s="8" t="s">
        <v>83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C7" s="7"/>
      <c r="D7" s="10"/>
      <c r="E7" s="7"/>
      <c r="F7" s="7" t="s">
        <v>84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C11" s="11" t="s">
        <v>3</v>
      </c>
      <c r="D11" s="12" t="s">
        <v>11</v>
      </c>
      <c r="E11" s="13" t="s">
        <v>47</v>
      </c>
      <c r="F11" s="12" t="s">
        <v>10</v>
      </c>
      <c r="G11" s="9" t="s">
        <v>5</v>
      </c>
      <c r="H11" s="10" t="s">
        <v>63</v>
      </c>
      <c r="I11" s="10" t="s">
        <v>64</v>
      </c>
      <c r="J11" s="10" t="s">
        <v>65</v>
      </c>
      <c r="K11" s="10" t="s">
        <v>66</v>
      </c>
      <c r="L11" s="10" t="s">
        <v>67</v>
      </c>
      <c r="M11" s="10" t="s">
        <v>68</v>
      </c>
      <c r="N11" s="10" t="s">
        <v>69</v>
      </c>
      <c r="O11" s="7"/>
      <c r="P11" s="7"/>
    </row>
    <row r="12" spans="1:37">
      <c r="A12" s="7"/>
      <c r="B12" s="7"/>
      <c r="C12" s="7" t="s">
        <v>85</v>
      </c>
      <c r="D12" t="s">
        <v>16</v>
      </c>
      <c r="E12">
        <v>1</v>
      </c>
      <c r="F12" s="14">
        <v>2020</v>
      </c>
      <c r="G12" s="14" t="s">
        <v>86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AD12" s="14" t="s">
        <v>79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4:37">
      <c r="D13" t="s">
        <v>16</v>
      </c>
      <c r="E13">
        <v>1</v>
      </c>
      <c r="F13" s="14">
        <v>2020</v>
      </c>
      <c r="G13" s="14" t="s">
        <v>80</v>
      </c>
      <c r="AD13" s="14" t="s">
        <v>80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4:37">
      <c r="D14" t="s">
        <v>16</v>
      </c>
      <c r="E14">
        <v>1</v>
      </c>
      <c r="F14" s="14">
        <v>2021</v>
      </c>
      <c r="G14" s="14" t="s">
        <v>86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4:37">
      <c r="D15" t="s">
        <v>16</v>
      </c>
      <c r="E15">
        <v>1</v>
      </c>
      <c r="F15" s="14">
        <v>2021</v>
      </c>
      <c r="G15" s="14" t="s">
        <v>80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4:37">
      <c r="D16" t="s">
        <v>16</v>
      </c>
      <c r="E16">
        <v>1</v>
      </c>
      <c r="F16" s="14">
        <v>2022</v>
      </c>
      <c r="G16" s="14" t="s">
        <v>86</v>
      </c>
      <c r="H16">
        <v>19.935044739278</v>
      </c>
      <c r="I16">
        <v>56.8148135434949</v>
      </c>
      <c r="J16">
        <v>2.63931975316261</v>
      </c>
      <c r="K16">
        <v>0.808879282114574</v>
      </c>
      <c r="L16">
        <v>11.0186798313278</v>
      </c>
      <c r="M16">
        <v>16.3796732387123</v>
      </c>
      <c r="N16">
        <v>6.03270815591894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80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86</v>
      </c>
      <c r="H18">
        <v>18.7337961534506</v>
      </c>
      <c r="I18">
        <v>47.3939156403683</v>
      </c>
      <c r="J18">
        <v>2.96338632623677</v>
      </c>
      <c r="K18">
        <v>0.64116877548082</v>
      </c>
      <c r="L18">
        <v>16.7232233364188</v>
      </c>
      <c r="M18">
        <v>16.3227120950324</v>
      </c>
      <c r="N18">
        <v>4.95410381234186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80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86</v>
      </c>
      <c r="H20">
        <v>18.739017155199</v>
      </c>
      <c r="I20">
        <v>43.2184277177209</v>
      </c>
      <c r="J20">
        <v>2.20919074565463</v>
      </c>
      <c r="K20">
        <v>0.794086103877403</v>
      </c>
      <c r="L20">
        <v>16.2298650930783</v>
      </c>
      <c r="M20">
        <v>16.7526752751209</v>
      </c>
      <c r="N20">
        <v>5.70783626402346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80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86</v>
      </c>
      <c r="H22">
        <v>16.3444492337756</v>
      </c>
      <c r="I22">
        <v>33.609847655456</v>
      </c>
      <c r="J22">
        <v>2.77137726113339</v>
      </c>
      <c r="K22">
        <v>0.741616744728994</v>
      </c>
      <c r="L22">
        <v>11.8236521752545</v>
      </c>
      <c r="M22">
        <v>14.1535699989715</v>
      </c>
      <c r="N22">
        <v>1.17416481673352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80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86</v>
      </c>
      <c r="H24">
        <v>15.6751446569989</v>
      </c>
      <c r="I24">
        <v>30.2366527861771</v>
      </c>
      <c r="J24">
        <v>2.72895015324488</v>
      </c>
      <c r="K24">
        <v>0.828674277486371</v>
      </c>
      <c r="L24">
        <v>13.9107962974391</v>
      </c>
      <c r="M24">
        <v>15.5817801707292</v>
      </c>
      <c r="N24">
        <v>1.65148028809009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80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86</v>
      </c>
      <c r="H26">
        <v>15.0339575439679</v>
      </c>
      <c r="I26">
        <v>27.800822937365</v>
      </c>
      <c r="J26">
        <v>2.75367152422092</v>
      </c>
      <c r="K26">
        <v>0.803579142240049</v>
      </c>
      <c r="L26">
        <v>16.0558734238404</v>
      </c>
      <c r="M26">
        <v>18.3612836881621</v>
      </c>
      <c r="N26">
        <v>2.24406745031369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80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86</v>
      </c>
      <c r="H28">
        <v>12.2391134937776</v>
      </c>
      <c r="I28">
        <v>28.3067618667078</v>
      </c>
      <c r="J28">
        <v>2.71057123418698</v>
      </c>
      <c r="K28">
        <v>0.76473664074874</v>
      </c>
      <c r="L28">
        <v>17.4905430936954</v>
      </c>
      <c r="M28">
        <v>22.7768566388975</v>
      </c>
      <c r="N28">
        <v>2.97700747703383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80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86</v>
      </c>
      <c r="H30">
        <v>11.7863594466728</v>
      </c>
      <c r="I30">
        <v>29.3532065123934</v>
      </c>
      <c r="J30">
        <v>2.93571736398231</v>
      </c>
      <c r="K30">
        <v>0.780553997737323</v>
      </c>
      <c r="L30">
        <v>17.5021414583976</v>
      </c>
      <c r="M30">
        <v>26.4325258253625</v>
      </c>
      <c r="N30">
        <v>3.7826807954438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80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86</v>
      </c>
      <c r="H32">
        <v>12.2375957729096</v>
      </c>
      <c r="I32">
        <v>29.4503790424766</v>
      </c>
      <c r="J32">
        <v>3.0588722451918</v>
      </c>
      <c r="K32">
        <v>0.694775331173506</v>
      </c>
      <c r="L32">
        <v>12.5195862799547</v>
      </c>
      <c r="M32">
        <v>31.9140481435771</v>
      </c>
      <c r="N32">
        <v>4.7950772669752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80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86</v>
      </c>
      <c r="H34">
        <v>12.1179330967808</v>
      </c>
      <c r="I34">
        <v>29.777520382598</v>
      </c>
      <c r="J34">
        <v>3.04078674997429</v>
      </c>
      <c r="K34">
        <v>1.74771819705852</v>
      </c>
      <c r="L34">
        <v>15.5233823922658</v>
      </c>
      <c r="M34">
        <v>37.765844739278</v>
      </c>
      <c r="N34">
        <v>5.09982954420446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80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86</v>
      </c>
      <c r="H36">
        <v>11.5842988069526</v>
      </c>
      <c r="I36">
        <v>30.7014411693923</v>
      </c>
      <c r="J36">
        <v>2.98509322945594</v>
      </c>
      <c r="K36">
        <v>2.7052611467654</v>
      </c>
      <c r="L36">
        <v>18.0203782268847</v>
      </c>
      <c r="M36">
        <v>44.3568343823923</v>
      </c>
      <c r="N36">
        <v>5.54570107847371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80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86</v>
      </c>
      <c r="H38">
        <v>10.8531147793891</v>
      </c>
      <c r="I38">
        <v>30.814985416024</v>
      </c>
      <c r="J38">
        <v>2.96421957420549</v>
      </c>
      <c r="K38">
        <v>3.42276946724263</v>
      </c>
      <c r="L38">
        <v>19.4291463025815</v>
      </c>
      <c r="M38">
        <v>62.5284820322946</v>
      </c>
      <c r="N38">
        <v>5.74588156131851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80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86</v>
      </c>
      <c r="H40">
        <v>9.7727413082382</v>
      </c>
      <c r="I40">
        <v>30.4665068487091</v>
      </c>
      <c r="J40">
        <v>2.9233633456752</v>
      </c>
      <c r="K40">
        <v>3.8593796009462</v>
      </c>
      <c r="L40">
        <v>18.5232853337447</v>
      </c>
      <c r="M40">
        <v>88.9827922760466</v>
      </c>
      <c r="N40">
        <v>5.39482564341251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80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86</v>
      </c>
      <c r="H42">
        <v>8.8281678381158</v>
      </c>
      <c r="I42">
        <v>28.198575425486</v>
      </c>
      <c r="J42">
        <v>2.90871110871131</v>
      </c>
      <c r="K42">
        <v>5.53464005965237</v>
      </c>
      <c r="L42">
        <v>19.4882339812815</v>
      </c>
      <c r="M42">
        <v>108.554371798827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80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86</v>
      </c>
      <c r="H44">
        <v>10.6606064280572</v>
      </c>
      <c r="I44">
        <v>26.914313695053</v>
      </c>
      <c r="J44">
        <v>2.87639285714286</v>
      </c>
      <c r="K44">
        <v>7.02820999691454</v>
      </c>
      <c r="L44">
        <v>19.5432293942199</v>
      </c>
      <c r="M44">
        <v>113.270774966574</v>
      </c>
      <c r="N44">
        <v>5.04594356577189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80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86</v>
      </c>
      <c r="H46">
        <v>9.5326515828448</v>
      </c>
      <c r="I46">
        <v>27.1164205201584</v>
      </c>
      <c r="J46">
        <v>2.82768571017176</v>
      </c>
      <c r="K46">
        <v>7.79273392574309</v>
      </c>
      <c r="L46">
        <v>19.4714500565669</v>
      </c>
      <c r="M46">
        <v>123.348520004114</v>
      </c>
      <c r="N46">
        <v>4.73337922040523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80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86</v>
      </c>
      <c r="H48">
        <v>8.22334927902912</v>
      </c>
      <c r="I48">
        <v>26.6807400514759</v>
      </c>
      <c r="J48">
        <v>2.73599908155919</v>
      </c>
      <c r="K48">
        <v>8.56622698961226</v>
      </c>
      <c r="L48">
        <v>19.5550546333436</v>
      </c>
      <c r="M48">
        <v>133.430168157976</v>
      </c>
      <c r="N48">
        <v>4.61125975511674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80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86</v>
      </c>
      <c r="H50">
        <v>9.32123482361411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149.524308855292</v>
      </c>
      <c r="N50">
        <v>6.57356687226166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80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86</v>
      </c>
      <c r="H52">
        <v>8.71813928622854</v>
      </c>
      <c r="I52">
        <v>25.827234350108</v>
      </c>
      <c r="J52">
        <v>2.46521718811067</v>
      </c>
      <c r="K52">
        <v>10.7807152319243</v>
      </c>
      <c r="L52">
        <v>20.0292452226679</v>
      </c>
      <c r="M52">
        <v>173.288041756659</v>
      </c>
      <c r="N52">
        <v>6.5264235870616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80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86</v>
      </c>
      <c r="H54">
        <v>7.05280602694643</v>
      </c>
      <c r="I54">
        <v>27.3249275836882</v>
      </c>
      <c r="J54">
        <v>2.39861328088039</v>
      </c>
      <c r="K54">
        <v>11.3338101511879</v>
      </c>
      <c r="L54">
        <v>19.6539409338681</v>
      </c>
      <c r="M54">
        <v>193.14481898591</v>
      </c>
      <c r="N54">
        <v>6.75211446744832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80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86</v>
      </c>
      <c r="H56">
        <v>5.1475298961226</v>
      </c>
      <c r="I56">
        <v>26.4029450976139</v>
      </c>
      <c r="J56">
        <v>2.37533187082176</v>
      </c>
      <c r="K56">
        <v>12.175840471048</v>
      </c>
      <c r="L56">
        <v>20.2739696287154</v>
      </c>
      <c r="M56">
        <v>221.013018821351</v>
      </c>
      <c r="N56">
        <v>8.36125626463026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80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86</v>
      </c>
      <c r="H58">
        <v>3.70369759024991</v>
      </c>
      <c r="I58">
        <v>25.0560852995886</v>
      </c>
      <c r="J58">
        <v>2.30574835236038</v>
      </c>
      <c r="K58">
        <v>13.0943704309369</v>
      </c>
      <c r="L58">
        <v>19.955141324694</v>
      </c>
      <c r="M58">
        <v>229.392560629435</v>
      </c>
      <c r="N58">
        <v>8.20033074802017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80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86</v>
      </c>
      <c r="H60">
        <v>3.02758924508897</v>
      </c>
      <c r="I60">
        <v>24.4518165360177</v>
      </c>
      <c r="J60">
        <v>2.24666836367376</v>
      </c>
      <c r="K60">
        <v>13.7769426103055</v>
      </c>
      <c r="L60">
        <v>19.2319276972128</v>
      </c>
      <c r="M60">
        <v>215.341539442559</v>
      </c>
      <c r="N60">
        <v>6.4844936539134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80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86</v>
      </c>
      <c r="H62">
        <v>2.73955456752031</v>
      </c>
      <c r="I62">
        <v>23.8179359192945</v>
      </c>
      <c r="J62">
        <v>2.20747064383421</v>
      </c>
      <c r="K62">
        <v>14.4695788336933</v>
      </c>
      <c r="L62">
        <v>19.137024550036</v>
      </c>
      <c r="M62">
        <v>219.001708526175</v>
      </c>
      <c r="N62">
        <v>7.13659599547466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80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86</v>
      </c>
      <c r="H64">
        <v>2.31465567108917</v>
      </c>
      <c r="I64">
        <v>25.6917440285097</v>
      </c>
      <c r="J64">
        <v>2.19651773835236</v>
      </c>
      <c r="K64">
        <v>14.9768884294971</v>
      </c>
      <c r="L64">
        <v>19.6260046487709</v>
      </c>
      <c r="M64">
        <v>222.014939010593</v>
      </c>
      <c r="N64">
        <v>6.90557562521854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80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86</v>
      </c>
      <c r="H66">
        <v>2.08605726319037</v>
      </c>
      <c r="I66">
        <v>27.0403974658953</v>
      </c>
      <c r="J66">
        <v>2.1763454880181</v>
      </c>
      <c r="K66">
        <v>15.5822873290137</v>
      </c>
      <c r="L66">
        <v>20.0041251671295</v>
      </c>
      <c r="M66">
        <v>222.617354417361</v>
      </c>
      <c r="N66">
        <v>6.7394283044328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80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86</v>
      </c>
      <c r="H68">
        <v>3.16676781137509</v>
      </c>
      <c r="I68">
        <v>27.5528812814152</v>
      </c>
      <c r="J68">
        <v>2.17108472385066</v>
      </c>
      <c r="K68">
        <v>16.2246826596729</v>
      </c>
      <c r="L68">
        <v>20.5657838630053</v>
      </c>
      <c r="M68">
        <v>223.588850663375</v>
      </c>
      <c r="N68">
        <v>6.61782737683843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80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86</v>
      </c>
      <c r="H70">
        <v>5.743687489458</v>
      </c>
      <c r="I70">
        <v>27.8167873177517</v>
      </c>
      <c r="J70">
        <v>2.17106452020981</v>
      </c>
      <c r="K70">
        <v>17.5788423943227</v>
      </c>
      <c r="L70">
        <v>20.7706229661627</v>
      </c>
      <c r="M70">
        <v>225.095849840584</v>
      </c>
      <c r="N70">
        <v>6.5359057489458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80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86</v>
      </c>
      <c r="H72">
        <v>9.54249750694231</v>
      </c>
      <c r="I72">
        <v>28.5719528590969</v>
      </c>
      <c r="J72">
        <v>2.16985993314821</v>
      </c>
      <c r="K72">
        <v>19.8176715108506</v>
      </c>
      <c r="L72">
        <v>20.6260336007405</v>
      </c>
      <c r="M72">
        <v>231.281545407796</v>
      </c>
      <c r="N72">
        <v>6.99344953604854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80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xmlns:etc="http://www.wps.cn/officeDocument/2017/etCustomData" ref="H1:H73" etc:filterBottomFollowUsedRange="0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31:31">
      <c r="AE1" t="s">
        <v>87</v>
      </c>
    </row>
    <row r="2" spans="25:31">
      <c r="Y2" s="6" t="s">
        <v>88</v>
      </c>
      <c r="Z2" s="6" t="s">
        <v>89</v>
      </c>
      <c r="AA2" s="6" t="s">
        <v>90</v>
      </c>
      <c r="AB2" s="6" t="s">
        <v>91</v>
      </c>
      <c r="AC2" s="6">
        <v>2020</v>
      </c>
      <c r="AD2" s="6">
        <v>0</v>
      </c>
      <c r="AE2" s="6">
        <v>0</v>
      </c>
    </row>
    <row r="3" spans="25:31">
      <c r="Y3" s="6" t="s">
        <v>88</v>
      </c>
      <c r="Z3" s="6" t="s">
        <v>89</v>
      </c>
      <c r="AA3" s="6" t="s">
        <v>90</v>
      </c>
      <c r="AB3" s="6" t="s">
        <v>91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88</v>
      </c>
      <c r="Z4" s="6" t="s">
        <v>89</v>
      </c>
      <c r="AA4" s="6" t="s">
        <v>90</v>
      </c>
      <c r="AB4" s="6" t="s">
        <v>91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88</v>
      </c>
      <c r="Z5" s="6" t="s">
        <v>89</v>
      </c>
      <c r="AA5" s="6" t="s">
        <v>90</v>
      </c>
      <c r="AB5" s="6" t="s">
        <v>91</v>
      </c>
      <c r="AC5" s="6">
        <v>2023</v>
      </c>
      <c r="AD5" s="6">
        <v>0.000404</v>
      </c>
      <c r="AE5" s="6">
        <v>0.05392996</v>
      </c>
    </row>
    <row r="6" spans="25:31">
      <c r="Y6" s="6" t="s">
        <v>88</v>
      </c>
      <c r="Z6" s="6" t="s">
        <v>89</v>
      </c>
      <c r="AA6" s="6" t="s">
        <v>90</v>
      </c>
      <c r="AB6" s="6" t="s">
        <v>91</v>
      </c>
      <c r="AC6" s="6">
        <v>2024</v>
      </c>
      <c r="AD6" s="6">
        <v>0.002039</v>
      </c>
      <c r="AE6" s="6">
        <v>0.27218611</v>
      </c>
    </row>
    <row r="7" spans="9:31">
      <c r="I7" t="s">
        <v>2</v>
      </c>
      <c r="Y7" s="6" t="s">
        <v>88</v>
      </c>
      <c r="Z7" s="6" t="s">
        <v>89</v>
      </c>
      <c r="AA7" s="6" t="s">
        <v>90</v>
      </c>
      <c r="AB7" s="6" t="s">
        <v>91</v>
      </c>
      <c r="AC7" s="6">
        <v>2025</v>
      </c>
      <c r="AD7" s="6">
        <v>0.004775</v>
      </c>
      <c r="AE7" s="6">
        <v>0.63741475</v>
      </c>
    </row>
    <row r="8" spans="25:31">
      <c r="Y8" s="6" t="s">
        <v>88</v>
      </c>
      <c r="Z8" s="6" t="s">
        <v>89</v>
      </c>
      <c r="AA8" s="6" t="s">
        <v>90</v>
      </c>
      <c r="AB8" s="6" t="s">
        <v>91</v>
      </c>
      <c r="AC8" s="6">
        <v>2026</v>
      </c>
      <c r="AD8" s="6">
        <v>0.007908</v>
      </c>
      <c r="AE8" s="6">
        <v>1.05563892</v>
      </c>
    </row>
    <row r="9" spans="25:31">
      <c r="Y9" s="6" t="s">
        <v>88</v>
      </c>
      <c r="Z9" s="6" t="s">
        <v>89</v>
      </c>
      <c r="AA9" s="6" t="s">
        <v>90</v>
      </c>
      <c r="AB9" s="6" t="s">
        <v>91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88</v>
      </c>
      <c r="Z10" s="6" t="s">
        <v>89</v>
      </c>
      <c r="AA10" s="6" t="s">
        <v>90</v>
      </c>
      <c r="AB10" s="6" t="s">
        <v>91</v>
      </c>
      <c r="AC10" s="6">
        <v>2028</v>
      </c>
      <c r="AD10" s="6">
        <v>0.009699</v>
      </c>
      <c r="AE10" s="6">
        <v>1.29471951</v>
      </c>
    </row>
    <row r="11" spans="1:31">
      <c r="A11" s="2" t="s">
        <v>92</v>
      </c>
      <c r="C11" s="3" t="s">
        <v>93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88</v>
      </c>
      <c r="Z11" s="6" t="s">
        <v>89</v>
      </c>
      <c r="AA11" s="6" t="s">
        <v>90</v>
      </c>
      <c r="AB11" s="6" t="s">
        <v>91</v>
      </c>
      <c r="AC11" s="6">
        <v>2029</v>
      </c>
      <c r="AD11" s="6">
        <v>0.010145</v>
      </c>
      <c r="AE11" s="6">
        <v>1.35425605</v>
      </c>
    </row>
    <row r="12" spans="3:31">
      <c r="C12" s="4" t="s">
        <v>93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0.03016874</v>
      </c>
      <c r="Y12" s="6" t="s">
        <v>88</v>
      </c>
      <c r="Z12" s="6" t="s">
        <v>89</v>
      </c>
      <c r="AA12" s="6" t="s">
        <v>90</v>
      </c>
      <c r="AB12" s="6" t="s">
        <v>91</v>
      </c>
      <c r="AC12" s="6">
        <v>2030</v>
      </c>
      <c r="AD12" s="6">
        <v>0.010217</v>
      </c>
      <c r="AE12" s="6">
        <v>1.36386733</v>
      </c>
    </row>
    <row r="13" spans="3:31">
      <c r="C13" s="4" t="s">
        <v>93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0.04765593</v>
      </c>
      <c r="Y13" s="6" t="s">
        <v>88</v>
      </c>
      <c r="Z13" s="6" t="s">
        <v>89</v>
      </c>
      <c r="AA13" s="6" t="s">
        <v>90</v>
      </c>
      <c r="AB13" s="6" t="s">
        <v>91</v>
      </c>
      <c r="AC13" s="6">
        <v>2031</v>
      </c>
      <c r="AD13" s="6">
        <v>0.010182</v>
      </c>
      <c r="AE13" s="6">
        <v>1.35919518</v>
      </c>
    </row>
    <row r="14" spans="3:31">
      <c r="C14" s="4" t="s">
        <v>93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0.05392996</v>
      </c>
      <c r="Y14" s="6" t="s">
        <v>88</v>
      </c>
      <c r="Z14" s="6" t="s">
        <v>89</v>
      </c>
      <c r="AA14" s="6" t="s">
        <v>90</v>
      </c>
      <c r="AB14" s="6" t="s">
        <v>91</v>
      </c>
      <c r="AC14" s="6">
        <v>2032</v>
      </c>
      <c r="AD14" s="6">
        <v>0.010176</v>
      </c>
      <c r="AE14" s="6">
        <v>1.35839424</v>
      </c>
    </row>
    <row r="15" spans="3:31">
      <c r="C15" s="4" t="s">
        <v>93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0.27218611</v>
      </c>
      <c r="Y15" s="6" t="s">
        <v>88</v>
      </c>
      <c r="Z15" s="6" t="s">
        <v>89</v>
      </c>
      <c r="AA15" s="6" t="s">
        <v>90</v>
      </c>
      <c r="AB15" s="6" t="s">
        <v>91</v>
      </c>
      <c r="AC15" s="6">
        <v>2033</v>
      </c>
      <c r="AD15" s="6">
        <v>0.010766</v>
      </c>
      <c r="AE15" s="6">
        <v>1.43715334</v>
      </c>
    </row>
    <row r="16" spans="3:31">
      <c r="C16" s="4" t="s">
        <v>93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</v>
      </c>
      <c r="Y16" s="6" t="s">
        <v>88</v>
      </c>
      <c r="Z16" s="6" t="s">
        <v>89</v>
      </c>
      <c r="AA16" s="6" t="s">
        <v>90</v>
      </c>
      <c r="AB16" s="6" t="s">
        <v>91</v>
      </c>
      <c r="AC16" s="6">
        <v>2034</v>
      </c>
      <c r="AD16" s="6">
        <v>0.010757</v>
      </c>
      <c r="AE16" s="6">
        <v>1.43595193</v>
      </c>
    </row>
    <row r="17" spans="3:31">
      <c r="C17" s="4" t="s">
        <v>93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88</v>
      </c>
      <c r="Z17" s="6" t="s">
        <v>89</v>
      </c>
      <c r="AA17" s="6" t="s">
        <v>90</v>
      </c>
      <c r="AB17" s="6" t="s">
        <v>91</v>
      </c>
      <c r="AC17" s="6">
        <v>2035</v>
      </c>
      <c r="AD17" s="6">
        <v>0.010755</v>
      </c>
      <c r="AE17" s="6">
        <v>1.43568495</v>
      </c>
    </row>
    <row r="18" spans="3:31">
      <c r="C18" s="4" t="s">
        <v>93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88</v>
      </c>
      <c r="Z18" s="6" t="s">
        <v>89</v>
      </c>
      <c r="AA18" s="6" t="s">
        <v>90</v>
      </c>
      <c r="AB18" s="6" t="s">
        <v>91</v>
      </c>
      <c r="AC18" s="6">
        <v>2036</v>
      </c>
      <c r="AD18" s="6">
        <v>0.010758</v>
      </c>
      <c r="AE18" s="6">
        <v>1.43608542</v>
      </c>
    </row>
    <row r="19" spans="3:31">
      <c r="C19" s="4" t="s">
        <v>93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88</v>
      </c>
      <c r="Z19" s="6" t="s">
        <v>89</v>
      </c>
      <c r="AA19" s="6" t="s">
        <v>90</v>
      </c>
      <c r="AB19" s="6" t="s">
        <v>91</v>
      </c>
      <c r="AC19" s="6">
        <v>2037</v>
      </c>
      <c r="AD19" s="6">
        <v>0.010767</v>
      </c>
      <c r="AE19" s="6">
        <v>1.43728683</v>
      </c>
    </row>
    <row r="20" spans="3:31">
      <c r="C20" s="4" t="s">
        <v>93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88</v>
      </c>
      <c r="Z20" s="6" t="s">
        <v>89</v>
      </c>
      <c r="AA20" s="6" t="s">
        <v>90</v>
      </c>
      <c r="AB20" s="6" t="s">
        <v>91</v>
      </c>
      <c r="AC20" s="6">
        <v>2038</v>
      </c>
      <c r="AD20" s="6">
        <v>0.011265</v>
      </c>
      <c r="AE20" s="6">
        <v>1.50376485</v>
      </c>
    </row>
    <row r="21" spans="3:31">
      <c r="C21" s="4" t="s">
        <v>93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1.36386733</v>
      </c>
      <c r="Y21" s="6" t="s">
        <v>88</v>
      </c>
      <c r="Z21" s="6" t="s">
        <v>89</v>
      </c>
      <c r="AA21" s="6" t="s">
        <v>90</v>
      </c>
      <c r="AB21" s="6" t="s">
        <v>91</v>
      </c>
      <c r="AC21" s="6">
        <v>2039</v>
      </c>
      <c r="AD21" s="6">
        <v>0.011242</v>
      </c>
      <c r="AE21" s="6">
        <v>1.50069458</v>
      </c>
    </row>
    <row r="22" spans="3:31">
      <c r="C22" s="4" t="s">
        <v>93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1.35919518</v>
      </c>
      <c r="Y22" s="6" t="s">
        <v>88</v>
      </c>
      <c r="Z22" s="6" t="s">
        <v>89</v>
      </c>
      <c r="AA22" s="6" t="s">
        <v>90</v>
      </c>
      <c r="AB22" s="6" t="s">
        <v>91</v>
      </c>
      <c r="AC22" s="6">
        <v>2040</v>
      </c>
      <c r="AD22" s="6">
        <v>0.011233</v>
      </c>
      <c r="AE22" s="6">
        <v>1.49949317</v>
      </c>
    </row>
    <row r="23" spans="3:31">
      <c r="C23" s="4" t="s">
        <v>93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88</v>
      </c>
      <c r="Z23" s="6" t="s">
        <v>89</v>
      </c>
      <c r="AA23" s="6" t="s">
        <v>90</v>
      </c>
      <c r="AB23" s="6" t="s">
        <v>91</v>
      </c>
      <c r="AC23" s="6">
        <v>2041</v>
      </c>
      <c r="AD23" s="6">
        <v>0.011261</v>
      </c>
      <c r="AE23" s="6">
        <v>1.50323089</v>
      </c>
    </row>
    <row r="24" spans="3:31">
      <c r="C24" s="4" t="s">
        <v>93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</v>
      </c>
      <c r="Y24" s="6" t="s">
        <v>88</v>
      </c>
      <c r="Z24" s="6" t="s">
        <v>89</v>
      </c>
      <c r="AA24" s="6" t="s">
        <v>90</v>
      </c>
      <c r="AB24" s="6" t="s">
        <v>91</v>
      </c>
      <c r="AC24" s="6">
        <v>2042</v>
      </c>
      <c r="AD24" s="6">
        <v>0.011312</v>
      </c>
      <c r="AE24" s="6">
        <v>1.51003888</v>
      </c>
    </row>
    <row r="25" spans="3:31">
      <c r="C25" s="4" t="s">
        <v>93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</v>
      </c>
      <c r="Y25" s="6" t="s">
        <v>88</v>
      </c>
      <c r="Z25" s="6" t="s">
        <v>89</v>
      </c>
      <c r="AA25" s="6" t="s">
        <v>90</v>
      </c>
      <c r="AB25" s="6" t="s">
        <v>91</v>
      </c>
      <c r="AC25" s="6">
        <v>2043</v>
      </c>
      <c r="AD25" s="6">
        <v>0.011371</v>
      </c>
      <c r="AE25" s="6">
        <v>1.51791479</v>
      </c>
    </row>
    <row r="26" spans="3:31">
      <c r="C26" s="4" t="s">
        <v>93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88</v>
      </c>
      <c r="Z26" s="6" t="s">
        <v>89</v>
      </c>
      <c r="AA26" s="6" t="s">
        <v>90</v>
      </c>
      <c r="AB26" s="6" t="s">
        <v>91</v>
      </c>
      <c r="AC26" s="6">
        <v>2044</v>
      </c>
      <c r="AD26" s="6">
        <v>0.01143</v>
      </c>
      <c r="AE26" s="6">
        <v>1.5257907</v>
      </c>
    </row>
    <row r="27" spans="3:31">
      <c r="C27" s="4" t="s">
        <v>93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1.43608542</v>
      </c>
      <c r="Y27" s="6" t="s">
        <v>88</v>
      </c>
      <c r="Z27" s="6" t="s">
        <v>89</v>
      </c>
      <c r="AA27" s="6" t="s">
        <v>90</v>
      </c>
      <c r="AB27" s="6" t="s">
        <v>91</v>
      </c>
      <c r="AC27" s="6">
        <v>2045</v>
      </c>
      <c r="AD27" s="6">
        <v>0.011487</v>
      </c>
      <c r="AE27" s="6">
        <v>1.53339963</v>
      </c>
    </row>
    <row r="28" spans="3:31">
      <c r="C28" s="4" t="s">
        <v>93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1.43728683</v>
      </c>
      <c r="Y28" s="6" t="s">
        <v>88</v>
      </c>
      <c r="Z28" s="6" t="s">
        <v>89</v>
      </c>
      <c r="AA28" s="6" t="s">
        <v>90</v>
      </c>
      <c r="AB28" s="6" t="s">
        <v>91</v>
      </c>
      <c r="AC28" s="6">
        <v>2046</v>
      </c>
      <c r="AD28" s="6">
        <v>0.011548</v>
      </c>
      <c r="AE28" s="6">
        <v>1.54154252</v>
      </c>
    </row>
    <row r="29" spans="3:31">
      <c r="C29" s="4" t="s">
        <v>93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88</v>
      </c>
      <c r="Z29" s="6" t="s">
        <v>89</v>
      </c>
      <c r="AA29" s="6" t="s">
        <v>90</v>
      </c>
      <c r="AB29" s="6" t="s">
        <v>91</v>
      </c>
      <c r="AC29" s="6">
        <v>2047</v>
      </c>
      <c r="AD29" s="6">
        <v>0.012045</v>
      </c>
      <c r="AE29" s="6">
        <v>1.60788705</v>
      </c>
    </row>
    <row r="30" spans="3:31">
      <c r="C30" s="4" t="s">
        <v>93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88</v>
      </c>
      <c r="Z30" s="6" t="s">
        <v>89</v>
      </c>
      <c r="AA30" s="6" t="s">
        <v>90</v>
      </c>
      <c r="AB30" s="6" t="s">
        <v>91</v>
      </c>
      <c r="AC30" s="6">
        <v>2048</v>
      </c>
      <c r="AD30" s="6">
        <v>0.012098</v>
      </c>
      <c r="AE30" s="6">
        <v>1.61496202</v>
      </c>
    </row>
    <row r="31" spans="3:31">
      <c r="C31" s="4" t="s">
        <v>93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88</v>
      </c>
      <c r="Z31" s="6" t="s">
        <v>89</v>
      </c>
      <c r="AA31" s="6" t="s">
        <v>90</v>
      </c>
      <c r="AB31" s="6" t="s">
        <v>91</v>
      </c>
      <c r="AC31" s="6">
        <v>2049</v>
      </c>
      <c r="AD31" s="6">
        <v>0.012155</v>
      </c>
      <c r="AE31" s="6">
        <v>1.62257095</v>
      </c>
    </row>
    <row r="32" spans="3:31">
      <c r="C32" s="4" t="s">
        <v>93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88</v>
      </c>
      <c r="Z32" s="6" t="s">
        <v>89</v>
      </c>
      <c r="AA32" s="6" t="s">
        <v>90</v>
      </c>
      <c r="AB32" s="6" t="s">
        <v>91</v>
      </c>
      <c r="AC32" s="6">
        <v>2050</v>
      </c>
      <c r="AD32" s="6">
        <v>0.012203</v>
      </c>
      <c r="AE32" s="6">
        <v>1.62897847</v>
      </c>
    </row>
    <row r="33" spans="3:31">
      <c r="C33" s="4" t="s">
        <v>93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1.661042768</v>
      </c>
      <c r="Y33" s="6" t="s">
        <v>88</v>
      </c>
      <c r="Z33" s="6" t="s">
        <v>89</v>
      </c>
      <c r="AA33" s="6" t="s">
        <v>90</v>
      </c>
      <c r="AB33" s="6" t="s">
        <v>94</v>
      </c>
      <c r="AC33" s="6">
        <v>2050</v>
      </c>
      <c r="AD33" s="6">
        <v>1.853224</v>
      </c>
      <c r="AE33" s="6">
        <v>247.38687176</v>
      </c>
    </row>
    <row r="34" spans="3:31">
      <c r="C34" s="4" t="s">
        <v>93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88</v>
      </c>
      <c r="Z34" s="6" t="s">
        <v>89</v>
      </c>
      <c r="AA34" s="6" t="s">
        <v>90</v>
      </c>
      <c r="AB34" s="6" t="s">
        <v>94</v>
      </c>
      <c r="AC34" s="6">
        <v>2049</v>
      </c>
      <c r="AD34" s="6">
        <v>1.766685</v>
      </c>
      <c r="AE34" s="6">
        <v>235.83478065</v>
      </c>
    </row>
    <row r="35" spans="3:31">
      <c r="C35" s="4" t="s">
        <v>93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88</v>
      </c>
      <c r="Z35" s="6" t="s">
        <v>89</v>
      </c>
      <c r="AA35" s="6" t="s">
        <v>90</v>
      </c>
      <c r="AB35" s="6" t="s">
        <v>94</v>
      </c>
      <c r="AC35" s="6">
        <v>2048</v>
      </c>
      <c r="AD35" s="6">
        <v>1.729357</v>
      </c>
      <c r="AE35" s="6">
        <v>230.85186593</v>
      </c>
    </row>
    <row r="36" spans="3:31">
      <c r="C36" s="4" t="s">
        <v>93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88</v>
      </c>
      <c r="Z36" s="6" t="s">
        <v>89</v>
      </c>
      <c r="AA36" s="6" t="s">
        <v>90</v>
      </c>
      <c r="AB36" s="6" t="s">
        <v>94</v>
      </c>
      <c r="AC36" s="6">
        <v>2047</v>
      </c>
      <c r="AD36" s="6">
        <v>1.698182</v>
      </c>
      <c r="AE36" s="6">
        <v>226.69031518</v>
      </c>
    </row>
    <row r="37" spans="3:31">
      <c r="C37" s="4" t="s">
        <v>93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88</v>
      </c>
      <c r="Z37" s="6" t="s">
        <v>89</v>
      </c>
      <c r="AA37" s="6" t="s">
        <v>90</v>
      </c>
      <c r="AB37" s="6" t="s">
        <v>94</v>
      </c>
      <c r="AC37" s="6">
        <v>2046</v>
      </c>
      <c r="AD37" s="6">
        <v>1.660678</v>
      </c>
      <c r="AE37" s="6">
        <v>221.68390622</v>
      </c>
    </row>
    <row r="38" spans="3:31">
      <c r="C38" s="4" t="s">
        <v>93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</v>
      </c>
      <c r="Y38" s="6" t="s">
        <v>88</v>
      </c>
      <c r="Z38" s="6" t="s">
        <v>89</v>
      </c>
      <c r="AA38" s="6" t="s">
        <v>90</v>
      </c>
      <c r="AB38" s="6" t="s">
        <v>94</v>
      </c>
      <c r="AC38" s="6">
        <v>2045</v>
      </c>
      <c r="AD38" s="6">
        <v>1.623282</v>
      </c>
      <c r="AE38" s="6">
        <v>216.69191418</v>
      </c>
    </row>
    <row r="39" spans="3:31">
      <c r="C39" s="4" t="s">
        <v>93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88</v>
      </c>
      <c r="Z39" s="6" t="s">
        <v>89</v>
      </c>
      <c r="AA39" s="6" t="s">
        <v>90</v>
      </c>
      <c r="AB39" s="6" t="s">
        <v>94</v>
      </c>
      <c r="AC39" s="6">
        <v>2044</v>
      </c>
      <c r="AD39" s="6">
        <v>1.585867</v>
      </c>
      <c r="AE39" s="6">
        <v>211.69738583</v>
      </c>
    </row>
    <row r="40" spans="3:31">
      <c r="C40" s="4" t="s">
        <v>93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88</v>
      </c>
      <c r="Z40" s="6" t="s">
        <v>89</v>
      </c>
      <c r="AA40" s="6" t="s">
        <v>90</v>
      </c>
      <c r="AB40" s="6" t="s">
        <v>94</v>
      </c>
      <c r="AC40" s="6">
        <v>2043</v>
      </c>
      <c r="AD40" s="6">
        <v>1.554594</v>
      </c>
      <c r="AE40" s="6">
        <v>207.52275306</v>
      </c>
    </row>
    <row r="41" spans="3:31">
      <c r="C41" s="4" t="s">
        <v>93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</v>
      </c>
      <c r="Y41" s="6" t="s">
        <v>88</v>
      </c>
      <c r="Z41" s="6" t="s">
        <v>89</v>
      </c>
      <c r="AA41" s="6" t="s">
        <v>90</v>
      </c>
      <c r="AB41" s="6" t="s">
        <v>94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88</v>
      </c>
      <c r="Z42" s="6" t="s">
        <v>89</v>
      </c>
      <c r="AA42" s="6" t="s">
        <v>90</v>
      </c>
      <c r="AB42" s="6" t="s">
        <v>94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88</v>
      </c>
      <c r="Z43" s="6" t="s">
        <v>89</v>
      </c>
      <c r="AA43" s="6" t="s">
        <v>90</v>
      </c>
      <c r="AB43" s="6" t="s">
        <v>94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88</v>
      </c>
      <c r="Z44" s="6" t="s">
        <v>89</v>
      </c>
      <c r="AA44" s="6" t="s">
        <v>90</v>
      </c>
      <c r="AB44" s="6" t="s">
        <v>94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88</v>
      </c>
      <c r="Z45" s="6" t="s">
        <v>89</v>
      </c>
      <c r="AA45" s="6" t="s">
        <v>90</v>
      </c>
      <c r="AB45" s="6" t="s">
        <v>94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88</v>
      </c>
      <c r="Z46" s="6" t="s">
        <v>89</v>
      </c>
      <c r="AA46" s="6" t="s">
        <v>90</v>
      </c>
      <c r="AB46" s="6" t="s">
        <v>94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88</v>
      </c>
      <c r="Z47" s="6" t="s">
        <v>89</v>
      </c>
      <c r="AA47" s="6" t="s">
        <v>90</v>
      </c>
      <c r="AB47" s="6" t="s">
        <v>94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88</v>
      </c>
      <c r="Z48" s="6" t="s">
        <v>89</v>
      </c>
      <c r="AA48" s="6" t="s">
        <v>90</v>
      </c>
      <c r="AB48" s="6" t="s">
        <v>94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88</v>
      </c>
      <c r="Z49" s="6" t="s">
        <v>89</v>
      </c>
      <c r="AA49" s="6" t="s">
        <v>90</v>
      </c>
      <c r="AB49" s="6" t="s">
        <v>94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88</v>
      </c>
      <c r="Z50" s="6" t="s">
        <v>89</v>
      </c>
      <c r="AA50" s="6" t="s">
        <v>90</v>
      </c>
      <c r="AB50" s="6" t="s">
        <v>94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88</v>
      </c>
      <c r="Z51" s="6" t="s">
        <v>89</v>
      </c>
      <c r="AA51" s="6" t="s">
        <v>90</v>
      </c>
      <c r="AB51" s="6" t="s">
        <v>94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88</v>
      </c>
      <c r="Z52" s="6" t="s">
        <v>89</v>
      </c>
      <c r="AA52" s="6" t="s">
        <v>90</v>
      </c>
      <c r="AB52" s="6" t="s">
        <v>94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88</v>
      </c>
      <c r="Z53" s="6" t="s">
        <v>89</v>
      </c>
      <c r="AA53" s="6" t="s">
        <v>90</v>
      </c>
      <c r="AB53" s="6" t="s">
        <v>94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88</v>
      </c>
      <c r="Z54" s="6" t="s">
        <v>89</v>
      </c>
      <c r="AA54" s="6" t="s">
        <v>90</v>
      </c>
      <c r="AB54" s="6" t="s">
        <v>94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88</v>
      </c>
      <c r="Z55" s="6" t="s">
        <v>89</v>
      </c>
      <c r="AA55" s="6" t="s">
        <v>90</v>
      </c>
      <c r="AB55" s="6" t="s">
        <v>94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88</v>
      </c>
      <c r="Z56" s="6" t="s">
        <v>89</v>
      </c>
      <c r="AA56" s="6" t="s">
        <v>90</v>
      </c>
      <c r="AB56" s="6" t="s">
        <v>94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88</v>
      </c>
      <c r="Z57" s="6" t="s">
        <v>89</v>
      </c>
      <c r="AA57" s="6" t="s">
        <v>90</v>
      </c>
      <c r="AB57" s="6" t="s">
        <v>94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88</v>
      </c>
      <c r="Z58" s="6" t="s">
        <v>89</v>
      </c>
      <c r="AA58" s="6" t="s">
        <v>90</v>
      </c>
      <c r="AB58" s="6" t="s">
        <v>94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88</v>
      </c>
      <c r="Z59" s="6" t="s">
        <v>89</v>
      </c>
      <c r="AA59" s="6" t="s">
        <v>90</v>
      </c>
      <c r="AB59" s="6" t="s">
        <v>94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88</v>
      </c>
      <c r="Z60" s="6" t="s">
        <v>89</v>
      </c>
      <c r="AA60" s="6" t="s">
        <v>90</v>
      </c>
      <c r="AB60" s="6" t="s">
        <v>94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88</v>
      </c>
      <c r="Z61" s="6" t="s">
        <v>89</v>
      </c>
      <c r="AA61" s="6" t="s">
        <v>90</v>
      </c>
      <c r="AB61" s="6" t="s">
        <v>94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88</v>
      </c>
      <c r="Z62" s="6" t="s">
        <v>89</v>
      </c>
      <c r="AA62" s="6" t="s">
        <v>90</v>
      </c>
      <c r="AB62" s="6" t="s">
        <v>94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88</v>
      </c>
      <c r="Z63" s="6" t="s">
        <v>89</v>
      </c>
      <c r="AA63" s="6" t="s">
        <v>90</v>
      </c>
      <c r="AB63" s="6" t="s">
        <v>94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88</v>
      </c>
      <c r="Z64" s="6" t="s">
        <v>89</v>
      </c>
      <c r="AA64" s="6" t="s">
        <v>90</v>
      </c>
      <c r="AB64" s="6" t="s">
        <v>95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88</v>
      </c>
      <c r="Z65" s="6" t="s">
        <v>89</v>
      </c>
      <c r="AA65" s="6" t="s">
        <v>90</v>
      </c>
      <c r="AB65" s="6" t="s">
        <v>95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88</v>
      </c>
      <c r="Z66" s="6" t="s">
        <v>89</v>
      </c>
      <c r="AA66" s="6" t="s">
        <v>90</v>
      </c>
      <c r="AB66" s="6" t="s">
        <v>95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88</v>
      </c>
      <c r="Z67" s="6" t="s">
        <v>89</v>
      </c>
      <c r="AA67" s="6" t="s">
        <v>90</v>
      </c>
      <c r="AB67" s="6" t="s">
        <v>95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88</v>
      </c>
      <c r="Z68" s="6" t="s">
        <v>89</v>
      </c>
      <c r="AA68" s="6" t="s">
        <v>90</v>
      </c>
      <c r="AB68" s="6" t="s">
        <v>95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88</v>
      </c>
      <c r="Z69" s="6" t="s">
        <v>89</v>
      </c>
      <c r="AA69" s="6" t="s">
        <v>90</v>
      </c>
      <c r="AB69" s="6" t="s">
        <v>95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88</v>
      </c>
      <c r="Z70" s="6" t="s">
        <v>89</v>
      </c>
      <c r="AA70" s="6" t="s">
        <v>90</v>
      </c>
      <c r="AB70" s="6" t="s">
        <v>95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88</v>
      </c>
      <c r="Z71" s="6" t="s">
        <v>89</v>
      </c>
      <c r="AA71" s="6" t="s">
        <v>90</v>
      </c>
      <c r="AB71" s="6" t="s">
        <v>95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88</v>
      </c>
      <c r="Z72" s="6" t="s">
        <v>89</v>
      </c>
      <c r="AA72" s="6" t="s">
        <v>90</v>
      </c>
      <c r="AB72" s="6" t="s">
        <v>95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88</v>
      </c>
      <c r="Z73" s="6" t="s">
        <v>89</v>
      </c>
      <c r="AA73" s="6" t="s">
        <v>90</v>
      </c>
      <c r="AB73" s="6" t="s">
        <v>95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88</v>
      </c>
      <c r="Z74" s="6" t="s">
        <v>89</v>
      </c>
      <c r="AA74" s="6" t="s">
        <v>90</v>
      </c>
      <c r="AB74" s="6" t="s">
        <v>95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88</v>
      </c>
      <c r="Z75" s="6" t="s">
        <v>89</v>
      </c>
      <c r="AA75" s="6" t="s">
        <v>90</v>
      </c>
      <c r="AB75" s="6" t="s">
        <v>95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88</v>
      </c>
      <c r="Z76" s="6" t="s">
        <v>89</v>
      </c>
      <c r="AA76" s="6" t="s">
        <v>90</v>
      </c>
      <c r="AB76" s="6" t="s">
        <v>95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88</v>
      </c>
      <c r="Z77" s="6" t="s">
        <v>89</v>
      </c>
      <c r="AA77" s="6" t="s">
        <v>90</v>
      </c>
      <c r="AB77" s="6" t="s">
        <v>95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88</v>
      </c>
      <c r="Z78" s="6" t="s">
        <v>89</v>
      </c>
      <c r="AA78" s="6" t="s">
        <v>90</v>
      </c>
      <c r="AB78" s="6" t="s">
        <v>95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88</v>
      </c>
      <c r="Z79" s="6" t="s">
        <v>89</v>
      </c>
      <c r="AA79" s="6" t="s">
        <v>90</v>
      </c>
      <c r="AB79" s="6" t="s">
        <v>95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88</v>
      </c>
      <c r="Z80" s="6" t="s">
        <v>89</v>
      </c>
      <c r="AA80" s="6" t="s">
        <v>90</v>
      </c>
      <c r="AB80" s="6" t="s">
        <v>95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88</v>
      </c>
      <c r="Z81" s="6" t="s">
        <v>89</v>
      </c>
      <c r="AA81" s="6" t="s">
        <v>90</v>
      </c>
      <c r="AB81" s="6" t="s">
        <v>95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88</v>
      </c>
      <c r="Z82" s="6" t="s">
        <v>89</v>
      </c>
      <c r="AA82" s="6" t="s">
        <v>90</v>
      </c>
      <c r="AB82" s="6" t="s">
        <v>95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88</v>
      </c>
      <c r="Z83" s="6" t="s">
        <v>89</v>
      </c>
      <c r="AA83" s="6" t="s">
        <v>90</v>
      </c>
      <c r="AB83" s="6" t="s">
        <v>95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88</v>
      </c>
      <c r="Z84" s="6" t="s">
        <v>89</v>
      </c>
      <c r="AA84" s="6" t="s">
        <v>90</v>
      </c>
      <c r="AB84" s="6" t="s">
        <v>95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88</v>
      </c>
      <c r="Z85" s="6" t="s">
        <v>89</v>
      </c>
      <c r="AA85" s="6" t="s">
        <v>90</v>
      </c>
      <c r="AB85" s="6" t="s">
        <v>95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88</v>
      </c>
      <c r="Z86" s="6" t="s">
        <v>89</v>
      </c>
      <c r="AA86" s="6" t="s">
        <v>90</v>
      </c>
      <c r="AB86" s="6" t="s">
        <v>95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88</v>
      </c>
      <c r="Z87" s="6" t="s">
        <v>89</v>
      </c>
      <c r="AA87" s="6" t="s">
        <v>90</v>
      </c>
      <c r="AB87" s="6" t="s">
        <v>95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88</v>
      </c>
      <c r="Z88" s="6" t="s">
        <v>89</v>
      </c>
      <c r="AA88" s="6" t="s">
        <v>90</v>
      </c>
      <c r="AB88" s="6" t="s">
        <v>95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88</v>
      </c>
      <c r="Z89" s="6" t="s">
        <v>89</v>
      </c>
      <c r="AA89" s="6" t="s">
        <v>90</v>
      </c>
      <c r="AB89" s="6" t="s">
        <v>95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88</v>
      </c>
      <c r="Z90" s="6" t="s">
        <v>89</v>
      </c>
      <c r="AA90" s="6" t="s">
        <v>90</v>
      </c>
      <c r="AB90" s="6" t="s">
        <v>95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88</v>
      </c>
      <c r="Z91" s="6" t="s">
        <v>89</v>
      </c>
      <c r="AA91" s="6" t="s">
        <v>90</v>
      </c>
      <c r="AB91" s="6" t="s">
        <v>95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88</v>
      </c>
      <c r="Z92" s="6" t="s">
        <v>89</v>
      </c>
      <c r="AA92" s="6" t="s">
        <v>90</v>
      </c>
      <c r="AB92" s="6" t="s">
        <v>95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88</v>
      </c>
      <c r="Z93" s="6" t="s">
        <v>89</v>
      </c>
      <c r="AA93" s="6" t="s">
        <v>90</v>
      </c>
      <c r="AB93" s="6" t="s">
        <v>95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88</v>
      </c>
      <c r="Z94" s="6" t="s">
        <v>89</v>
      </c>
      <c r="AA94" s="6" t="s">
        <v>90</v>
      </c>
      <c r="AB94" s="6" t="s">
        <v>95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81818181818"/>
  </cols>
  <sheetData>
    <row r="1" spans="31:31">
      <c r="AE1" t="s">
        <v>87</v>
      </c>
    </row>
    <row r="2" spans="25:31">
      <c r="Y2" s="6" t="s">
        <v>88</v>
      </c>
      <c r="Z2" s="6" t="s">
        <v>89</v>
      </c>
      <c r="AA2" s="6" t="s">
        <v>90</v>
      </c>
      <c r="AB2" s="6" t="s">
        <v>91</v>
      </c>
      <c r="AC2" s="6">
        <v>2020</v>
      </c>
      <c r="AD2" s="6">
        <v>0</v>
      </c>
      <c r="AE2" s="6">
        <v>0</v>
      </c>
    </row>
    <row r="3" spans="25:31">
      <c r="Y3" s="6" t="s">
        <v>88</v>
      </c>
      <c r="Z3" s="6" t="s">
        <v>89</v>
      </c>
      <c r="AA3" s="6" t="s">
        <v>90</v>
      </c>
      <c r="AB3" s="6" t="s">
        <v>91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88</v>
      </c>
      <c r="Z4" s="6" t="s">
        <v>89</v>
      </c>
      <c r="AA4" s="6" t="s">
        <v>90</v>
      </c>
      <c r="AB4" s="6" t="s">
        <v>91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88</v>
      </c>
      <c r="Z5" s="6" t="s">
        <v>89</v>
      </c>
      <c r="AA5" s="6" t="s">
        <v>90</v>
      </c>
      <c r="AB5" s="6" t="s">
        <v>91</v>
      </c>
      <c r="AC5" s="6">
        <v>2023</v>
      </c>
      <c r="AD5" s="6">
        <v>0.000404</v>
      </c>
      <c r="AE5" s="6">
        <v>0.05392996</v>
      </c>
    </row>
    <row r="6" spans="25:31">
      <c r="Y6" s="6" t="s">
        <v>88</v>
      </c>
      <c r="Z6" s="6" t="s">
        <v>89</v>
      </c>
      <c r="AA6" s="6" t="s">
        <v>90</v>
      </c>
      <c r="AB6" s="6" t="s">
        <v>91</v>
      </c>
      <c r="AC6" s="6">
        <v>2024</v>
      </c>
      <c r="AD6" s="6">
        <v>0.002039</v>
      </c>
      <c r="AE6" s="6">
        <v>0.27218611</v>
      </c>
    </row>
    <row r="7" spans="25:31">
      <c r="Y7" s="6" t="s">
        <v>88</v>
      </c>
      <c r="Z7" s="6" t="s">
        <v>89</v>
      </c>
      <c r="AA7" s="6" t="s">
        <v>90</v>
      </c>
      <c r="AB7" s="6" t="s">
        <v>91</v>
      </c>
      <c r="AC7" s="6">
        <v>2025</v>
      </c>
      <c r="AD7" s="6">
        <v>0.004775</v>
      </c>
      <c r="AE7" s="6">
        <v>0.63741475</v>
      </c>
    </row>
    <row r="8" spans="25:31">
      <c r="Y8" s="6" t="s">
        <v>88</v>
      </c>
      <c r="Z8" s="6" t="s">
        <v>89</v>
      </c>
      <c r="AA8" s="6" t="s">
        <v>90</v>
      </c>
      <c r="AB8" s="6" t="s">
        <v>91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88</v>
      </c>
      <c r="Z9" s="6" t="s">
        <v>89</v>
      </c>
      <c r="AA9" s="6" t="s">
        <v>90</v>
      </c>
      <c r="AB9" s="6" t="s">
        <v>91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88</v>
      </c>
      <c r="Z10" s="6" t="s">
        <v>89</v>
      </c>
      <c r="AA10" s="6" t="s">
        <v>90</v>
      </c>
      <c r="AB10" s="6" t="s">
        <v>91</v>
      </c>
      <c r="AC10" s="6">
        <v>2028</v>
      </c>
      <c r="AD10" s="6">
        <v>0.009699</v>
      </c>
      <c r="AE10" s="6">
        <v>1.29471951</v>
      </c>
    </row>
    <row r="11" spans="1:31">
      <c r="A11" s="2" t="s">
        <v>96</v>
      </c>
      <c r="C11" s="3"/>
      <c r="G11" s="5"/>
      <c r="Y11" s="6" t="s">
        <v>88</v>
      </c>
      <c r="Z11" s="6" t="s">
        <v>89</v>
      </c>
      <c r="AA11" s="6" t="s">
        <v>90</v>
      </c>
      <c r="AB11" s="6" t="s">
        <v>91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88</v>
      </c>
      <c r="Z12" s="6" t="s">
        <v>89</v>
      </c>
      <c r="AA12" s="6" t="s">
        <v>90</v>
      </c>
      <c r="AB12" s="6" t="s">
        <v>91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88</v>
      </c>
      <c r="Z13" s="6" t="s">
        <v>89</v>
      </c>
      <c r="AA13" s="6" t="s">
        <v>90</v>
      </c>
      <c r="AB13" s="6" t="s">
        <v>91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88</v>
      </c>
      <c r="Z14" s="6" t="s">
        <v>89</v>
      </c>
      <c r="AA14" s="6" t="s">
        <v>90</v>
      </c>
      <c r="AB14" s="6" t="s">
        <v>91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88</v>
      </c>
      <c r="Z15" s="6" t="s">
        <v>89</v>
      </c>
      <c r="AA15" s="6" t="s">
        <v>90</v>
      </c>
      <c r="AB15" s="6" t="s">
        <v>91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88</v>
      </c>
      <c r="Z16" s="6" t="s">
        <v>89</v>
      </c>
      <c r="AA16" s="6" t="s">
        <v>90</v>
      </c>
      <c r="AB16" s="6" t="s">
        <v>91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88</v>
      </c>
      <c r="Z17" s="6" t="s">
        <v>89</v>
      </c>
      <c r="AA17" s="6" t="s">
        <v>90</v>
      </c>
      <c r="AB17" s="6" t="s">
        <v>91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88</v>
      </c>
      <c r="Z18" s="6" t="s">
        <v>89</v>
      </c>
      <c r="AA18" s="6" t="s">
        <v>90</v>
      </c>
      <c r="AB18" s="6" t="s">
        <v>91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88</v>
      </c>
      <c r="Z19" s="6" t="s">
        <v>89</v>
      </c>
      <c r="AA19" s="6" t="s">
        <v>90</v>
      </c>
      <c r="AB19" s="6" t="s">
        <v>91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88</v>
      </c>
      <c r="Z20" s="6" t="s">
        <v>89</v>
      </c>
      <c r="AA20" s="6" t="s">
        <v>90</v>
      </c>
      <c r="AB20" s="6" t="s">
        <v>91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88</v>
      </c>
      <c r="Z21" s="6" t="s">
        <v>89</v>
      </c>
      <c r="AA21" s="6" t="s">
        <v>90</v>
      </c>
      <c r="AB21" s="6" t="s">
        <v>91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88</v>
      </c>
      <c r="Z22" s="6" t="s">
        <v>89</v>
      </c>
      <c r="AA22" s="6" t="s">
        <v>90</v>
      </c>
      <c r="AB22" s="6" t="s">
        <v>91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88</v>
      </c>
      <c r="Z23" s="6" t="s">
        <v>89</v>
      </c>
      <c r="AA23" s="6" t="s">
        <v>90</v>
      </c>
      <c r="AB23" s="6" t="s">
        <v>91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88</v>
      </c>
      <c r="Z24" s="6" t="s">
        <v>89</v>
      </c>
      <c r="AA24" s="6" t="s">
        <v>90</v>
      </c>
      <c r="AB24" s="6" t="s">
        <v>91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88</v>
      </c>
      <c r="Z25" s="6" t="s">
        <v>89</v>
      </c>
      <c r="AA25" s="6" t="s">
        <v>90</v>
      </c>
      <c r="AB25" s="6" t="s">
        <v>91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88</v>
      </c>
      <c r="Z26" s="6" t="s">
        <v>89</v>
      </c>
      <c r="AA26" s="6" t="s">
        <v>90</v>
      </c>
      <c r="AB26" s="6" t="s">
        <v>91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88</v>
      </c>
      <c r="Z27" s="6" t="s">
        <v>89</v>
      </c>
      <c r="AA27" s="6" t="s">
        <v>90</v>
      </c>
      <c r="AB27" s="6" t="s">
        <v>91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88</v>
      </c>
      <c r="Z28" s="6" t="s">
        <v>89</v>
      </c>
      <c r="AA28" s="6" t="s">
        <v>90</v>
      </c>
      <c r="AB28" s="6" t="s">
        <v>91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88</v>
      </c>
      <c r="Z29" s="6" t="s">
        <v>89</v>
      </c>
      <c r="AA29" s="6" t="s">
        <v>90</v>
      </c>
      <c r="AB29" s="6" t="s">
        <v>91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88</v>
      </c>
      <c r="Z30" s="6" t="s">
        <v>89</v>
      </c>
      <c r="AA30" s="6" t="s">
        <v>90</v>
      </c>
      <c r="AB30" s="6" t="s">
        <v>91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88</v>
      </c>
      <c r="Z31" s="6" t="s">
        <v>89</v>
      </c>
      <c r="AA31" s="6" t="s">
        <v>90</v>
      </c>
      <c r="AB31" s="6" t="s">
        <v>91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88</v>
      </c>
      <c r="Z32" s="6" t="s">
        <v>89</v>
      </c>
      <c r="AA32" s="6" t="s">
        <v>90</v>
      </c>
      <c r="AB32" s="6" t="s">
        <v>91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88</v>
      </c>
      <c r="Z33" s="6" t="s">
        <v>89</v>
      </c>
      <c r="AA33" s="6" t="s">
        <v>90</v>
      </c>
      <c r="AB33" s="6" t="s">
        <v>94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88</v>
      </c>
      <c r="Z34" s="6" t="s">
        <v>89</v>
      </c>
      <c r="AA34" s="6" t="s">
        <v>90</v>
      </c>
      <c r="AB34" s="6" t="s">
        <v>94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88</v>
      </c>
      <c r="Z35" s="6" t="s">
        <v>89</v>
      </c>
      <c r="AA35" s="6" t="s">
        <v>90</v>
      </c>
      <c r="AB35" s="6" t="s">
        <v>94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88</v>
      </c>
      <c r="Z36" s="6" t="s">
        <v>89</v>
      </c>
      <c r="AA36" s="6" t="s">
        <v>90</v>
      </c>
      <c r="AB36" s="6" t="s">
        <v>94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88</v>
      </c>
      <c r="Z37" s="6" t="s">
        <v>89</v>
      </c>
      <c r="AA37" s="6" t="s">
        <v>90</v>
      </c>
      <c r="AB37" s="6" t="s">
        <v>94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I38" t="s">
        <v>2</v>
      </c>
      <c r="Y38" s="6" t="s">
        <v>88</v>
      </c>
      <c r="Z38" s="6" t="s">
        <v>89</v>
      </c>
      <c r="AA38" s="6" t="s">
        <v>90</v>
      </c>
      <c r="AB38" s="6" t="s">
        <v>94</v>
      </c>
      <c r="AC38" s="6">
        <v>2045</v>
      </c>
      <c r="AD38" s="6">
        <v>1.623282</v>
      </c>
      <c r="AE38" s="6">
        <v>216.69191418</v>
      </c>
    </row>
    <row r="39" spans="25:31">
      <c r="Y39" s="6" t="s">
        <v>88</v>
      </c>
      <c r="Z39" s="6" t="s">
        <v>89</v>
      </c>
      <c r="AA39" s="6" t="s">
        <v>90</v>
      </c>
      <c r="AB39" s="6" t="s">
        <v>94</v>
      </c>
      <c r="AC39" s="6">
        <v>2044</v>
      </c>
      <c r="AD39" s="6">
        <v>1.585867</v>
      </c>
      <c r="AE39" s="6">
        <v>211.69738583</v>
      </c>
    </row>
    <row r="40" spans="25:31">
      <c r="Y40" s="6" t="s">
        <v>88</v>
      </c>
      <c r="Z40" s="6" t="s">
        <v>89</v>
      </c>
      <c r="AA40" s="6" t="s">
        <v>90</v>
      </c>
      <c r="AB40" s="6" t="s">
        <v>94</v>
      </c>
      <c r="AC40" s="6">
        <v>2043</v>
      </c>
      <c r="AD40" s="6">
        <v>1.554594</v>
      </c>
      <c r="AE40" s="6">
        <v>207.52275306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47</v>
      </c>
      <c r="K41" t="s">
        <v>13</v>
      </c>
      <c r="Y41" s="6" t="s">
        <v>88</v>
      </c>
      <c r="Z41" s="6" t="s">
        <v>89</v>
      </c>
      <c r="AA41" s="6" t="s">
        <v>90</v>
      </c>
      <c r="AB41" s="6" t="s">
        <v>94</v>
      </c>
      <c r="AC41" s="6">
        <v>2042</v>
      </c>
      <c r="AD41" s="6">
        <v>1.517143</v>
      </c>
      <c r="AE41" s="6">
        <v>202.52341907</v>
      </c>
    </row>
    <row r="42" spans="1:31">
      <c r="A42" s="2" t="s">
        <v>97</v>
      </c>
      <c r="C42" s="3" t="s">
        <v>98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88</v>
      </c>
      <c r="Z42" s="6" t="s">
        <v>89</v>
      </c>
      <c r="AA42" s="6" t="s">
        <v>90</v>
      </c>
      <c r="AB42" s="6" t="s">
        <v>94</v>
      </c>
      <c r="AC42" s="6">
        <v>2041</v>
      </c>
      <c r="AD42" s="6">
        <v>1.479658</v>
      </c>
      <c r="AE42" s="6">
        <v>197.51954642</v>
      </c>
    </row>
    <row r="43" spans="3:31">
      <c r="C43" s="4" t="s">
        <v>98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259.418258715</v>
      </c>
      <c r="Y43" s="6" t="s">
        <v>88</v>
      </c>
      <c r="Z43" s="6" t="s">
        <v>89</v>
      </c>
      <c r="AA43" s="6" t="s">
        <v>90</v>
      </c>
      <c r="AB43" s="6" t="s">
        <v>94</v>
      </c>
      <c r="AC43" s="6">
        <v>2040</v>
      </c>
      <c r="AD43" s="6">
        <v>1.448292</v>
      </c>
      <c r="AE43" s="6">
        <v>193.33249908</v>
      </c>
    </row>
    <row r="44" spans="3:31">
      <c r="C44" s="4" t="s">
        <v>98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</v>
      </c>
      <c r="Y44" s="6" t="s">
        <v>88</v>
      </c>
      <c r="Z44" s="6" t="s">
        <v>89</v>
      </c>
      <c r="AA44" s="6" t="s">
        <v>90</v>
      </c>
      <c r="AB44" s="6" t="s">
        <v>94</v>
      </c>
      <c r="AC44" s="6">
        <v>2039</v>
      </c>
      <c r="AD44" s="6">
        <v>1.410763</v>
      </c>
      <c r="AE44" s="6">
        <v>188.32275287</v>
      </c>
    </row>
    <row r="45" spans="3:31">
      <c r="C45" s="4" t="s">
        <v>98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88</v>
      </c>
      <c r="Z45" s="6" t="s">
        <v>89</v>
      </c>
      <c r="AA45" s="6" t="s">
        <v>90</v>
      </c>
      <c r="AB45" s="6" t="s">
        <v>94</v>
      </c>
      <c r="AC45" s="6">
        <v>2038</v>
      </c>
      <c r="AD45" s="6">
        <v>1.342488</v>
      </c>
      <c r="AE45" s="6">
        <v>179.20872312</v>
      </c>
    </row>
    <row r="46" spans="3:31">
      <c r="C46" s="4" t="s">
        <v>98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243.852296842</v>
      </c>
      <c r="Y46" s="6" t="s">
        <v>88</v>
      </c>
      <c r="Z46" s="6" t="s">
        <v>89</v>
      </c>
      <c r="AA46" s="6" t="s">
        <v>90</v>
      </c>
      <c r="AB46" s="6" t="s">
        <v>94</v>
      </c>
      <c r="AC46" s="6">
        <v>2037</v>
      </c>
      <c r="AD46" s="6">
        <v>1.267937</v>
      </c>
      <c r="AE46" s="6">
        <v>169.25691013</v>
      </c>
    </row>
    <row r="47" spans="3:31">
      <c r="C47" s="4" t="s">
        <v>98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238.361105598</v>
      </c>
      <c r="Y47" s="6" t="s">
        <v>88</v>
      </c>
      <c r="Z47" s="6" t="s">
        <v>89</v>
      </c>
      <c r="AA47" s="6" t="s">
        <v>90</v>
      </c>
      <c r="AB47" s="6" t="s">
        <v>94</v>
      </c>
      <c r="AC47" s="6">
        <v>2036</v>
      </c>
      <c r="AD47" s="6">
        <v>1.199707</v>
      </c>
      <c r="AE47" s="6">
        <v>160.14888743</v>
      </c>
    </row>
    <row r="48" spans="3:31">
      <c r="C48" s="4" t="s">
        <v>98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88</v>
      </c>
      <c r="Z48" s="6" t="s">
        <v>89</v>
      </c>
      <c r="AA48" s="6" t="s">
        <v>90</v>
      </c>
      <c r="AB48" s="6" t="s">
        <v>94</v>
      </c>
      <c r="AC48" s="6">
        <v>2035</v>
      </c>
      <c r="AD48" s="6">
        <v>1.125346</v>
      </c>
      <c r="AE48" s="6">
        <v>150.22243754</v>
      </c>
    </row>
    <row r="49" spans="3:31">
      <c r="C49" s="4" t="s">
        <v>98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228.275028366</v>
      </c>
      <c r="Y49" s="6" t="s">
        <v>88</v>
      </c>
      <c r="Z49" s="6" t="s">
        <v>89</v>
      </c>
      <c r="AA49" s="6" t="s">
        <v>90</v>
      </c>
      <c r="AB49" s="6" t="s">
        <v>94</v>
      </c>
      <c r="AC49" s="6">
        <v>2034</v>
      </c>
      <c r="AD49" s="6">
        <v>1.057144</v>
      </c>
      <c r="AE49" s="6">
        <v>141.11815256</v>
      </c>
    </row>
    <row r="50" spans="3:31">
      <c r="C50" s="4" t="s">
        <v>98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88</v>
      </c>
      <c r="Z50" s="6" t="s">
        <v>89</v>
      </c>
      <c r="AA50" s="6" t="s">
        <v>90</v>
      </c>
      <c r="AB50" s="6" t="s">
        <v>94</v>
      </c>
      <c r="AC50" s="6">
        <v>2033</v>
      </c>
      <c r="AD50" s="6">
        <v>0.986272</v>
      </c>
      <c r="AE50" s="6">
        <v>131.65744928</v>
      </c>
    </row>
    <row r="51" spans="3:31">
      <c r="C51" s="4" t="s">
        <v>98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88</v>
      </c>
      <c r="Z51" s="6" t="s">
        <v>89</v>
      </c>
      <c r="AA51" s="6" t="s">
        <v>90</v>
      </c>
      <c r="AB51" s="6" t="s">
        <v>94</v>
      </c>
      <c r="AC51" s="6">
        <v>2032</v>
      </c>
      <c r="AD51" s="6">
        <v>0.908226</v>
      </c>
      <c r="AE51" s="6">
        <v>121.23908874</v>
      </c>
    </row>
    <row r="52" spans="3:31">
      <c r="C52" s="4" t="s">
        <v>98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212.665748988</v>
      </c>
      <c r="Y52" s="6" t="s">
        <v>88</v>
      </c>
      <c r="Z52" s="6" t="s">
        <v>89</v>
      </c>
      <c r="AA52" s="6" t="s">
        <v>90</v>
      </c>
      <c r="AB52" s="6" t="s">
        <v>94</v>
      </c>
      <c r="AC52" s="6">
        <v>2031</v>
      </c>
      <c r="AD52" s="6">
        <v>0.832362</v>
      </c>
      <c r="AE52" s="6">
        <v>111.11200338</v>
      </c>
    </row>
    <row r="53" spans="3:31">
      <c r="C53" s="4" t="s">
        <v>98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188.32275287</v>
      </c>
      <c r="Y53" s="6" t="s">
        <v>88</v>
      </c>
      <c r="Z53" s="6" t="s">
        <v>89</v>
      </c>
      <c r="AA53" s="6" t="s">
        <v>90</v>
      </c>
      <c r="AB53" s="6" t="s">
        <v>94</v>
      </c>
      <c r="AC53" s="6">
        <v>2030</v>
      </c>
      <c r="AD53" s="6">
        <v>0.745292</v>
      </c>
      <c r="AE53" s="6">
        <v>99.48902908</v>
      </c>
    </row>
    <row r="54" spans="3:31">
      <c r="C54" s="4" t="s">
        <v>98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88</v>
      </c>
      <c r="Z54" s="6" t="s">
        <v>89</v>
      </c>
      <c r="AA54" s="6" t="s">
        <v>90</v>
      </c>
      <c r="AB54" s="6" t="s">
        <v>94</v>
      </c>
      <c r="AC54" s="6">
        <v>2029</v>
      </c>
      <c r="AD54" s="6">
        <v>0.650206</v>
      </c>
      <c r="AE54" s="6">
        <v>86.79599894</v>
      </c>
    </row>
    <row r="55" spans="3:31">
      <c r="C55" s="4" t="s">
        <v>98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169.25691013</v>
      </c>
      <c r="Y55" s="6" t="s">
        <v>88</v>
      </c>
      <c r="Z55" s="6" t="s">
        <v>89</v>
      </c>
      <c r="AA55" s="6" t="s">
        <v>90</v>
      </c>
      <c r="AB55" s="6" t="s">
        <v>94</v>
      </c>
      <c r="AC55" s="6">
        <v>2028</v>
      </c>
      <c r="AD55" s="6">
        <v>0.005469</v>
      </c>
      <c r="AE55" s="6">
        <v>0.73005681</v>
      </c>
    </row>
    <row r="56" spans="3:31">
      <c r="C56" s="4" t="s">
        <v>98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88</v>
      </c>
      <c r="Z56" s="6" t="s">
        <v>89</v>
      </c>
      <c r="AA56" s="6" t="s">
        <v>90</v>
      </c>
      <c r="AB56" s="6" t="s">
        <v>94</v>
      </c>
      <c r="AC56" s="6">
        <v>2027</v>
      </c>
      <c r="AD56" s="6">
        <v>0.00539</v>
      </c>
      <c r="AE56" s="6">
        <v>0.7195111</v>
      </c>
    </row>
    <row r="57" spans="3:31">
      <c r="C57" s="4" t="s">
        <v>98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150.22243754</v>
      </c>
      <c r="Y57" s="6" t="s">
        <v>88</v>
      </c>
      <c r="Z57" s="6" t="s">
        <v>89</v>
      </c>
      <c r="AA57" s="6" t="s">
        <v>90</v>
      </c>
      <c r="AB57" s="6" t="s">
        <v>94</v>
      </c>
      <c r="AC57" s="6">
        <v>2026</v>
      </c>
      <c r="AD57" s="6">
        <v>0.005124</v>
      </c>
      <c r="AE57" s="6">
        <v>0.68400276</v>
      </c>
    </row>
    <row r="58" spans="3:31">
      <c r="C58" s="4" t="s">
        <v>98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88</v>
      </c>
      <c r="Z58" s="6" t="s">
        <v>89</v>
      </c>
      <c r="AA58" s="6" t="s">
        <v>90</v>
      </c>
      <c r="AB58" s="6" t="s">
        <v>94</v>
      </c>
      <c r="AC58" s="6">
        <v>2025</v>
      </c>
      <c r="AD58" s="6">
        <v>0.001992</v>
      </c>
      <c r="AE58" s="6">
        <v>0.26591208</v>
      </c>
    </row>
    <row r="59" spans="3:31">
      <c r="C59" s="4" t="s">
        <v>98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</v>
      </c>
      <c r="Y59" s="6" t="s">
        <v>88</v>
      </c>
      <c r="Z59" s="6" t="s">
        <v>89</v>
      </c>
      <c r="AA59" s="6" t="s">
        <v>90</v>
      </c>
      <c r="AB59" s="6" t="s">
        <v>94</v>
      </c>
      <c r="AC59" s="6">
        <v>2024</v>
      </c>
      <c r="AD59" s="6">
        <v>0.001268</v>
      </c>
      <c r="AE59" s="6">
        <v>0.16926532</v>
      </c>
    </row>
    <row r="60" spans="3:31">
      <c r="C60" s="4" t="s">
        <v>98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88</v>
      </c>
      <c r="Z60" s="6" t="s">
        <v>89</v>
      </c>
      <c r="AA60" s="6" t="s">
        <v>90</v>
      </c>
      <c r="AB60" s="6" t="s">
        <v>94</v>
      </c>
      <c r="AC60" s="6">
        <v>2023</v>
      </c>
      <c r="AD60" s="6">
        <v>0.000777</v>
      </c>
      <c r="AE60" s="6">
        <v>0.10372173</v>
      </c>
    </row>
    <row r="61" spans="3:31">
      <c r="C61" s="4" t="s">
        <v>98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88</v>
      </c>
      <c r="Z61" s="6" t="s">
        <v>89</v>
      </c>
      <c r="AA61" s="6" t="s">
        <v>90</v>
      </c>
      <c r="AB61" s="6" t="s">
        <v>94</v>
      </c>
      <c r="AC61" s="6">
        <v>2022</v>
      </c>
      <c r="AD61" s="6">
        <v>0.000694</v>
      </c>
      <c r="AE61" s="6">
        <v>0.09264206</v>
      </c>
    </row>
    <row r="62" spans="3:31">
      <c r="C62" s="4" t="s">
        <v>98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99.48902908</v>
      </c>
      <c r="Y62" s="6" t="s">
        <v>88</v>
      </c>
      <c r="Z62" s="6" t="s">
        <v>89</v>
      </c>
      <c r="AA62" s="6" t="s">
        <v>90</v>
      </c>
      <c r="AB62" s="6" t="s">
        <v>94</v>
      </c>
      <c r="AC62" s="6">
        <v>2021</v>
      </c>
      <c r="AD62" s="6">
        <v>0.000531</v>
      </c>
      <c r="AE62" s="6">
        <v>0.07088319</v>
      </c>
    </row>
    <row r="63" spans="3:31">
      <c r="C63" s="4" t="s">
        <v>98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</v>
      </c>
      <c r="Y63" s="6" t="s">
        <v>88</v>
      </c>
      <c r="Z63" s="6" t="s">
        <v>89</v>
      </c>
      <c r="AA63" s="6" t="s">
        <v>90</v>
      </c>
      <c r="AB63" s="6" t="s">
        <v>94</v>
      </c>
      <c r="AC63" s="6">
        <v>2020</v>
      </c>
      <c r="AD63" s="6">
        <v>0</v>
      </c>
      <c r="AE63" s="6">
        <v>0</v>
      </c>
    </row>
    <row r="64" spans="3:31">
      <c r="C64" s="4" t="s">
        <v>98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88</v>
      </c>
      <c r="Z64" s="6" t="s">
        <v>89</v>
      </c>
      <c r="AA64" s="6" t="s">
        <v>90</v>
      </c>
      <c r="AB64" s="6" t="s">
        <v>95</v>
      </c>
      <c r="AC64" s="6">
        <v>2020</v>
      </c>
      <c r="AD64" s="6">
        <v>0</v>
      </c>
      <c r="AE64" s="6">
        <v>0</v>
      </c>
    </row>
    <row r="65" spans="3:31">
      <c r="C65" s="4" t="s">
        <v>98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0.7195111</v>
      </c>
      <c r="Y65" s="6" t="s">
        <v>88</v>
      </c>
      <c r="Z65" s="6" t="s">
        <v>89</v>
      </c>
      <c r="AA65" s="6" t="s">
        <v>90</v>
      </c>
      <c r="AB65" s="6" t="s">
        <v>95</v>
      </c>
      <c r="AC65" s="6">
        <v>2021</v>
      </c>
      <c r="AD65" s="6">
        <v>0.000929</v>
      </c>
      <c r="AE65" s="6">
        <v>0.12401221</v>
      </c>
    </row>
    <row r="66" spans="3:31">
      <c r="C66" s="4" t="s">
        <v>98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</v>
      </c>
      <c r="Y66" s="6" t="s">
        <v>88</v>
      </c>
      <c r="Z66" s="6" t="s">
        <v>89</v>
      </c>
      <c r="AA66" s="6" t="s">
        <v>90</v>
      </c>
      <c r="AB66" s="6" t="s">
        <v>95</v>
      </c>
      <c r="AC66" s="6">
        <v>2022</v>
      </c>
      <c r="AD66" s="6">
        <v>0.001376</v>
      </c>
      <c r="AE66" s="6">
        <v>0.18368224</v>
      </c>
    </row>
    <row r="67" spans="3:31">
      <c r="C67" s="4" t="s">
        <v>98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88</v>
      </c>
      <c r="Z67" s="6" t="s">
        <v>89</v>
      </c>
      <c r="AA67" s="6" t="s">
        <v>90</v>
      </c>
      <c r="AB67" s="6" t="s">
        <v>95</v>
      </c>
      <c r="AC67" s="6">
        <v>2023</v>
      </c>
      <c r="AD67" s="6">
        <v>0.001603</v>
      </c>
      <c r="AE67" s="6">
        <v>0.21398447</v>
      </c>
    </row>
    <row r="68" spans="3:31">
      <c r="C68" s="4" t="s">
        <v>98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88</v>
      </c>
      <c r="Z68" s="6" t="s">
        <v>89</v>
      </c>
      <c r="AA68" s="6" t="s">
        <v>90</v>
      </c>
      <c r="AB68" s="6" t="s">
        <v>95</v>
      </c>
      <c r="AC68" s="6">
        <v>2024</v>
      </c>
      <c r="AD68" s="6">
        <v>0.096519</v>
      </c>
      <c r="AE68" s="6">
        <v>12.88432131</v>
      </c>
    </row>
    <row r="69" spans="3:31">
      <c r="C69" s="4" t="s">
        <v>98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88</v>
      </c>
      <c r="Z69" s="6" t="s">
        <v>89</v>
      </c>
      <c r="AA69" s="6" t="s">
        <v>90</v>
      </c>
      <c r="AB69" s="6" t="s">
        <v>95</v>
      </c>
      <c r="AC69" s="6">
        <v>2025</v>
      </c>
      <c r="AD69" s="6">
        <v>0.27394</v>
      </c>
      <c r="AE69" s="6">
        <v>36.5682506</v>
      </c>
    </row>
    <row r="70" spans="3:31">
      <c r="C70" s="4" t="s">
        <v>98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0.09264206</v>
      </c>
      <c r="Y70" s="6" t="s">
        <v>88</v>
      </c>
      <c r="Z70" s="6" t="s">
        <v>89</v>
      </c>
      <c r="AA70" s="6" t="s">
        <v>90</v>
      </c>
      <c r="AB70" s="6" t="s">
        <v>95</v>
      </c>
      <c r="AC70" s="6">
        <v>2026</v>
      </c>
      <c r="AD70" s="6">
        <v>0.458409</v>
      </c>
      <c r="AE70" s="6">
        <v>61.19301741</v>
      </c>
    </row>
    <row r="71" spans="3:31">
      <c r="C71" s="4" t="s">
        <v>98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0.07088319</v>
      </c>
      <c r="Y71" s="6" t="s">
        <v>88</v>
      </c>
      <c r="Z71" s="6" t="s">
        <v>89</v>
      </c>
      <c r="AA71" s="6" t="s">
        <v>90</v>
      </c>
      <c r="AB71" s="6" t="s">
        <v>95</v>
      </c>
      <c r="AC71" s="6">
        <v>2027</v>
      </c>
      <c r="AD71" s="6">
        <v>0.564149</v>
      </c>
      <c r="AE71" s="6">
        <v>75.30825001</v>
      </c>
    </row>
    <row r="72" spans="3:31">
      <c r="C72" s="4" t="s">
        <v>98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88</v>
      </c>
      <c r="Z72" s="6" t="s">
        <v>89</v>
      </c>
      <c r="AA72" s="6" t="s">
        <v>90</v>
      </c>
      <c r="AB72" s="6" t="s">
        <v>95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88</v>
      </c>
      <c r="Z73" s="6" t="s">
        <v>89</v>
      </c>
      <c r="AA73" s="6" t="s">
        <v>90</v>
      </c>
      <c r="AB73" s="6" t="s">
        <v>95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88</v>
      </c>
      <c r="Z74" s="6" t="s">
        <v>89</v>
      </c>
      <c r="AA74" s="6" t="s">
        <v>90</v>
      </c>
      <c r="AB74" s="6" t="s">
        <v>95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88</v>
      </c>
      <c r="Z75" s="6" t="s">
        <v>89</v>
      </c>
      <c r="AA75" s="6" t="s">
        <v>90</v>
      </c>
      <c r="AB75" s="6" t="s">
        <v>95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88</v>
      </c>
      <c r="Z76" s="6" t="s">
        <v>89</v>
      </c>
      <c r="AA76" s="6" t="s">
        <v>90</v>
      </c>
      <c r="AB76" s="6" t="s">
        <v>95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88</v>
      </c>
      <c r="Z77" s="6" t="s">
        <v>89</v>
      </c>
      <c r="AA77" s="6" t="s">
        <v>90</v>
      </c>
      <c r="AB77" s="6" t="s">
        <v>95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88</v>
      </c>
      <c r="Z78" s="6" t="s">
        <v>89</v>
      </c>
      <c r="AA78" s="6" t="s">
        <v>90</v>
      </c>
      <c r="AB78" s="6" t="s">
        <v>95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88</v>
      </c>
      <c r="Z79" s="6" t="s">
        <v>89</v>
      </c>
      <c r="AA79" s="6" t="s">
        <v>90</v>
      </c>
      <c r="AB79" s="6" t="s">
        <v>95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88</v>
      </c>
      <c r="Z80" s="6" t="s">
        <v>89</v>
      </c>
      <c r="AA80" s="6" t="s">
        <v>90</v>
      </c>
      <c r="AB80" s="6" t="s">
        <v>95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88</v>
      </c>
      <c r="Z81" s="6" t="s">
        <v>89</v>
      </c>
      <c r="AA81" s="6" t="s">
        <v>90</v>
      </c>
      <c r="AB81" s="6" t="s">
        <v>95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88</v>
      </c>
      <c r="Z82" s="6" t="s">
        <v>89</v>
      </c>
      <c r="AA82" s="6" t="s">
        <v>90</v>
      </c>
      <c r="AB82" s="6" t="s">
        <v>95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88</v>
      </c>
      <c r="Z83" s="6" t="s">
        <v>89</v>
      </c>
      <c r="AA83" s="6" t="s">
        <v>90</v>
      </c>
      <c r="AB83" s="6" t="s">
        <v>95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88</v>
      </c>
      <c r="Z84" s="6" t="s">
        <v>89</v>
      </c>
      <c r="AA84" s="6" t="s">
        <v>90</v>
      </c>
      <c r="AB84" s="6" t="s">
        <v>95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88</v>
      </c>
      <c r="Z85" s="6" t="s">
        <v>89</v>
      </c>
      <c r="AA85" s="6" t="s">
        <v>90</v>
      </c>
      <c r="AB85" s="6" t="s">
        <v>95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88</v>
      </c>
      <c r="Z86" s="6" t="s">
        <v>89</v>
      </c>
      <c r="AA86" s="6" t="s">
        <v>90</v>
      </c>
      <c r="AB86" s="6" t="s">
        <v>95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88</v>
      </c>
      <c r="Z87" s="6" t="s">
        <v>89</v>
      </c>
      <c r="AA87" s="6" t="s">
        <v>90</v>
      </c>
      <c r="AB87" s="6" t="s">
        <v>95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88</v>
      </c>
      <c r="Z88" s="6" t="s">
        <v>89</v>
      </c>
      <c r="AA88" s="6" t="s">
        <v>90</v>
      </c>
      <c r="AB88" s="6" t="s">
        <v>95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88</v>
      </c>
      <c r="Z89" s="6" t="s">
        <v>89</v>
      </c>
      <c r="AA89" s="6" t="s">
        <v>90</v>
      </c>
      <c r="AB89" s="6" t="s">
        <v>95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88</v>
      </c>
      <c r="Z90" s="6" t="s">
        <v>89</v>
      </c>
      <c r="AA90" s="6" t="s">
        <v>90</v>
      </c>
      <c r="AB90" s="6" t="s">
        <v>95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88</v>
      </c>
      <c r="Z91" s="6" t="s">
        <v>89</v>
      </c>
      <c r="AA91" s="6" t="s">
        <v>90</v>
      </c>
      <c r="AB91" s="6" t="s">
        <v>95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88</v>
      </c>
      <c r="Z92" s="6" t="s">
        <v>89</v>
      </c>
      <c r="AA92" s="6" t="s">
        <v>90</v>
      </c>
      <c r="AB92" s="6" t="s">
        <v>95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88</v>
      </c>
      <c r="Z93" s="6" t="s">
        <v>89</v>
      </c>
      <c r="AA93" s="6" t="s">
        <v>90</v>
      </c>
      <c r="AB93" s="6" t="s">
        <v>95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88</v>
      </c>
      <c r="Z94" s="6" t="s">
        <v>89</v>
      </c>
      <c r="AA94" s="6" t="s">
        <v>90</v>
      </c>
      <c r="AB94" s="6" t="s">
        <v>95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81818181818"/>
  </cols>
  <sheetData>
    <row r="1" spans="31:31">
      <c r="AE1" t="s">
        <v>87</v>
      </c>
    </row>
    <row r="2" spans="25:31">
      <c r="Y2" s="6" t="s">
        <v>88</v>
      </c>
      <c r="Z2" s="6" t="s">
        <v>89</v>
      </c>
      <c r="AA2" s="6" t="s">
        <v>90</v>
      </c>
      <c r="AB2" s="6" t="s">
        <v>91</v>
      </c>
      <c r="AC2" s="6">
        <v>2020</v>
      </c>
      <c r="AD2" s="6">
        <v>0</v>
      </c>
      <c r="AE2" s="6">
        <v>0</v>
      </c>
    </row>
    <row r="3" spans="25:31">
      <c r="Y3" s="6" t="s">
        <v>88</v>
      </c>
      <c r="Z3" s="6" t="s">
        <v>89</v>
      </c>
      <c r="AA3" s="6" t="s">
        <v>90</v>
      </c>
      <c r="AB3" s="6" t="s">
        <v>91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88</v>
      </c>
      <c r="Z4" s="6" t="s">
        <v>89</v>
      </c>
      <c r="AA4" s="6" t="s">
        <v>90</v>
      </c>
      <c r="AB4" s="6" t="s">
        <v>91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88</v>
      </c>
      <c r="Z5" s="6" t="s">
        <v>89</v>
      </c>
      <c r="AA5" s="6" t="s">
        <v>90</v>
      </c>
      <c r="AB5" s="6" t="s">
        <v>91</v>
      </c>
      <c r="AC5" s="6">
        <v>2023</v>
      </c>
      <c r="AD5" s="6">
        <v>0.000404</v>
      </c>
      <c r="AE5" s="6">
        <v>0.05392996</v>
      </c>
    </row>
    <row r="6" spans="25:31">
      <c r="Y6" s="6" t="s">
        <v>88</v>
      </c>
      <c r="Z6" s="6" t="s">
        <v>89</v>
      </c>
      <c r="AA6" s="6" t="s">
        <v>90</v>
      </c>
      <c r="AB6" s="6" t="s">
        <v>91</v>
      </c>
      <c r="AC6" s="6">
        <v>2024</v>
      </c>
      <c r="AD6" s="6">
        <v>0.002039</v>
      </c>
      <c r="AE6" s="6">
        <v>0.27218611</v>
      </c>
    </row>
    <row r="7" spans="25:31">
      <c r="Y7" s="6" t="s">
        <v>88</v>
      </c>
      <c r="Z7" s="6" t="s">
        <v>89</v>
      </c>
      <c r="AA7" s="6" t="s">
        <v>90</v>
      </c>
      <c r="AB7" s="6" t="s">
        <v>91</v>
      </c>
      <c r="AC7" s="6">
        <v>2025</v>
      </c>
      <c r="AD7" s="6">
        <v>0.004775</v>
      </c>
      <c r="AE7" s="6">
        <v>0.63741475</v>
      </c>
    </row>
    <row r="8" spans="25:31">
      <c r="Y8" s="6" t="s">
        <v>88</v>
      </c>
      <c r="Z8" s="6" t="s">
        <v>89</v>
      </c>
      <c r="AA8" s="6" t="s">
        <v>90</v>
      </c>
      <c r="AB8" s="6" t="s">
        <v>91</v>
      </c>
      <c r="AC8" s="6">
        <v>2026</v>
      </c>
      <c r="AD8" s="6">
        <v>0.007908</v>
      </c>
      <c r="AE8" s="6">
        <v>1.05563892</v>
      </c>
    </row>
    <row r="9" spans="9:31">
      <c r="I9" t="s">
        <v>2</v>
      </c>
      <c r="Y9" s="6" t="s">
        <v>88</v>
      </c>
      <c r="Z9" s="6" t="s">
        <v>89</v>
      </c>
      <c r="AA9" s="6" t="s">
        <v>90</v>
      </c>
      <c r="AB9" s="6" t="s">
        <v>91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88</v>
      </c>
      <c r="Z10" s="6" t="s">
        <v>89</v>
      </c>
      <c r="AA10" s="6" t="s">
        <v>90</v>
      </c>
      <c r="AB10" s="6" t="s">
        <v>91</v>
      </c>
      <c r="AC10" s="6">
        <v>2028</v>
      </c>
      <c r="AD10" s="6">
        <v>0.009699</v>
      </c>
      <c r="AE10" s="6">
        <v>1.29471951</v>
      </c>
    </row>
    <row r="11" spans="1:31">
      <c r="A11" s="2" t="s">
        <v>96</v>
      </c>
      <c r="C11" s="3"/>
      <c r="G11" s="5"/>
      <c r="Y11" s="6" t="s">
        <v>88</v>
      </c>
      <c r="Z11" s="6" t="s">
        <v>89</v>
      </c>
      <c r="AA11" s="6" t="s">
        <v>90</v>
      </c>
      <c r="AB11" s="6" t="s">
        <v>91</v>
      </c>
      <c r="AC11" s="6">
        <v>2029</v>
      </c>
      <c r="AD11" s="6">
        <v>0.010145</v>
      </c>
      <c r="AE11" s="6">
        <v>1.35425605</v>
      </c>
    </row>
    <row r="12" spans="3:31">
      <c r="C12" s="4"/>
      <c r="G12" s="5"/>
      <c r="Y12" s="6" t="s">
        <v>88</v>
      </c>
      <c r="Z12" s="6" t="s">
        <v>89</v>
      </c>
      <c r="AA12" s="6" t="s">
        <v>90</v>
      </c>
      <c r="AB12" s="6" t="s">
        <v>91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88</v>
      </c>
      <c r="Z13" s="6" t="s">
        <v>89</v>
      </c>
      <c r="AA13" s="6" t="s">
        <v>90</v>
      </c>
      <c r="AB13" s="6" t="s">
        <v>91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88</v>
      </c>
      <c r="Z14" s="6" t="s">
        <v>89</v>
      </c>
      <c r="AA14" s="6" t="s">
        <v>90</v>
      </c>
      <c r="AB14" s="6" t="s">
        <v>91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88</v>
      </c>
      <c r="Z15" s="6" t="s">
        <v>89</v>
      </c>
      <c r="AA15" s="6" t="s">
        <v>90</v>
      </c>
      <c r="AB15" s="6" t="s">
        <v>91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88</v>
      </c>
      <c r="Z16" s="6" t="s">
        <v>89</v>
      </c>
      <c r="AA16" s="6" t="s">
        <v>90</v>
      </c>
      <c r="AB16" s="6" t="s">
        <v>91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88</v>
      </c>
      <c r="Z17" s="6" t="s">
        <v>89</v>
      </c>
      <c r="AA17" s="6" t="s">
        <v>90</v>
      </c>
      <c r="AB17" s="6" t="s">
        <v>91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88</v>
      </c>
      <c r="Z18" s="6" t="s">
        <v>89</v>
      </c>
      <c r="AA18" s="6" t="s">
        <v>90</v>
      </c>
      <c r="AB18" s="6" t="s">
        <v>91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88</v>
      </c>
      <c r="Z19" s="6" t="s">
        <v>89</v>
      </c>
      <c r="AA19" s="6" t="s">
        <v>90</v>
      </c>
      <c r="AB19" s="6" t="s">
        <v>91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88</v>
      </c>
      <c r="Z20" s="6" t="s">
        <v>89</v>
      </c>
      <c r="AA20" s="6" t="s">
        <v>90</v>
      </c>
      <c r="AB20" s="6" t="s">
        <v>91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88</v>
      </c>
      <c r="Z21" s="6" t="s">
        <v>89</v>
      </c>
      <c r="AA21" s="6" t="s">
        <v>90</v>
      </c>
      <c r="AB21" s="6" t="s">
        <v>91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88</v>
      </c>
      <c r="Z22" s="6" t="s">
        <v>89</v>
      </c>
      <c r="AA22" s="6" t="s">
        <v>90</v>
      </c>
      <c r="AB22" s="6" t="s">
        <v>91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88</v>
      </c>
      <c r="Z23" s="6" t="s">
        <v>89</v>
      </c>
      <c r="AA23" s="6" t="s">
        <v>90</v>
      </c>
      <c r="AB23" s="6" t="s">
        <v>91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88</v>
      </c>
      <c r="Z24" s="6" t="s">
        <v>89</v>
      </c>
      <c r="AA24" s="6" t="s">
        <v>90</v>
      </c>
      <c r="AB24" s="6" t="s">
        <v>91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88</v>
      </c>
      <c r="Z25" s="6" t="s">
        <v>89</v>
      </c>
      <c r="AA25" s="6" t="s">
        <v>90</v>
      </c>
      <c r="AB25" s="6" t="s">
        <v>91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88</v>
      </c>
      <c r="Z26" s="6" t="s">
        <v>89</v>
      </c>
      <c r="AA26" s="6" t="s">
        <v>90</v>
      </c>
      <c r="AB26" s="6" t="s">
        <v>91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88</v>
      </c>
      <c r="Z27" s="6" t="s">
        <v>89</v>
      </c>
      <c r="AA27" s="6" t="s">
        <v>90</v>
      </c>
      <c r="AB27" s="6" t="s">
        <v>91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88</v>
      </c>
      <c r="Z28" s="6" t="s">
        <v>89</v>
      </c>
      <c r="AA28" s="6" t="s">
        <v>90</v>
      </c>
      <c r="AB28" s="6" t="s">
        <v>91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88</v>
      </c>
      <c r="Z29" s="6" t="s">
        <v>89</v>
      </c>
      <c r="AA29" s="6" t="s">
        <v>90</v>
      </c>
      <c r="AB29" s="6" t="s">
        <v>91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88</v>
      </c>
      <c r="Z30" s="6" t="s">
        <v>89</v>
      </c>
      <c r="AA30" s="6" t="s">
        <v>90</v>
      </c>
      <c r="AB30" s="6" t="s">
        <v>91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88</v>
      </c>
      <c r="Z31" s="6" t="s">
        <v>89</v>
      </c>
      <c r="AA31" s="6" t="s">
        <v>90</v>
      </c>
      <c r="AB31" s="6" t="s">
        <v>91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88</v>
      </c>
      <c r="Z32" s="6" t="s">
        <v>89</v>
      </c>
      <c r="AA32" s="6" t="s">
        <v>90</v>
      </c>
      <c r="AB32" s="6" t="s">
        <v>91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88</v>
      </c>
      <c r="Z33" s="6" t="s">
        <v>89</v>
      </c>
      <c r="AA33" s="6" t="s">
        <v>90</v>
      </c>
      <c r="AB33" s="6" t="s">
        <v>94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88</v>
      </c>
      <c r="Z34" s="6" t="s">
        <v>89</v>
      </c>
      <c r="AA34" s="6" t="s">
        <v>90</v>
      </c>
      <c r="AB34" s="6" t="s">
        <v>94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88</v>
      </c>
      <c r="Z35" s="6" t="s">
        <v>89</v>
      </c>
      <c r="AA35" s="6" t="s">
        <v>90</v>
      </c>
      <c r="AB35" s="6" t="s">
        <v>94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88</v>
      </c>
      <c r="Z36" s="6" t="s">
        <v>89</v>
      </c>
      <c r="AA36" s="6" t="s">
        <v>90</v>
      </c>
      <c r="AB36" s="6" t="s">
        <v>94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88</v>
      </c>
      <c r="Z37" s="6" t="s">
        <v>89</v>
      </c>
      <c r="AA37" s="6" t="s">
        <v>90</v>
      </c>
      <c r="AB37" s="6" t="s">
        <v>94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88</v>
      </c>
      <c r="Z38" s="6" t="s">
        <v>89</v>
      </c>
      <c r="AA38" s="6" t="s">
        <v>90</v>
      </c>
      <c r="AB38" s="6" t="s">
        <v>94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88</v>
      </c>
      <c r="Z39" s="6" t="s">
        <v>89</v>
      </c>
      <c r="AA39" s="6" t="s">
        <v>90</v>
      </c>
      <c r="AB39" s="6" t="s">
        <v>94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88</v>
      </c>
      <c r="Z40" s="6" t="s">
        <v>89</v>
      </c>
      <c r="AA40" s="6" t="s">
        <v>90</v>
      </c>
      <c r="AB40" s="6" t="s">
        <v>94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88</v>
      </c>
      <c r="Z41" s="6" t="s">
        <v>89</v>
      </c>
      <c r="AA41" s="6" t="s">
        <v>90</v>
      </c>
      <c r="AB41" s="6" t="s">
        <v>94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88</v>
      </c>
      <c r="Z42" s="6" t="s">
        <v>89</v>
      </c>
      <c r="AA42" s="6" t="s">
        <v>90</v>
      </c>
      <c r="AB42" s="6" t="s">
        <v>94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88</v>
      </c>
      <c r="Z43" s="6" t="s">
        <v>89</v>
      </c>
      <c r="AA43" s="6" t="s">
        <v>90</v>
      </c>
      <c r="AB43" s="6" t="s">
        <v>94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88</v>
      </c>
      <c r="Z44" s="6" t="s">
        <v>89</v>
      </c>
      <c r="AA44" s="6" t="s">
        <v>90</v>
      </c>
      <c r="AB44" s="6" t="s">
        <v>94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88</v>
      </c>
      <c r="Z45" s="6" t="s">
        <v>89</v>
      </c>
      <c r="AA45" s="6" t="s">
        <v>90</v>
      </c>
      <c r="AB45" s="6" t="s">
        <v>94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88</v>
      </c>
      <c r="Z46" s="6" t="s">
        <v>89</v>
      </c>
      <c r="AA46" s="6" t="s">
        <v>90</v>
      </c>
      <c r="AB46" s="6" t="s">
        <v>94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88</v>
      </c>
      <c r="Z47" s="6" t="s">
        <v>89</v>
      </c>
      <c r="AA47" s="6" t="s">
        <v>90</v>
      </c>
      <c r="AB47" s="6" t="s">
        <v>94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88</v>
      </c>
      <c r="Z48" s="6" t="s">
        <v>89</v>
      </c>
      <c r="AA48" s="6" t="s">
        <v>90</v>
      </c>
      <c r="AB48" s="6" t="s">
        <v>94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88</v>
      </c>
      <c r="Z49" s="6" t="s">
        <v>89</v>
      </c>
      <c r="AA49" s="6" t="s">
        <v>90</v>
      </c>
      <c r="AB49" s="6" t="s">
        <v>94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88</v>
      </c>
      <c r="Z50" s="6" t="s">
        <v>89</v>
      </c>
      <c r="AA50" s="6" t="s">
        <v>90</v>
      </c>
      <c r="AB50" s="6" t="s">
        <v>94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88</v>
      </c>
      <c r="Z51" s="6" t="s">
        <v>89</v>
      </c>
      <c r="AA51" s="6" t="s">
        <v>90</v>
      </c>
      <c r="AB51" s="6" t="s">
        <v>94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88</v>
      </c>
      <c r="Z52" s="6" t="s">
        <v>89</v>
      </c>
      <c r="AA52" s="6" t="s">
        <v>90</v>
      </c>
      <c r="AB52" s="6" t="s">
        <v>94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88</v>
      </c>
      <c r="Z53" s="6" t="s">
        <v>89</v>
      </c>
      <c r="AA53" s="6" t="s">
        <v>90</v>
      </c>
      <c r="AB53" s="6" t="s">
        <v>94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88</v>
      </c>
      <c r="Z54" s="6" t="s">
        <v>89</v>
      </c>
      <c r="AA54" s="6" t="s">
        <v>90</v>
      </c>
      <c r="AB54" s="6" t="s">
        <v>94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88</v>
      </c>
      <c r="Z55" s="6" t="s">
        <v>89</v>
      </c>
      <c r="AA55" s="6" t="s">
        <v>90</v>
      </c>
      <c r="AB55" s="6" t="s">
        <v>94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88</v>
      </c>
      <c r="Z56" s="6" t="s">
        <v>89</v>
      </c>
      <c r="AA56" s="6" t="s">
        <v>90</v>
      </c>
      <c r="AB56" s="6" t="s">
        <v>94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88</v>
      </c>
      <c r="Z57" s="6" t="s">
        <v>89</v>
      </c>
      <c r="AA57" s="6" t="s">
        <v>90</v>
      </c>
      <c r="AB57" s="6" t="s">
        <v>94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88</v>
      </c>
      <c r="Z58" s="6" t="s">
        <v>89</v>
      </c>
      <c r="AA58" s="6" t="s">
        <v>90</v>
      </c>
      <c r="AB58" s="6" t="s">
        <v>94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88</v>
      </c>
      <c r="Z59" s="6" t="s">
        <v>89</v>
      </c>
      <c r="AA59" s="6" t="s">
        <v>90</v>
      </c>
      <c r="AB59" s="6" t="s">
        <v>94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88</v>
      </c>
      <c r="Z60" s="6" t="s">
        <v>89</v>
      </c>
      <c r="AA60" s="6" t="s">
        <v>90</v>
      </c>
      <c r="AB60" s="6" t="s">
        <v>94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88</v>
      </c>
      <c r="Z61" s="6" t="s">
        <v>89</v>
      </c>
      <c r="AA61" s="6" t="s">
        <v>90</v>
      </c>
      <c r="AB61" s="6" t="s">
        <v>94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88</v>
      </c>
      <c r="Z62" s="6" t="s">
        <v>89</v>
      </c>
      <c r="AA62" s="6" t="s">
        <v>90</v>
      </c>
      <c r="AB62" s="6" t="s">
        <v>94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88</v>
      </c>
      <c r="Z63" s="6" t="s">
        <v>89</v>
      </c>
      <c r="AA63" s="6" t="s">
        <v>90</v>
      </c>
      <c r="AB63" s="6" t="s">
        <v>94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88</v>
      </c>
      <c r="Z64" s="6" t="s">
        <v>89</v>
      </c>
      <c r="AA64" s="6" t="s">
        <v>90</v>
      </c>
      <c r="AB64" s="6" t="s">
        <v>95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88</v>
      </c>
      <c r="Z65" s="6" t="s">
        <v>89</v>
      </c>
      <c r="AA65" s="6" t="s">
        <v>90</v>
      </c>
      <c r="AB65" s="6" t="s">
        <v>95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I66" t="s">
        <v>2</v>
      </c>
      <c r="Y66" s="6" t="s">
        <v>88</v>
      </c>
      <c r="Z66" s="6" t="s">
        <v>89</v>
      </c>
      <c r="AA66" s="6" t="s">
        <v>90</v>
      </c>
      <c r="AB66" s="6" t="s">
        <v>95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88</v>
      </c>
      <c r="Z67" s="6" t="s">
        <v>89</v>
      </c>
      <c r="AA67" s="6" t="s">
        <v>90</v>
      </c>
      <c r="AB67" s="6" t="s">
        <v>95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88</v>
      </c>
      <c r="Z68" s="6" t="s">
        <v>89</v>
      </c>
      <c r="AA68" s="6" t="s">
        <v>90</v>
      </c>
      <c r="AB68" s="6" t="s">
        <v>95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88</v>
      </c>
      <c r="Z69" s="6" t="s">
        <v>89</v>
      </c>
      <c r="AA69" s="6" t="s">
        <v>90</v>
      </c>
      <c r="AB69" s="6" t="s">
        <v>95</v>
      </c>
      <c r="AC69" s="6">
        <v>2025</v>
      </c>
      <c r="AD69" s="6">
        <v>0.27394</v>
      </c>
      <c r="AE69" s="6">
        <v>36.5682506</v>
      </c>
    </row>
    <row r="70" spans="25:31">
      <c r="Y70" s="6" t="s">
        <v>88</v>
      </c>
      <c r="Z70" s="6" t="s">
        <v>89</v>
      </c>
      <c r="AA70" s="6" t="s">
        <v>90</v>
      </c>
      <c r="AB70" s="6" t="s">
        <v>95</v>
      </c>
      <c r="AC70" s="6">
        <v>2026</v>
      </c>
      <c r="AD70" s="6">
        <v>0.458409</v>
      </c>
      <c r="AE70" s="6">
        <v>61.19301741</v>
      </c>
    </row>
    <row r="71" spans="25:31">
      <c r="Y71" s="6" t="s">
        <v>88</v>
      </c>
      <c r="Z71" s="6" t="s">
        <v>89</v>
      </c>
      <c r="AA71" s="6" t="s">
        <v>90</v>
      </c>
      <c r="AB71" s="6" t="s">
        <v>95</v>
      </c>
      <c r="AC71" s="6">
        <v>2027</v>
      </c>
      <c r="AD71" s="6">
        <v>0.564149</v>
      </c>
      <c r="AE71" s="6">
        <v>75.30825001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47</v>
      </c>
      <c r="K72" t="s">
        <v>13</v>
      </c>
      <c r="Y72" s="6" t="s">
        <v>88</v>
      </c>
      <c r="Z72" s="6" t="s">
        <v>89</v>
      </c>
      <c r="AA72" s="6" t="s">
        <v>90</v>
      </c>
      <c r="AB72" s="6" t="s">
        <v>95</v>
      </c>
      <c r="AC72" s="6">
        <v>2028</v>
      </c>
      <c r="AD72" s="6">
        <v>0.628171</v>
      </c>
      <c r="AE72" s="6">
        <v>83.85454679</v>
      </c>
    </row>
    <row r="73" spans="1:31">
      <c r="A73" s="2" t="s">
        <v>99</v>
      </c>
      <c r="C73" s="3" t="s">
        <v>100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88</v>
      </c>
      <c r="Z73" s="6" t="s">
        <v>89</v>
      </c>
      <c r="AA73" s="6" t="s">
        <v>90</v>
      </c>
      <c r="AB73" s="6" t="s">
        <v>95</v>
      </c>
      <c r="AC73" s="6">
        <v>2029</v>
      </c>
      <c r="AD73" s="6">
        <v>0.736593</v>
      </c>
      <c r="AE73" s="6">
        <v>98.32779957</v>
      </c>
    </row>
    <row r="74" spans="3:31">
      <c r="C74" s="4" t="s">
        <v>100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88</v>
      </c>
      <c r="Z74" s="6" t="s">
        <v>89</v>
      </c>
      <c r="AA74" s="6" t="s">
        <v>90</v>
      </c>
      <c r="AB74" s="6" t="s">
        <v>95</v>
      </c>
      <c r="AC74" s="6">
        <v>2030</v>
      </c>
      <c r="AD74" s="6">
        <v>0.802578</v>
      </c>
      <c r="AE74" s="6">
        <v>107.13613722</v>
      </c>
    </row>
    <row r="75" spans="3:31">
      <c r="C75" s="4" t="s">
        <v>100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88</v>
      </c>
      <c r="Z75" s="6" t="s">
        <v>89</v>
      </c>
      <c r="AA75" s="6" t="s">
        <v>90</v>
      </c>
      <c r="AB75" s="6" t="s">
        <v>95</v>
      </c>
      <c r="AC75" s="6">
        <v>2031</v>
      </c>
      <c r="AD75" s="6">
        <v>0.858106</v>
      </c>
      <c r="AE75" s="6">
        <v>114.54856994</v>
      </c>
    </row>
    <row r="76" spans="3:31">
      <c r="C76" s="4" t="s">
        <v>100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</v>
      </c>
      <c r="Y76" s="6" t="s">
        <v>88</v>
      </c>
      <c r="Z76" s="6" t="s">
        <v>89</v>
      </c>
      <c r="AA76" s="6" t="s">
        <v>90</v>
      </c>
      <c r="AB76" s="6" t="s">
        <v>95</v>
      </c>
      <c r="AC76" s="6">
        <v>2032</v>
      </c>
      <c r="AD76" s="6">
        <v>0.905746</v>
      </c>
      <c r="AE76" s="6">
        <v>120.90803354</v>
      </c>
    </row>
    <row r="77" spans="3:31">
      <c r="C77" s="4" t="s">
        <v>100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</v>
      </c>
      <c r="Y77" s="6" t="s">
        <v>88</v>
      </c>
      <c r="Z77" s="6" t="s">
        <v>89</v>
      </c>
      <c r="AA77" s="6" t="s">
        <v>90</v>
      </c>
      <c r="AB77" s="6" t="s">
        <v>95</v>
      </c>
      <c r="AC77" s="6">
        <v>2033</v>
      </c>
      <c r="AD77" s="6">
        <v>0.945146</v>
      </c>
      <c r="AE77" s="6">
        <v>126.16753954</v>
      </c>
    </row>
    <row r="78" spans="3:31">
      <c r="C78" s="4" t="s">
        <v>100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36.5682506</v>
      </c>
      <c r="Y78" s="6" t="s">
        <v>88</v>
      </c>
      <c r="Z78" s="6" t="s">
        <v>89</v>
      </c>
      <c r="AA78" s="6" t="s">
        <v>90</v>
      </c>
      <c r="AB78" s="6" t="s">
        <v>95</v>
      </c>
      <c r="AC78" s="6">
        <v>2034</v>
      </c>
      <c r="AD78" s="6">
        <v>0.979187</v>
      </c>
      <c r="AE78" s="6">
        <v>130.71167263</v>
      </c>
    </row>
    <row r="79" spans="3:31">
      <c r="C79" s="4" t="s">
        <v>100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</v>
      </c>
      <c r="Y79" s="6" t="s">
        <v>88</v>
      </c>
      <c r="Z79" s="6" t="s">
        <v>89</v>
      </c>
      <c r="AA79" s="6" t="s">
        <v>90</v>
      </c>
      <c r="AB79" s="6" t="s">
        <v>95</v>
      </c>
      <c r="AC79" s="6">
        <v>2035</v>
      </c>
      <c r="AD79" s="6">
        <v>1.00964</v>
      </c>
      <c r="AE79" s="6">
        <v>134.7768436</v>
      </c>
    </row>
    <row r="80" spans="3:31">
      <c r="C80" s="4" t="s">
        <v>100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75.30825001</v>
      </c>
      <c r="Y80" s="6" t="s">
        <v>88</v>
      </c>
      <c r="Z80" s="6" t="s">
        <v>89</v>
      </c>
      <c r="AA80" s="6" t="s">
        <v>90</v>
      </c>
      <c r="AB80" s="6" t="s">
        <v>95</v>
      </c>
      <c r="AC80" s="6">
        <v>2036</v>
      </c>
      <c r="AD80" s="6">
        <v>1.040216</v>
      </c>
      <c r="AE80" s="6">
        <v>138.85843384</v>
      </c>
    </row>
    <row r="81" spans="3:31">
      <c r="C81" s="4" t="s">
        <v>100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</v>
      </c>
      <c r="Y81" s="6" t="s">
        <v>88</v>
      </c>
      <c r="Z81" s="6" t="s">
        <v>89</v>
      </c>
      <c r="AA81" s="6" t="s">
        <v>90</v>
      </c>
      <c r="AB81" s="6" t="s">
        <v>95</v>
      </c>
      <c r="AC81" s="6">
        <v>2037</v>
      </c>
      <c r="AD81" s="6">
        <v>1.069874</v>
      </c>
      <c r="AE81" s="6">
        <v>142.81748026</v>
      </c>
    </row>
    <row r="82" spans="3:31">
      <c r="C82" s="4" t="s">
        <v>100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98.32779957</v>
      </c>
      <c r="Y82" s="6" t="s">
        <v>88</v>
      </c>
      <c r="Z82" s="6" t="s">
        <v>89</v>
      </c>
      <c r="AA82" s="6" t="s">
        <v>90</v>
      </c>
      <c r="AB82" s="6" t="s">
        <v>95</v>
      </c>
      <c r="AC82" s="6">
        <v>2038</v>
      </c>
      <c r="AD82" s="6">
        <v>1.10064</v>
      </c>
      <c r="AE82" s="6">
        <v>146.9244336</v>
      </c>
    </row>
    <row r="83" spans="3:31">
      <c r="C83" s="4" t="s">
        <v>100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107.13613722</v>
      </c>
      <c r="Y83" s="6" t="s">
        <v>88</v>
      </c>
      <c r="Z83" s="6" t="s">
        <v>89</v>
      </c>
      <c r="AA83" s="6" t="s">
        <v>90</v>
      </c>
      <c r="AB83" s="6" t="s">
        <v>95</v>
      </c>
      <c r="AC83" s="6">
        <v>2039</v>
      </c>
      <c r="AD83" s="6">
        <v>1.13078</v>
      </c>
      <c r="AE83" s="6">
        <v>150.9478222</v>
      </c>
    </row>
    <row r="84" spans="3:31">
      <c r="C84" s="4" t="s">
        <v>100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114.54856994</v>
      </c>
      <c r="Y84" s="6" t="s">
        <v>88</v>
      </c>
      <c r="Z84" s="6" t="s">
        <v>89</v>
      </c>
      <c r="AA84" s="6" t="s">
        <v>90</v>
      </c>
      <c r="AB84" s="6" t="s">
        <v>95</v>
      </c>
      <c r="AC84" s="6">
        <v>2040</v>
      </c>
      <c r="AD84" s="6">
        <v>1.153957</v>
      </c>
      <c r="AE84" s="6">
        <v>154.04171993</v>
      </c>
    </row>
    <row r="85" spans="3:31">
      <c r="C85" s="4" t="s">
        <v>100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</v>
      </c>
      <c r="Y85" s="6" t="s">
        <v>88</v>
      </c>
      <c r="Z85" s="6" t="s">
        <v>89</v>
      </c>
      <c r="AA85" s="6" t="s">
        <v>90</v>
      </c>
      <c r="AB85" s="6" t="s">
        <v>95</v>
      </c>
      <c r="AC85" s="6">
        <v>2041</v>
      </c>
      <c r="AD85" s="6">
        <v>1.172406</v>
      </c>
      <c r="AE85" s="6">
        <v>156.50447694</v>
      </c>
    </row>
    <row r="86" spans="3:31">
      <c r="C86" s="4" t="s">
        <v>100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</v>
      </c>
      <c r="Y86" s="6" t="s">
        <v>88</v>
      </c>
      <c r="Z86" s="6" t="s">
        <v>89</v>
      </c>
      <c r="AA86" s="6" t="s">
        <v>90</v>
      </c>
      <c r="AB86" s="6" t="s">
        <v>95</v>
      </c>
      <c r="AC86" s="6">
        <v>2042</v>
      </c>
      <c r="AD86" s="6">
        <v>1.190122</v>
      </c>
      <c r="AE86" s="6">
        <v>158.86938578</v>
      </c>
    </row>
    <row r="87" spans="3:31">
      <c r="C87" s="4" t="s">
        <v>100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</v>
      </c>
      <c r="Y87" s="6" t="s">
        <v>88</v>
      </c>
      <c r="Z87" s="6" t="s">
        <v>89</v>
      </c>
      <c r="AA87" s="6" t="s">
        <v>90</v>
      </c>
      <c r="AB87" s="6" t="s">
        <v>95</v>
      </c>
      <c r="AC87" s="6">
        <v>2043</v>
      </c>
      <c r="AD87" s="6">
        <v>1.207592</v>
      </c>
      <c r="AE87" s="6">
        <v>161.20145608</v>
      </c>
    </row>
    <row r="88" spans="3:31">
      <c r="C88" s="4" t="s">
        <v>100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</v>
      </c>
      <c r="Y88" s="6" t="s">
        <v>88</v>
      </c>
      <c r="Z88" s="6" t="s">
        <v>89</v>
      </c>
      <c r="AA88" s="6" t="s">
        <v>90</v>
      </c>
      <c r="AB88" s="6" t="s">
        <v>95</v>
      </c>
      <c r="AC88" s="6">
        <v>2044</v>
      </c>
      <c r="AD88" s="6">
        <v>1.223663</v>
      </c>
      <c r="AE88" s="6">
        <v>163.34677387</v>
      </c>
    </row>
    <row r="89" spans="3:31">
      <c r="C89" s="4" t="s">
        <v>100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88</v>
      </c>
      <c r="Z89" s="6" t="s">
        <v>89</v>
      </c>
      <c r="AA89" s="6" t="s">
        <v>90</v>
      </c>
      <c r="AB89" s="6" t="s">
        <v>95</v>
      </c>
      <c r="AC89" s="6">
        <v>2045</v>
      </c>
      <c r="AD89" s="6">
        <v>1.240685</v>
      </c>
      <c r="AE89" s="6">
        <v>165.61904065</v>
      </c>
    </row>
    <row r="90" spans="3:31">
      <c r="C90" s="4" t="s">
        <v>100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88</v>
      </c>
      <c r="Z90" s="6" t="s">
        <v>89</v>
      </c>
      <c r="AA90" s="6" t="s">
        <v>90</v>
      </c>
      <c r="AB90" s="6" t="s">
        <v>95</v>
      </c>
      <c r="AC90" s="6">
        <v>2046</v>
      </c>
      <c r="AD90" s="6">
        <v>1.258307</v>
      </c>
      <c r="AE90" s="6">
        <v>167.97140143</v>
      </c>
    </row>
    <row r="91" spans="3:31">
      <c r="C91" s="4" t="s">
        <v>100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146.9244336</v>
      </c>
      <c r="Y91" s="6" t="s">
        <v>88</v>
      </c>
      <c r="Z91" s="6" t="s">
        <v>89</v>
      </c>
      <c r="AA91" s="6" t="s">
        <v>90</v>
      </c>
      <c r="AB91" s="6" t="s">
        <v>95</v>
      </c>
      <c r="AC91" s="6">
        <v>2047</v>
      </c>
      <c r="AD91" s="6">
        <v>1.276176</v>
      </c>
      <c r="AE91" s="6">
        <v>170.35673424</v>
      </c>
    </row>
    <row r="92" spans="3:31">
      <c r="C92" s="4" t="s">
        <v>100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150.9478222</v>
      </c>
      <c r="Y92" s="6" t="s">
        <v>88</v>
      </c>
      <c r="Z92" s="6" t="s">
        <v>89</v>
      </c>
      <c r="AA92" s="6" t="s">
        <v>90</v>
      </c>
      <c r="AB92" s="6" t="s">
        <v>95</v>
      </c>
      <c r="AC92" s="6">
        <v>2048</v>
      </c>
      <c r="AD92" s="6">
        <v>1.292853</v>
      </c>
      <c r="AE92" s="6">
        <v>172.58294697</v>
      </c>
    </row>
    <row r="93" spans="3:31">
      <c r="C93" s="4" t="s">
        <v>100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88</v>
      </c>
      <c r="Z93" s="6" t="s">
        <v>89</v>
      </c>
      <c r="AA93" s="6" t="s">
        <v>90</v>
      </c>
      <c r="AB93" s="6" t="s">
        <v>95</v>
      </c>
      <c r="AC93" s="6">
        <v>2049</v>
      </c>
      <c r="AD93" s="6">
        <v>1.310588</v>
      </c>
      <c r="AE93" s="6">
        <v>174.95039212</v>
      </c>
    </row>
    <row r="94" spans="3:31">
      <c r="C94" s="4" t="s">
        <v>100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88</v>
      </c>
      <c r="Z94" s="6" t="s">
        <v>89</v>
      </c>
      <c r="AA94" s="6" t="s">
        <v>90</v>
      </c>
      <c r="AB94" s="6" t="s">
        <v>95</v>
      </c>
      <c r="AC94" s="6">
        <v>2050</v>
      </c>
      <c r="AD94" s="6">
        <v>1.340071</v>
      </c>
      <c r="AE94" s="6">
        <v>178.88607779</v>
      </c>
    </row>
    <row r="95" spans="3:11">
      <c r="C95" s="4" t="s">
        <v>100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11">
      <c r="C96" s="4" t="s">
        <v>100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177.321601688</v>
      </c>
    </row>
    <row r="97" spans="3:11">
      <c r="C97" s="4" t="s">
        <v>100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179.681451257</v>
      </c>
    </row>
    <row r="98" spans="3:11">
      <c r="C98" s="4" t="s">
        <v>100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</v>
      </c>
    </row>
    <row r="99" spans="3:11">
      <c r="C99" s="4" t="s">
        <v>100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184.768541573</v>
      </c>
    </row>
    <row r="100" spans="3:11">
      <c r="C100" s="4" t="s">
        <v>100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187.392407664</v>
      </c>
    </row>
    <row r="101" spans="3:11">
      <c r="C101" s="4" t="s">
        <v>100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189.841241667</v>
      </c>
    </row>
    <row r="102" spans="3:11">
      <c r="C102" s="4" t="s">
        <v>100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100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</v>
      </c>
    </row>
    <row r="104" spans="3:3">
      <c r="C104" s="3"/>
    </row>
    <row r="105" spans="3:3">
      <c r="C105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5" customWidth="1"/>
    <col min="2" max="10" width="8.72727272727273" style="15"/>
    <col min="11" max="11" width="11.5454545454545" style="15" customWidth="1"/>
    <col min="12" max="12" width="12.8181818181818" style="15"/>
    <col min="14" max="14" width="19.5454545454545" customWidth="1"/>
    <col min="15" max="15" width="22.6363636363636" customWidth="1"/>
    <col min="16" max="18" width="12.8181818181818"/>
  </cols>
  <sheetData>
    <row r="1" spans="1:2">
      <c r="A1" s="15" t="s">
        <v>17</v>
      </c>
      <c r="B1" s="15" t="s">
        <v>18</v>
      </c>
    </row>
    <row r="4" spans="2:2">
      <c r="B4" s="16" t="s">
        <v>0</v>
      </c>
    </row>
    <row r="5" spans="2:2">
      <c r="B5" s="15" t="s">
        <v>1</v>
      </c>
    </row>
    <row r="8" spans="10:10">
      <c r="J8" s="15" t="s">
        <v>2</v>
      </c>
    </row>
    <row r="9" spans="2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30"/>
      <c r="P9" s="31" t="s">
        <v>19</v>
      </c>
      <c r="Q9" s="31" t="s">
        <v>20</v>
      </c>
      <c r="R9" s="32" t="s">
        <v>21</v>
      </c>
    </row>
    <row r="10" spans="2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L10" s="15">
        <f>SUM(P10:R10)*1000</f>
        <v>302987.16466</v>
      </c>
      <c r="N10" s="6"/>
      <c r="P10" s="14">
        <v>73.57588066</v>
      </c>
      <c r="Q10">
        <v>183.35403</v>
      </c>
      <c r="R10">
        <v>46.057254</v>
      </c>
    </row>
    <row r="11" spans="7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</row>
    <row r="12" spans="7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</row>
    <row r="13" spans="7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315777.67957</v>
      </c>
      <c r="N13" s="6"/>
      <c r="P13" s="6">
        <v>77.12179057</v>
      </c>
      <c r="Q13" s="6">
        <v>192.6290842</v>
      </c>
      <c r="R13" s="6">
        <v>46.0268048</v>
      </c>
    </row>
    <row r="14" spans="7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</v>
      </c>
      <c r="N14" s="6"/>
      <c r="P14" s="6">
        <v>76.81439504</v>
      </c>
      <c r="Q14" s="6">
        <v>188.0323064</v>
      </c>
      <c r="R14" s="6">
        <v>46.41907369</v>
      </c>
    </row>
    <row r="15" spans="7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308644.64884</v>
      </c>
      <c r="N15" s="6"/>
      <c r="P15" s="6">
        <v>74.63398654</v>
      </c>
      <c r="Q15" s="6">
        <v>187.3806341</v>
      </c>
      <c r="R15" s="6">
        <v>46.6300282</v>
      </c>
    </row>
    <row r="16" spans="7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</v>
      </c>
      <c r="N16" s="6"/>
      <c r="P16" s="6">
        <v>71.18044599</v>
      </c>
      <c r="Q16" s="6">
        <v>186.5061886</v>
      </c>
      <c r="R16" s="6">
        <v>46.90992487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</v>
      </c>
      <c r="N17" s="6"/>
      <c r="P17" s="6">
        <v>71.05930612</v>
      </c>
      <c r="Q17" s="6">
        <v>183.2987882</v>
      </c>
      <c r="R17" s="6">
        <v>47.15609088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297191.76567</v>
      </c>
      <c r="N18" s="6"/>
      <c r="P18" s="6">
        <v>69.535369</v>
      </c>
      <c r="Q18" s="6">
        <v>180.581023</v>
      </c>
      <c r="R18" s="6">
        <v>47.07537367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</v>
      </c>
      <c r="N19" s="6"/>
      <c r="P19" s="6">
        <v>66.51258325</v>
      </c>
      <c r="Q19" s="6">
        <v>176.8089285</v>
      </c>
      <c r="R19" s="6">
        <v>47.08036255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</v>
      </c>
      <c r="N21" s="6"/>
      <c r="P21" s="6">
        <v>63.61248353</v>
      </c>
      <c r="Q21" s="6">
        <v>170.8099635</v>
      </c>
      <c r="R21" s="6">
        <v>47.01557939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</v>
      </c>
      <c r="N22" s="6"/>
      <c r="P22" s="6">
        <v>61.31157641</v>
      </c>
      <c r="Q22" s="6">
        <v>167.9885769</v>
      </c>
      <c r="R22" s="6">
        <v>47.04529092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273027.77929</v>
      </c>
      <c r="N23" s="6"/>
      <c r="P23" s="6">
        <v>59.83665375</v>
      </c>
      <c r="Q23" s="6">
        <v>166.120235</v>
      </c>
      <c r="R23" s="6">
        <v>47.07089054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</v>
      </c>
      <c r="N24" s="6"/>
      <c r="P24" s="6">
        <v>58.42898752</v>
      </c>
      <c r="Q24" s="6">
        <v>160.0981307</v>
      </c>
      <c r="R24" s="6">
        <v>47.06810566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</v>
      </c>
      <c r="Q25" s="6">
        <v>159.3244899</v>
      </c>
      <c r="R25" s="6">
        <v>47.19426183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263684.08138</v>
      </c>
      <c r="N26" s="6"/>
      <c r="P26" s="6">
        <v>58.31142796</v>
      </c>
      <c r="Q26" s="6">
        <v>158.0382371</v>
      </c>
      <c r="R26" s="6">
        <v>47.33441632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262855.84244</v>
      </c>
      <c r="N27" s="6"/>
      <c r="P27" s="6">
        <v>58.55054683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</v>
      </c>
      <c r="N28" s="6"/>
      <c r="P28" s="6">
        <v>58.75996724</v>
      </c>
      <c r="Q28" s="6">
        <v>155.7833716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262118.48987</v>
      </c>
      <c r="N29" s="6"/>
      <c r="P29" s="6">
        <v>59.03228737</v>
      </c>
      <c r="Q29" s="6">
        <v>155.2255208</v>
      </c>
      <c r="R29" s="6">
        <v>47.8606817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262272.10426</v>
      </c>
      <c r="N30" s="6"/>
      <c r="P30" s="6">
        <v>59.36877781</v>
      </c>
      <c r="Q30" s="6">
        <v>154.809773</v>
      </c>
      <c r="R30" s="6">
        <v>48.09355345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</v>
      </c>
      <c r="N31" s="6"/>
      <c r="P31" s="6">
        <v>59.66499902</v>
      </c>
      <c r="Q31" s="6">
        <v>154.139516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</v>
      </c>
      <c r="Q32" s="6">
        <v>153.3493523</v>
      </c>
      <c r="R32" s="6">
        <v>48.55296243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261424.07512</v>
      </c>
      <c r="N33" s="6"/>
      <c r="P33" s="6">
        <v>60.37770762</v>
      </c>
      <c r="Q33" s="6">
        <v>152.2290441</v>
      </c>
      <c r="R33" s="6">
        <v>48.8173234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</v>
      </c>
      <c r="N34" s="6"/>
      <c r="P34" s="6">
        <v>60.7767735</v>
      </c>
      <c r="Q34" s="6">
        <v>151.5251569</v>
      </c>
      <c r="R34" s="6">
        <v>49.10864236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150.5868061</v>
      </c>
      <c r="R35" s="6">
        <v>49.43852051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</v>
      </c>
      <c r="N36" s="6"/>
      <c r="P36" s="6">
        <v>61.82862958</v>
      </c>
      <c r="Q36" s="6">
        <v>150.0717121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</v>
      </c>
      <c r="Q37" s="6">
        <v>149.6242485</v>
      </c>
      <c r="R37" s="6">
        <v>50.1560266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</v>
      </c>
      <c r="N38" s="6"/>
      <c r="P38" s="6">
        <v>62.8682319</v>
      </c>
      <c r="Q38" s="6">
        <v>149.2645214</v>
      </c>
      <c r="R38" s="6">
        <v>50.54936587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</v>
      </c>
      <c r="N39" s="6"/>
      <c r="P39" s="6">
        <v>63.46993417</v>
      </c>
      <c r="Q39" s="6">
        <v>149.1398446</v>
      </c>
      <c r="R39" s="6">
        <v>50.99763139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64.11285145</v>
      </c>
      <c r="Q40" s="6">
        <v>148.8271199</v>
      </c>
      <c r="R40" s="6">
        <v>51.48111977</v>
      </c>
    </row>
  </sheetData>
  <pageMargins left="0.75" right="0.75" top="1" bottom="1" header="0.5" footer="0.5"/>
  <headerFooter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3"/>
  <sheetViews>
    <sheetView workbookViewId="0">
      <selection activeCell="H20" sqref="H20"/>
    </sheetView>
  </sheetViews>
  <sheetFormatPr defaultColWidth="9" defaultRowHeight="14.5"/>
  <cols>
    <col min="11" max="11" width="12.8181818181818"/>
  </cols>
  <sheetData>
    <row r="1" spans="31:31">
      <c r="AE1" t="s">
        <v>87</v>
      </c>
    </row>
    <row r="2" spans="25:31">
      <c r="Y2" s="6" t="s">
        <v>88</v>
      </c>
      <c r="Z2" s="6" t="s">
        <v>89</v>
      </c>
      <c r="AA2" s="6" t="s">
        <v>90</v>
      </c>
      <c r="AB2" s="6" t="s">
        <v>91</v>
      </c>
      <c r="AC2" s="6">
        <v>2020</v>
      </c>
      <c r="AD2" s="6">
        <v>0</v>
      </c>
      <c r="AE2" s="6">
        <v>0</v>
      </c>
    </row>
    <row r="3" spans="25:31">
      <c r="Y3" s="6" t="s">
        <v>88</v>
      </c>
      <c r="Z3" s="6" t="s">
        <v>89</v>
      </c>
      <c r="AA3" s="6" t="s">
        <v>90</v>
      </c>
      <c r="AB3" s="6" t="s">
        <v>91</v>
      </c>
      <c r="AC3" s="6">
        <v>2021</v>
      </c>
      <c r="AD3" s="6">
        <v>0.000226</v>
      </c>
      <c r="AE3" s="6">
        <v>0.03016874</v>
      </c>
    </row>
    <row r="4" spans="1:31">
      <c r="A4" s="1" t="s">
        <v>0</v>
      </c>
      <c r="Y4" s="6" t="s">
        <v>88</v>
      </c>
      <c r="Z4" s="6" t="s">
        <v>89</v>
      </c>
      <c r="AA4" s="6" t="s">
        <v>90</v>
      </c>
      <c r="AB4" s="6" t="s">
        <v>91</v>
      </c>
      <c r="AC4" s="6">
        <v>2022</v>
      </c>
      <c r="AD4" s="6">
        <v>0.000357</v>
      </c>
      <c r="AE4" s="6">
        <v>0.04765593</v>
      </c>
    </row>
    <row r="5" spans="1:31">
      <c r="A5" t="s">
        <v>1</v>
      </c>
      <c r="Y5" s="6" t="s">
        <v>88</v>
      </c>
      <c r="Z5" s="6" t="s">
        <v>89</v>
      </c>
      <c r="AA5" s="6" t="s">
        <v>90</v>
      </c>
      <c r="AB5" s="6" t="s">
        <v>91</v>
      </c>
      <c r="AC5" s="6">
        <v>2023</v>
      </c>
      <c r="AD5" s="6">
        <v>0.000404</v>
      </c>
      <c r="AE5" s="6">
        <v>0.05392996</v>
      </c>
    </row>
    <row r="6" spans="9:31">
      <c r="I6" t="s">
        <v>2</v>
      </c>
      <c r="Y6" s="6" t="s">
        <v>88</v>
      </c>
      <c r="Z6" s="6" t="s">
        <v>89</v>
      </c>
      <c r="AA6" s="6" t="s">
        <v>90</v>
      </c>
      <c r="AB6" s="6" t="s">
        <v>91</v>
      </c>
      <c r="AC6" s="6">
        <v>2024</v>
      </c>
      <c r="AD6" s="6">
        <v>0.002039</v>
      </c>
      <c r="AE6" s="6">
        <v>0.27218611</v>
      </c>
    </row>
    <row r="7" spans="25:31">
      <c r="Y7" s="6" t="s">
        <v>88</v>
      </c>
      <c r="Z7" s="6" t="s">
        <v>89</v>
      </c>
      <c r="AA7" s="6" t="s">
        <v>90</v>
      </c>
      <c r="AB7" s="6" t="s">
        <v>91</v>
      </c>
      <c r="AC7" s="6">
        <v>2025</v>
      </c>
      <c r="AD7" s="6">
        <v>0.004775</v>
      </c>
      <c r="AE7" s="6">
        <v>0.63741475</v>
      </c>
    </row>
    <row r="8" spans="25:31">
      <c r="Y8" s="6" t="s">
        <v>88</v>
      </c>
      <c r="Z8" s="6" t="s">
        <v>89</v>
      </c>
      <c r="AA8" s="6" t="s">
        <v>90</v>
      </c>
      <c r="AB8" s="6" t="s">
        <v>91</v>
      </c>
      <c r="AC8" s="6">
        <v>2026</v>
      </c>
      <c r="AD8" s="6">
        <v>0.007908</v>
      </c>
      <c r="AE8" s="6">
        <v>1.05563892</v>
      </c>
    </row>
    <row r="9" spans="25:31">
      <c r="Y9" s="6" t="s">
        <v>88</v>
      </c>
      <c r="Z9" s="6" t="s">
        <v>89</v>
      </c>
      <c r="AA9" s="6" t="s">
        <v>90</v>
      </c>
      <c r="AB9" s="6" t="s">
        <v>91</v>
      </c>
      <c r="AC9" s="6">
        <v>2027</v>
      </c>
      <c r="AD9" s="6">
        <v>0.009232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88</v>
      </c>
      <c r="Z10" s="6" t="s">
        <v>89</v>
      </c>
      <c r="AA10" s="6" t="s">
        <v>90</v>
      </c>
      <c r="AB10" s="6" t="s">
        <v>91</v>
      </c>
      <c r="AC10" s="6">
        <v>2028</v>
      </c>
      <c r="AD10" s="6">
        <v>0.009699</v>
      </c>
      <c r="AE10" s="6">
        <v>1.29471951</v>
      </c>
    </row>
    <row r="11" spans="1:31">
      <c r="A11" s="2" t="s">
        <v>101</v>
      </c>
      <c r="C11" s="3" t="s">
        <v>102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88</v>
      </c>
      <c r="Z11" s="6" t="s">
        <v>89</v>
      </c>
      <c r="AA11" s="6" t="s">
        <v>90</v>
      </c>
      <c r="AB11" s="6" t="s">
        <v>91</v>
      </c>
      <c r="AC11" s="6">
        <v>2029</v>
      </c>
      <c r="AD11" s="6">
        <v>0.010145</v>
      </c>
      <c r="AE11" s="6">
        <v>1.35425605</v>
      </c>
    </row>
    <row r="12" spans="3:31">
      <c r="C12" s="3" t="s">
        <v>102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88</v>
      </c>
      <c r="Z12" s="6" t="s">
        <v>89</v>
      </c>
      <c r="AA12" s="6" t="s">
        <v>90</v>
      </c>
      <c r="AB12" s="6" t="s">
        <v>91</v>
      </c>
      <c r="AC12" s="6">
        <v>2030</v>
      </c>
      <c r="AD12" s="6">
        <v>0.010217</v>
      </c>
      <c r="AE12" s="6">
        <v>1.36386733</v>
      </c>
    </row>
    <row r="13" spans="3:31">
      <c r="C13" s="4"/>
      <c r="G13" s="5"/>
      <c r="Y13" s="6" t="s">
        <v>88</v>
      </c>
      <c r="Z13" s="6" t="s">
        <v>89</v>
      </c>
      <c r="AA13" s="6" t="s">
        <v>90</v>
      </c>
      <c r="AB13" s="6" t="s">
        <v>91</v>
      </c>
      <c r="AC13" s="6">
        <v>2031</v>
      </c>
      <c r="AD13" s="6">
        <v>0.010182</v>
      </c>
      <c r="AE13" s="6">
        <v>1.35919518</v>
      </c>
    </row>
    <row r="14" spans="3:31">
      <c r="C14" s="4"/>
      <c r="G14" s="5"/>
      <c r="Y14" s="6" t="s">
        <v>88</v>
      </c>
      <c r="Z14" s="6" t="s">
        <v>89</v>
      </c>
      <c r="AA14" s="6" t="s">
        <v>90</v>
      </c>
      <c r="AB14" s="6" t="s">
        <v>91</v>
      </c>
      <c r="AC14" s="6">
        <v>2032</v>
      </c>
      <c r="AD14" s="6">
        <v>0.010176</v>
      </c>
      <c r="AE14" s="6">
        <v>1.35839424</v>
      </c>
    </row>
    <row r="15" spans="3:31">
      <c r="C15" s="4"/>
      <c r="G15" s="5"/>
      <c r="Y15" s="6" t="s">
        <v>88</v>
      </c>
      <c r="Z15" s="6" t="s">
        <v>89</v>
      </c>
      <c r="AA15" s="6" t="s">
        <v>90</v>
      </c>
      <c r="AB15" s="6" t="s">
        <v>91</v>
      </c>
      <c r="AC15" s="6">
        <v>2033</v>
      </c>
      <c r="AD15" s="6">
        <v>0.010766</v>
      </c>
      <c r="AE15" s="6">
        <v>1.43715334</v>
      </c>
    </row>
    <row r="16" spans="3:31">
      <c r="C16" s="4"/>
      <c r="G16" s="5"/>
      <c r="Y16" s="6" t="s">
        <v>88</v>
      </c>
      <c r="Z16" s="6" t="s">
        <v>89</v>
      </c>
      <c r="AA16" s="6" t="s">
        <v>90</v>
      </c>
      <c r="AB16" s="6" t="s">
        <v>91</v>
      </c>
      <c r="AC16" s="6">
        <v>2034</v>
      </c>
      <c r="AD16" s="6">
        <v>0.010757</v>
      </c>
      <c r="AE16" s="6">
        <v>1.43595193</v>
      </c>
    </row>
    <row r="17" spans="3:31">
      <c r="C17" s="4"/>
      <c r="G17" s="5"/>
      <c r="Y17" s="6" t="s">
        <v>88</v>
      </c>
      <c r="Z17" s="6" t="s">
        <v>89</v>
      </c>
      <c r="AA17" s="6" t="s">
        <v>90</v>
      </c>
      <c r="AB17" s="6" t="s">
        <v>91</v>
      </c>
      <c r="AC17" s="6">
        <v>2035</v>
      </c>
      <c r="AD17" s="6">
        <v>0.010755</v>
      </c>
      <c r="AE17" s="6">
        <v>1.43568495</v>
      </c>
    </row>
    <row r="18" spans="3:31">
      <c r="C18" s="4"/>
      <c r="G18" s="5"/>
      <c r="Y18" s="6" t="s">
        <v>88</v>
      </c>
      <c r="Z18" s="6" t="s">
        <v>89</v>
      </c>
      <c r="AA18" s="6" t="s">
        <v>90</v>
      </c>
      <c r="AB18" s="6" t="s">
        <v>91</v>
      </c>
      <c r="AC18" s="6">
        <v>2036</v>
      </c>
      <c r="AD18" s="6">
        <v>0.010758</v>
      </c>
      <c r="AE18" s="6">
        <v>1.43608542</v>
      </c>
    </row>
    <row r="19" spans="3:31">
      <c r="C19" s="4"/>
      <c r="G19" s="5"/>
      <c r="Y19" s="6" t="s">
        <v>88</v>
      </c>
      <c r="Z19" s="6" t="s">
        <v>89</v>
      </c>
      <c r="AA19" s="6" t="s">
        <v>90</v>
      </c>
      <c r="AB19" s="6" t="s">
        <v>91</v>
      </c>
      <c r="AC19" s="6">
        <v>2037</v>
      </c>
      <c r="AD19" s="6">
        <v>0.010767</v>
      </c>
      <c r="AE19" s="6">
        <v>1.43728683</v>
      </c>
    </row>
    <row r="20" spans="3:31">
      <c r="C20" s="4"/>
      <c r="G20" s="5"/>
      <c r="Y20" s="6" t="s">
        <v>88</v>
      </c>
      <c r="Z20" s="6" t="s">
        <v>89</v>
      </c>
      <c r="AA20" s="6" t="s">
        <v>90</v>
      </c>
      <c r="AB20" s="6" t="s">
        <v>91</v>
      </c>
      <c r="AC20" s="6">
        <v>2038</v>
      </c>
      <c r="AD20" s="6">
        <v>0.011265</v>
      </c>
      <c r="AE20" s="6">
        <v>1.50376485</v>
      </c>
    </row>
    <row r="21" spans="3:31">
      <c r="C21" s="4"/>
      <c r="G21" s="5"/>
      <c r="Y21" s="6" t="s">
        <v>88</v>
      </c>
      <c r="Z21" s="6" t="s">
        <v>89</v>
      </c>
      <c r="AA21" s="6" t="s">
        <v>90</v>
      </c>
      <c r="AB21" s="6" t="s">
        <v>91</v>
      </c>
      <c r="AC21" s="6">
        <v>2039</v>
      </c>
      <c r="AD21" s="6">
        <v>0.011242</v>
      </c>
      <c r="AE21" s="6">
        <v>1.50069458</v>
      </c>
    </row>
    <row r="22" spans="3:31">
      <c r="C22" s="4"/>
      <c r="G22" s="5"/>
      <c r="Y22" s="6" t="s">
        <v>88</v>
      </c>
      <c r="Z22" s="6" t="s">
        <v>89</v>
      </c>
      <c r="AA22" s="6" t="s">
        <v>90</v>
      </c>
      <c r="AB22" s="6" t="s">
        <v>91</v>
      </c>
      <c r="AC22" s="6">
        <v>2040</v>
      </c>
      <c r="AD22" s="6">
        <v>0.011233</v>
      </c>
      <c r="AE22" s="6">
        <v>1.49949317</v>
      </c>
    </row>
    <row r="23" spans="3:31">
      <c r="C23" s="4"/>
      <c r="G23" s="5"/>
      <c r="Y23" s="6" t="s">
        <v>88</v>
      </c>
      <c r="Z23" s="6" t="s">
        <v>89</v>
      </c>
      <c r="AA23" s="6" t="s">
        <v>90</v>
      </c>
      <c r="AB23" s="6" t="s">
        <v>91</v>
      </c>
      <c r="AC23" s="6">
        <v>2041</v>
      </c>
      <c r="AD23" s="6">
        <v>0.011261</v>
      </c>
      <c r="AE23" s="6">
        <v>1.50323089</v>
      </c>
    </row>
    <row r="24" spans="3:31">
      <c r="C24" s="4"/>
      <c r="G24" s="5"/>
      <c r="Y24" s="6" t="s">
        <v>88</v>
      </c>
      <c r="Z24" s="6" t="s">
        <v>89</v>
      </c>
      <c r="AA24" s="6" t="s">
        <v>90</v>
      </c>
      <c r="AB24" s="6" t="s">
        <v>91</v>
      </c>
      <c r="AC24" s="6">
        <v>2042</v>
      </c>
      <c r="AD24" s="6">
        <v>0.011312</v>
      </c>
      <c r="AE24" s="6">
        <v>1.51003888</v>
      </c>
    </row>
    <row r="25" spans="3:31">
      <c r="C25" s="4"/>
      <c r="G25" s="5"/>
      <c r="Y25" s="6" t="s">
        <v>88</v>
      </c>
      <c r="Z25" s="6" t="s">
        <v>89</v>
      </c>
      <c r="AA25" s="6" t="s">
        <v>90</v>
      </c>
      <c r="AB25" s="6" t="s">
        <v>91</v>
      </c>
      <c r="AC25" s="6">
        <v>2043</v>
      </c>
      <c r="AD25" s="6">
        <v>0.011371</v>
      </c>
      <c r="AE25" s="6">
        <v>1.51791479</v>
      </c>
    </row>
    <row r="26" spans="3:31">
      <c r="C26" s="4"/>
      <c r="G26" s="5"/>
      <c r="Y26" s="6" t="s">
        <v>88</v>
      </c>
      <c r="Z26" s="6" t="s">
        <v>89</v>
      </c>
      <c r="AA26" s="6" t="s">
        <v>90</v>
      </c>
      <c r="AB26" s="6" t="s">
        <v>91</v>
      </c>
      <c r="AC26" s="6">
        <v>2044</v>
      </c>
      <c r="AD26" s="6">
        <v>0.01143</v>
      </c>
      <c r="AE26" s="6">
        <v>1.5257907</v>
      </c>
    </row>
    <row r="27" spans="3:31">
      <c r="C27" s="4"/>
      <c r="G27" s="5"/>
      <c r="Y27" s="6" t="s">
        <v>88</v>
      </c>
      <c r="Z27" s="6" t="s">
        <v>89</v>
      </c>
      <c r="AA27" s="6" t="s">
        <v>90</v>
      </c>
      <c r="AB27" s="6" t="s">
        <v>91</v>
      </c>
      <c r="AC27" s="6">
        <v>2045</v>
      </c>
      <c r="AD27" s="6">
        <v>0.011487</v>
      </c>
      <c r="AE27" s="6">
        <v>1.53339963</v>
      </c>
    </row>
    <row r="28" spans="3:31">
      <c r="C28" s="4"/>
      <c r="G28" s="5"/>
      <c r="Y28" s="6" t="s">
        <v>88</v>
      </c>
      <c r="Z28" s="6" t="s">
        <v>89</v>
      </c>
      <c r="AA28" s="6" t="s">
        <v>90</v>
      </c>
      <c r="AB28" s="6" t="s">
        <v>91</v>
      </c>
      <c r="AC28" s="6">
        <v>2046</v>
      </c>
      <c r="AD28" s="6">
        <v>0.011548</v>
      </c>
      <c r="AE28" s="6">
        <v>1.54154252</v>
      </c>
    </row>
    <row r="29" spans="3:31">
      <c r="C29" s="4"/>
      <c r="G29" s="5"/>
      <c r="Y29" s="6" t="s">
        <v>88</v>
      </c>
      <c r="Z29" s="6" t="s">
        <v>89</v>
      </c>
      <c r="AA29" s="6" t="s">
        <v>90</v>
      </c>
      <c r="AB29" s="6" t="s">
        <v>91</v>
      </c>
      <c r="AC29" s="6">
        <v>2047</v>
      </c>
      <c r="AD29" s="6">
        <v>0.012045</v>
      </c>
      <c r="AE29" s="6">
        <v>1.60788705</v>
      </c>
    </row>
    <row r="30" spans="3:31">
      <c r="C30" s="4"/>
      <c r="G30" s="5"/>
      <c r="Y30" s="6" t="s">
        <v>88</v>
      </c>
      <c r="Z30" s="6" t="s">
        <v>89</v>
      </c>
      <c r="AA30" s="6" t="s">
        <v>90</v>
      </c>
      <c r="AB30" s="6" t="s">
        <v>91</v>
      </c>
      <c r="AC30" s="6">
        <v>2048</v>
      </c>
      <c r="AD30" s="6">
        <v>0.012098</v>
      </c>
      <c r="AE30" s="6">
        <v>1.61496202</v>
      </c>
    </row>
    <row r="31" spans="3:31">
      <c r="C31" s="4"/>
      <c r="G31" s="5"/>
      <c r="Y31" s="6" t="s">
        <v>88</v>
      </c>
      <c r="Z31" s="6" t="s">
        <v>89</v>
      </c>
      <c r="AA31" s="6" t="s">
        <v>90</v>
      </c>
      <c r="AB31" s="6" t="s">
        <v>91</v>
      </c>
      <c r="AC31" s="6">
        <v>2049</v>
      </c>
      <c r="AD31" s="6">
        <v>0.012155</v>
      </c>
      <c r="AE31" s="6">
        <v>1.62257095</v>
      </c>
    </row>
    <row r="32" spans="3:31">
      <c r="C32" s="4"/>
      <c r="G32" s="5"/>
      <c r="Y32" s="6" t="s">
        <v>88</v>
      </c>
      <c r="Z32" s="6" t="s">
        <v>89</v>
      </c>
      <c r="AA32" s="6" t="s">
        <v>90</v>
      </c>
      <c r="AB32" s="6" t="s">
        <v>91</v>
      </c>
      <c r="AC32" s="6">
        <v>2050</v>
      </c>
      <c r="AD32" s="6">
        <v>0.012203</v>
      </c>
      <c r="AE32" s="6">
        <v>1.62897847</v>
      </c>
    </row>
    <row r="33" spans="3:31">
      <c r="C33" s="4"/>
      <c r="G33" s="5"/>
      <c r="Y33" s="6" t="s">
        <v>88</v>
      </c>
      <c r="Z33" s="6" t="s">
        <v>89</v>
      </c>
      <c r="AA33" s="6" t="s">
        <v>90</v>
      </c>
      <c r="AB33" s="6" t="s">
        <v>94</v>
      </c>
      <c r="AC33" s="6">
        <v>2050</v>
      </c>
      <c r="AD33" s="6">
        <v>1.853224</v>
      </c>
      <c r="AE33" s="6">
        <v>247.38687176</v>
      </c>
    </row>
    <row r="34" spans="3:31">
      <c r="C34" s="4"/>
      <c r="G34" s="5"/>
      <c r="Y34" s="6" t="s">
        <v>88</v>
      </c>
      <c r="Z34" s="6" t="s">
        <v>89</v>
      </c>
      <c r="AA34" s="6" t="s">
        <v>90</v>
      </c>
      <c r="AB34" s="6" t="s">
        <v>94</v>
      </c>
      <c r="AC34" s="6">
        <v>2049</v>
      </c>
      <c r="AD34" s="6">
        <v>1.766685</v>
      </c>
      <c r="AE34" s="6">
        <v>235.83478065</v>
      </c>
    </row>
    <row r="35" spans="3:31">
      <c r="C35" s="4"/>
      <c r="G35" s="5"/>
      <c r="Y35" s="6" t="s">
        <v>88</v>
      </c>
      <c r="Z35" s="6" t="s">
        <v>89</v>
      </c>
      <c r="AA35" s="6" t="s">
        <v>90</v>
      </c>
      <c r="AB35" s="6" t="s">
        <v>94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88</v>
      </c>
      <c r="Z36" s="6" t="s">
        <v>89</v>
      </c>
      <c r="AA36" s="6" t="s">
        <v>90</v>
      </c>
      <c r="AB36" s="6" t="s">
        <v>94</v>
      </c>
      <c r="AC36" s="6">
        <v>2047</v>
      </c>
      <c r="AD36" s="6">
        <v>1.698182</v>
      </c>
      <c r="AE36" s="6">
        <v>226.69031518</v>
      </c>
    </row>
    <row r="37" spans="3:31">
      <c r="C37" s="4"/>
      <c r="G37" s="5"/>
      <c r="Y37" s="6" t="s">
        <v>88</v>
      </c>
      <c r="Z37" s="6" t="s">
        <v>89</v>
      </c>
      <c r="AA37" s="6" t="s">
        <v>90</v>
      </c>
      <c r="AB37" s="6" t="s">
        <v>94</v>
      </c>
      <c r="AC37" s="6">
        <v>2046</v>
      </c>
      <c r="AD37" s="6">
        <v>1.660678</v>
      </c>
      <c r="AE37" s="6">
        <v>221.68390622</v>
      </c>
    </row>
    <row r="38" spans="3:31">
      <c r="C38" s="4"/>
      <c r="G38" s="5"/>
      <c r="Y38" s="6" t="s">
        <v>88</v>
      </c>
      <c r="Z38" s="6" t="s">
        <v>89</v>
      </c>
      <c r="AA38" s="6" t="s">
        <v>90</v>
      </c>
      <c r="AB38" s="6" t="s">
        <v>94</v>
      </c>
      <c r="AC38" s="6">
        <v>2045</v>
      </c>
      <c r="AD38" s="6">
        <v>1.623282</v>
      </c>
      <c r="AE38" s="6">
        <v>216.69191418</v>
      </c>
    </row>
    <row r="39" spans="3:31">
      <c r="C39" s="4"/>
      <c r="G39" s="5"/>
      <c r="Y39" s="6" t="s">
        <v>88</v>
      </c>
      <c r="Z39" s="6" t="s">
        <v>89</v>
      </c>
      <c r="AA39" s="6" t="s">
        <v>90</v>
      </c>
      <c r="AB39" s="6" t="s">
        <v>94</v>
      </c>
      <c r="AC39" s="6">
        <v>2044</v>
      </c>
      <c r="AD39" s="6">
        <v>1.585867</v>
      </c>
      <c r="AE39" s="6">
        <v>211.69738583</v>
      </c>
    </row>
    <row r="40" spans="3:31">
      <c r="C40" s="4"/>
      <c r="G40" s="5"/>
      <c r="Y40" s="6" t="s">
        <v>88</v>
      </c>
      <c r="Z40" s="6" t="s">
        <v>89</v>
      </c>
      <c r="AA40" s="6" t="s">
        <v>90</v>
      </c>
      <c r="AB40" s="6" t="s">
        <v>94</v>
      </c>
      <c r="AC40" s="6">
        <v>2043</v>
      </c>
      <c r="AD40" s="6">
        <v>1.554594</v>
      </c>
      <c r="AE40" s="6">
        <v>207.52275306</v>
      </c>
    </row>
    <row r="41" spans="3:31">
      <c r="C41" s="4"/>
      <c r="G41" s="5"/>
      <c r="Y41" s="6" t="s">
        <v>88</v>
      </c>
      <c r="Z41" s="6" t="s">
        <v>89</v>
      </c>
      <c r="AA41" s="6" t="s">
        <v>90</v>
      </c>
      <c r="AB41" s="6" t="s">
        <v>94</v>
      </c>
      <c r="AC41" s="6">
        <v>2042</v>
      </c>
      <c r="AD41" s="6">
        <v>1.517143</v>
      </c>
      <c r="AE41" s="6">
        <v>202.52341907</v>
      </c>
    </row>
    <row r="42" spans="3:31">
      <c r="C42" s="3"/>
      <c r="Y42" s="6" t="s">
        <v>88</v>
      </c>
      <c r="Z42" s="6" t="s">
        <v>89</v>
      </c>
      <c r="AA42" s="6" t="s">
        <v>90</v>
      </c>
      <c r="AB42" s="6" t="s">
        <v>94</v>
      </c>
      <c r="AC42" s="6">
        <v>2041</v>
      </c>
      <c r="AD42" s="6">
        <v>1.479658</v>
      </c>
      <c r="AE42" s="6">
        <v>197.51954642</v>
      </c>
    </row>
    <row r="43" spans="3:31">
      <c r="C43" s="4"/>
      <c r="G43" s="5"/>
      <c r="Y43" s="6" t="s">
        <v>88</v>
      </c>
      <c r="Z43" s="6" t="s">
        <v>89</v>
      </c>
      <c r="AA43" s="6" t="s">
        <v>90</v>
      </c>
      <c r="AB43" s="6" t="s">
        <v>94</v>
      </c>
      <c r="AC43" s="6">
        <v>2040</v>
      </c>
      <c r="AD43" s="6">
        <v>1.448292</v>
      </c>
      <c r="AE43" s="6">
        <v>193.33249908</v>
      </c>
    </row>
    <row r="44" spans="3:31">
      <c r="C44" s="4"/>
      <c r="G44" s="5"/>
      <c r="Y44" s="6" t="s">
        <v>88</v>
      </c>
      <c r="Z44" s="6" t="s">
        <v>89</v>
      </c>
      <c r="AA44" s="6" t="s">
        <v>90</v>
      </c>
      <c r="AB44" s="6" t="s">
        <v>94</v>
      </c>
      <c r="AC44" s="6">
        <v>2039</v>
      </c>
      <c r="AD44" s="6">
        <v>1.410763</v>
      </c>
      <c r="AE44" s="6">
        <v>188.32275287</v>
      </c>
    </row>
    <row r="45" spans="3:31">
      <c r="C45" s="4"/>
      <c r="G45" s="5"/>
      <c r="Y45" s="6" t="s">
        <v>88</v>
      </c>
      <c r="Z45" s="6" t="s">
        <v>89</v>
      </c>
      <c r="AA45" s="6" t="s">
        <v>90</v>
      </c>
      <c r="AB45" s="6" t="s">
        <v>94</v>
      </c>
      <c r="AC45" s="6">
        <v>2038</v>
      </c>
      <c r="AD45" s="6">
        <v>1.342488</v>
      </c>
      <c r="AE45" s="6">
        <v>179.20872312</v>
      </c>
    </row>
    <row r="46" spans="3:31">
      <c r="C46" s="4"/>
      <c r="G46" s="5"/>
      <c r="Y46" s="6" t="s">
        <v>88</v>
      </c>
      <c r="Z46" s="6" t="s">
        <v>89</v>
      </c>
      <c r="AA46" s="6" t="s">
        <v>90</v>
      </c>
      <c r="AB46" s="6" t="s">
        <v>94</v>
      </c>
      <c r="AC46" s="6">
        <v>2037</v>
      </c>
      <c r="AD46" s="6">
        <v>1.267937</v>
      </c>
      <c r="AE46" s="6">
        <v>169.25691013</v>
      </c>
    </row>
    <row r="47" spans="3:31">
      <c r="C47" s="4"/>
      <c r="G47" s="5"/>
      <c r="Y47" s="6" t="s">
        <v>88</v>
      </c>
      <c r="Z47" s="6" t="s">
        <v>89</v>
      </c>
      <c r="AA47" s="6" t="s">
        <v>90</v>
      </c>
      <c r="AB47" s="6" t="s">
        <v>94</v>
      </c>
      <c r="AC47" s="6">
        <v>2036</v>
      </c>
      <c r="AD47" s="6">
        <v>1.199707</v>
      </c>
      <c r="AE47" s="6">
        <v>160.14888743</v>
      </c>
    </row>
    <row r="48" spans="3:31">
      <c r="C48" s="4"/>
      <c r="G48" s="5"/>
      <c r="Y48" s="6" t="s">
        <v>88</v>
      </c>
      <c r="Z48" s="6" t="s">
        <v>89</v>
      </c>
      <c r="AA48" s="6" t="s">
        <v>90</v>
      </c>
      <c r="AB48" s="6" t="s">
        <v>94</v>
      </c>
      <c r="AC48" s="6">
        <v>2035</v>
      </c>
      <c r="AD48" s="6">
        <v>1.125346</v>
      </c>
      <c r="AE48" s="6">
        <v>150.22243754</v>
      </c>
    </row>
    <row r="49" spans="3:31">
      <c r="C49" s="4"/>
      <c r="G49" s="5"/>
      <c r="Y49" s="6" t="s">
        <v>88</v>
      </c>
      <c r="Z49" s="6" t="s">
        <v>89</v>
      </c>
      <c r="AA49" s="6" t="s">
        <v>90</v>
      </c>
      <c r="AB49" s="6" t="s">
        <v>94</v>
      </c>
      <c r="AC49" s="6">
        <v>2034</v>
      </c>
      <c r="AD49" s="6">
        <v>1.057144</v>
      </c>
      <c r="AE49" s="6">
        <v>141.11815256</v>
      </c>
    </row>
    <row r="50" spans="3:31">
      <c r="C50" s="4"/>
      <c r="G50" s="5"/>
      <c r="Y50" s="6" t="s">
        <v>88</v>
      </c>
      <c r="Z50" s="6" t="s">
        <v>89</v>
      </c>
      <c r="AA50" s="6" t="s">
        <v>90</v>
      </c>
      <c r="AB50" s="6" t="s">
        <v>94</v>
      </c>
      <c r="AC50" s="6">
        <v>2033</v>
      </c>
      <c r="AD50" s="6">
        <v>0.986272</v>
      </c>
      <c r="AE50" s="6">
        <v>131.65744928</v>
      </c>
    </row>
    <row r="51" spans="3:31">
      <c r="C51" s="4"/>
      <c r="G51" s="5"/>
      <c r="Y51" s="6" t="s">
        <v>88</v>
      </c>
      <c r="Z51" s="6" t="s">
        <v>89</v>
      </c>
      <c r="AA51" s="6" t="s">
        <v>90</v>
      </c>
      <c r="AB51" s="6" t="s">
        <v>94</v>
      </c>
      <c r="AC51" s="6">
        <v>2032</v>
      </c>
      <c r="AD51" s="6">
        <v>0.908226</v>
      </c>
      <c r="AE51" s="6">
        <v>121.23908874</v>
      </c>
    </row>
    <row r="52" spans="3:31">
      <c r="C52" s="4"/>
      <c r="G52" s="5"/>
      <c r="Y52" s="6" t="s">
        <v>88</v>
      </c>
      <c r="Z52" s="6" t="s">
        <v>89</v>
      </c>
      <c r="AA52" s="6" t="s">
        <v>90</v>
      </c>
      <c r="AB52" s="6" t="s">
        <v>94</v>
      </c>
      <c r="AC52" s="6">
        <v>2031</v>
      </c>
      <c r="AD52" s="6">
        <v>0.832362</v>
      </c>
      <c r="AE52" s="6">
        <v>111.11200338</v>
      </c>
    </row>
    <row r="53" spans="3:31">
      <c r="C53" s="4"/>
      <c r="G53" s="5"/>
      <c r="Y53" s="6" t="s">
        <v>88</v>
      </c>
      <c r="Z53" s="6" t="s">
        <v>89</v>
      </c>
      <c r="AA53" s="6" t="s">
        <v>90</v>
      </c>
      <c r="AB53" s="6" t="s">
        <v>94</v>
      </c>
      <c r="AC53" s="6">
        <v>2030</v>
      </c>
      <c r="AD53" s="6">
        <v>0.745292</v>
      </c>
      <c r="AE53" s="6">
        <v>99.48902908</v>
      </c>
    </row>
    <row r="54" spans="3:31">
      <c r="C54" s="4"/>
      <c r="G54" s="5"/>
      <c r="Y54" s="6" t="s">
        <v>88</v>
      </c>
      <c r="Z54" s="6" t="s">
        <v>89</v>
      </c>
      <c r="AA54" s="6" t="s">
        <v>90</v>
      </c>
      <c r="AB54" s="6" t="s">
        <v>94</v>
      </c>
      <c r="AC54" s="6">
        <v>2029</v>
      </c>
      <c r="AD54" s="6">
        <v>0.650206</v>
      </c>
      <c r="AE54" s="6">
        <v>86.79599894</v>
      </c>
    </row>
    <row r="55" spans="3:31">
      <c r="C55" s="4"/>
      <c r="G55" s="5"/>
      <c r="Y55" s="6" t="s">
        <v>88</v>
      </c>
      <c r="Z55" s="6" t="s">
        <v>89</v>
      </c>
      <c r="AA55" s="6" t="s">
        <v>90</v>
      </c>
      <c r="AB55" s="6" t="s">
        <v>94</v>
      </c>
      <c r="AC55" s="6">
        <v>2028</v>
      </c>
      <c r="AD55" s="6">
        <v>0.005469</v>
      </c>
      <c r="AE55" s="6">
        <v>0.73005681</v>
      </c>
    </row>
    <row r="56" spans="3:31">
      <c r="C56" s="4"/>
      <c r="G56" s="5"/>
      <c r="Y56" s="6" t="s">
        <v>88</v>
      </c>
      <c r="Z56" s="6" t="s">
        <v>89</v>
      </c>
      <c r="AA56" s="6" t="s">
        <v>90</v>
      </c>
      <c r="AB56" s="6" t="s">
        <v>94</v>
      </c>
      <c r="AC56" s="6">
        <v>2027</v>
      </c>
      <c r="AD56" s="6">
        <v>0.00539</v>
      </c>
      <c r="AE56" s="6">
        <v>0.7195111</v>
      </c>
    </row>
    <row r="57" spans="3:31">
      <c r="C57" s="4"/>
      <c r="G57" s="5"/>
      <c r="Y57" s="6" t="s">
        <v>88</v>
      </c>
      <c r="Z57" s="6" t="s">
        <v>89</v>
      </c>
      <c r="AA57" s="6" t="s">
        <v>90</v>
      </c>
      <c r="AB57" s="6" t="s">
        <v>94</v>
      </c>
      <c r="AC57" s="6">
        <v>2026</v>
      </c>
      <c r="AD57" s="6">
        <v>0.005124</v>
      </c>
      <c r="AE57" s="6">
        <v>0.68400276</v>
      </c>
    </row>
    <row r="58" spans="3:31">
      <c r="C58" s="4"/>
      <c r="G58" s="5"/>
      <c r="Y58" s="6" t="s">
        <v>88</v>
      </c>
      <c r="Z58" s="6" t="s">
        <v>89</v>
      </c>
      <c r="AA58" s="6" t="s">
        <v>90</v>
      </c>
      <c r="AB58" s="6" t="s">
        <v>94</v>
      </c>
      <c r="AC58" s="6">
        <v>2025</v>
      </c>
      <c r="AD58" s="6">
        <v>0.001992</v>
      </c>
      <c r="AE58" s="6">
        <v>0.26591208</v>
      </c>
    </row>
    <row r="59" spans="3:31">
      <c r="C59" s="4"/>
      <c r="G59" s="5"/>
      <c r="Y59" s="6" t="s">
        <v>88</v>
      </c>
      <c r="Z59" s="6" t="s">
        <v>89</v>
      </c>
      <c r="AA59" s="6" t="s">
        <v>90</v>
      </c>
      <c r="AB59" s="6" t="s">
        <v>94</v>
      </c>
      <c r="AC59" s="6">
        <v>2024</v>
      </c>
      <c r="AD59" s="6">
        <v>0.001268</v>
      </c>
      <c r="AE59" s="6">
        <v>0.16926532</v>
      </c>
    </row>
    <row r="60" spans="3:31">
      <c r="C60" s="4"/>
      <c r="G60" s="5"/>
      <c r="Y60" s="6" t="s">
        <v>88</v>
      </c>
      <c r="Z60" s="6" t="s">
        <v>89</v>
      </c>
      <c r="AA60" s="6" t="s">
        <v>90</v>
      </c>
      <c r="AB60" s="6" t="s">
        <v>94</v>
      </c>
      <c r="AC60" s="6">
        <v>2023</v>
      </c>
      <c r="AD60" s="6">
        <v>0.000777</v>
      </c>
      <c r="AE60" s="6">
        <v>0.10372173</v>
      </c>
    </row>
    <row r="61" spans="3:31">
      <c r="C61" s="4"/>
      <c r="G61" s="5"/>
      <c r="Y61" s="6" t="s">
        <v>88</v>
      </c>
      <c r="Z61" s="6" t="s">
        <v>89</v>
      </c>
      <c r="AA61" s="6" t="s">
        <v>90</v>
      </c>
      <c r="AB61" s="6" t="s">
        <v>94</v>
      </c>
      <c r="AC61" s="6">
        <v>2022</v>
      </c>
      <c r="AD61" s="6">
        <v>0.000694</v>
      </c>
      <c r="AE61" s="6">
        <v>0.09264206</v>
      </c>
    </row>
    <row r="62" spans="3:31">
      <c r="C62" s="4"/>
      <c r="G62" s="5"/>
      <c r="Y62" s="6" t="s">
        <v>88</v>
      </c>
      <c r="Z62" s="6" t="s">
        <v>89</v>
      </c>
      <c r="AA62" s="6" t="s">
        <v>90</v>
      </c>
      <c r="AB62" s="6" t="s">
        <v>94</v>
      </c>
      <c r="AC62" s="6">
        <v>2021</v>
      </c>
      <c r="AD62" s="6">
        <v>0.000531</v>
      </c>
      <c r="AE62" s="6">
        <v>0.07088319</v>
      </c>
    </row>
    <row r="63" spans="3:31">
      <c r="C63" s="4"/>
      <c r="G63" s="5"/>
      <c r="Y63" s="6" t="s">
        <v>88</v>
      </c>
      <c r="Z63" s="6" t="s">
        <v>89</v>
      </c>
      <c r="AA63" s="6" t="s">
        <v>90</v>
      </c>
      <c r="AB63" s="6" t="s">
        <v>94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88</v>
      </c>
      <c r="Z64" s="6" t="s">
        <v>89</v>
      </c>
      <c r="AA64" s="6" t="s">
        <v>90</v>
      </c>
      <c r="AB64" s="6" t="s">
        <v>95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88</v>
      </c>
      <c r="Z65" s="6" t="s">
        <v>89</v>
      </c>
      <c r="AA65" s="6" t="s">
        <v>90</v>
      </c>
      <c r="AB65" s="6" t="s">
        <v>95</v>
      </c>
      <c r="AC65" s="6">
        <v>2021</v>
      </c>
      <c r="AD65" s="6">
        <v>0.000929</v>
      </c>
      <c r="AE65" s="6">
        <v>0.12401221</v>
      </c>
    </row>
    <row r="66" spans="3:31">
      <c r="C66" s="4"/>
      <c r="G66" s="5"/>
      <c r="Y66" s="6" t="s">
        <v>88</v>
      </c>
      <c r="Z66" s="6" t="s">
        <v>89</v>
      </c>
      <c r="AA66" s="6" t="s">
        <v>90</v>
      </c>
      <c r="AB66" s="6" t="s">
        <v>95</v>
      </c>
      <c r="AC66" s="6">
        <v>2022</v>
      </c>
      <c r="AD66" s="6">
        <v>0.001376</v>
      </c>
      <c r="AE66" s="6">
        <v>0.18368224</v>
      </c>
    </row>
    <row r="67" spans="3:31">
      <c r="C67" s="4"/>
      <c r="G67" s="5"/>
      <c r="Y67" s="6" t="s">
        <v>88</v>
      </c>
      <c r="Z67" s="6" t="s">
        <v>89</v>
      </c>
      <c r="AA67" s="6" t="s">
        <v>90</v>
      </c>
      <c r="AB67" s="6" t="s">
        <v>95</v>
      </c>
      <c r="AC67" s="6">
        <v>2023</v>
      </c>
      <c r="AD67" s="6">
        <v>0.001603</v>
      </c>
      <c r="AE67" s="6">
        <v>0.21398447</v>
      </c>
    </row>
    <row r="68" spans="3:31">
      <c r="C68" s="4"/>
      <c r="G68" s="5"/>
      <c r="Y68" s="6" t="s">
        <v>88</v>
      </c>
      <c r="Z68" s="6" t="s">
        <v>89</v>
      </c>
      <c r="AA68" s="6" t="s">
        <v>90</v>
      </c>
      <c r="AB68" s="6" t="s">
        <v>95</v>
      </c>
      <c r="AC68" s="6">
        <v>2024</v>
      </c>
      <c r="AD68" s="6">
        <v>0.096519</v>
      </c>
      <c r="AE68" s="6">
        <v>12.88432131</v>
      </c>
    </row>
    <row r="69" spans="3:31">
      <c r="C69" s="4"/>
      <c r="G69" s="5"/>
      <c r="Y69" s="6" t="s">
        <v>88</v>
      </c>
      <c r="Z69" s="6" t="s">
        <v>89</v>
      </c>
      <c r="AA69" s="6" t="s">
        <v>90</v>
      </c>
      <c r="AB69" s="6" t="s">
        <v>95</v>
      </c>
      <c r="AC69" s="6">
        <v>2025</v>
      </c>
      <c r="AD69" s="6">
        <v>0.27394</v>
      </c>
      <c r="AE69" s="6">
        <v>36.5682506</v>
      </c>
    </row>
    <row r="70" spans="3:31">
      <c r="C70" s="4"/>
      <c r="G70" s="5"/>
      <c r="Y70" s="6" t="s">
        <v>88</v>
      </c>
      <c r="Z70" s="6" t="s">
        <v>89</v>
      </c>
      <c r="AA70" s="6" t="s">
        <v>90</v>
      </c>
      <c r="AB70" s="6" t="s">
        <v>95</v>
      </c>
      <c r="AC70" s="6">
        <v>2026</v>
      </c>
      <c r="AD70" s="6">
        <v>0.458409</v>
      </c>
      <c r="AE70" s="6">
        <v>61.19301741</v>
      </c>
    </row>
    <row r="71" spans="3:31">
      <c r="C71" s="4"/>
      <c r="G71" s="5"/>
      <c r="Y71" s="6" t="s">
        <v>88</v>
      </c>
      <c r="Z71" s="6" t="s">
        <v>89</v>
      </c>
      <c r="AA71" s="6" t="s">
        <v>90</v>
      </c>
      <c r="AB71" s="6" t="s">
        <v>95</v>
      </c>
      <c r="AC71" s="6">
        <v>2027</v>
      </c>
      <c r="AD71" s="6">
        <v>0.564149</v>
      </c>
      <c r="AE71" s="6">
        <v>75.30825001</v>
      </c>
    </row>
    <row r="72" spans="3:31">
      <c r="C72" s="4"/>
      <c r="G72" s="5"/>
      <c r="Y72" s="6" t="s">
        <v>88</v>
      </c>
      <c r="Z72" s="6" t="s">
        <v>89</v>
      </c>
      <c r="AA72" s="6" t="s">
        <v>90</v>
      </c>
      <c r="AB72" s="6" t="s">
        <v>95</v>
      </c>
      <c r="AC72" s="6">
        <v>2028</v>
      </c>
      <c r="AD72" s="6">
        <v>0.628171</v>
      </c>
      <c r="AE72" s="6">
        <v>83.85454679</v>
      </c>
    </row>
    <row r="73" spans="3:31">
      <c r="C73" s="3"/>
      <c r="G73" s="5"/>
      <c r="Y73" s="6" t="s">
        <v>88</v>
      </c>
      <c r="Z73" s="6" t="s">
        <v>89</v>
      </c>
      <c r="AA73" s="6" t="s">
        <v>90</v>
      </c>
      <c r="AB73" s="6" t="s">
        <v>95</v>
      </c>
      <c r="AC73" s="6">
        <v>2029</v>
      </c>
      <c r="AD73" s="6">
        <v>0.736593</v>
      </c>
      <c r="AE73" s="6">
        <v>98.32779957</v>
      </c>
    </row>
    <row r="74" spans="3:31">
      <c r="C74" s="4"/>
      <c r="G74" s="5"/>
      <c r="Y74" s="6" t="s">
        <v>88</v>
      </c>
      <c r="Z74" s="6" t="s">
        <v>89</v>
      </c>
      <c r="AA74" s="6" t="s">
        <v>90</v>
      </c>
      <c r="AB74" s="6" t="s">
        <v>95</v>
      </c>
      <c r="AC74" s="6">
        <v>2030</v>
      </c>
      <c r="AD74" s="6">
        <v>0.802578</v>
      </c>
      <c r="AE74" s="6">
        <v>107.13613722</v>
      </c>
    </row>
    <row r="75" spans="3:31">
      <c r="C75" s="4"/>
      <c r="G75" s="5"/>
      <c r="Y75" s="6" t="s">
        <v>88</v>
      </c>
      <c r="Z75" s="6" t="s">
        <v>89</v>
      </c>
      <c r="AA75" s="6" t="s">
        <v>90</v>
      </c>
      <c r="AB75" s="6" t="s">
        <v>95</v>
      </c>
      <c r="AC75" s="6">
        <v>2031</v>
      </c>
      <c r="AD75" s="6">
        <v>0.858106</v>
      </c>
      <c r="AE75" s="6">
        <v>114.54856994</v>
      </c>
    </row>
    <row r="76" spans="3:31">
      <c r="C76" s="4"/>
      <c r="G76" s="5"/>
      <c r="Y76" s="6" t="s">
        <v>88</v>
      </c>
      <c r="Z76" s="6" t="s">
        <v>89</v>
      </c>
      <c r="AA76" s="6" t="s">
        <v>90</v>
      </c>
      <c r="AB76" s="6" t="s">
        <v>95</v>
      </c>
      <c r="AC76" s="6">
        <v>2032</v>
      </c>
      <c r="AD76" s="6">
        <v>0.905746</v>
      </c>
      <c r="AE76" s="6">
        <v>120.90803354</v>
      </c>
    </row>
    <row r="77" spans="3:31">
      <c r="C77" s="4"/>
      <c r="G77" s="5"/>
      <c r="Y77" s="6" t="s">
        <v>88</v>
      </c>
      <c r="Z77" s="6" t="s">
        <v>89</v>
      </c>
      <c r="AA77" s="6" t="s">
        <v>90</v>
      </c>
      <c r="AB77" s="6" t="s">
        <v>95</v>
      </c>
      <c r="AC77" s="6">
        <v>2033</v>
      </c>
      <c r="AD77" s="6">
        <v>0.945146</v>
      </c>
      <c r="AE77" s="6">
        <v>126.16753954</v>
      </c>
    </row>
    <row r="78" spans="3:31">
      <c r="C78" s="4"/>
      <c r="G78" s="5"/>
      <c r="Y78" s="6" t="s">
        <v>88</v>
      </c>
      <c r="Z78" s="6" t="s">
        <v>89</v>
      </c>
      <c r="AA78" s="6" t="s">
        <v>90</v>
      </c>
      <c r="AB78" s="6" t="s">
        <v>95</v>
      </c>
      <c r="AC78" s="6">
        <v>2034</v>
      </c>
      <c r="AD78" s="6">
        <v>0.979187</v>
      </c>
      <c r="AE78" s="6">
        <v>130.71167263</v>
      </c>
    </row>
    <row r="79" spans="3:31">
      <c r="C79" s="4"/>
      <c r="G79" s="5"/>
      <c r="Y79" s="6" t="s">
        <v>88</v>
      </c>
      <c r="Z79" s="6" t="s">
        <v>89</v>
      </c>
      <c r="AA79" s="6" t="s">
        <v>90</v>
      </c>
      <c r="AB79" s="6" t="s">
        <v>95</v>
      </c>
      <c r="AC79" s="6">
        <v>2035</v>
      </c>
      <c r="AD79" s="6">
        <v>1.00964</v>
      </c>
      <c r="AE79" s="6">
        <v>134.7768436</v>
      </c>
    </row>
    <row r="80" spans="3:31">
      <c r="C80" s="4"/>
      <c r="G80" s="5"/>
      <c r="Y80" s="6" t="s">
        <v>88</v>
      </c>
      <c r="Z80" s="6" t="s">
        <v>89</v>
      </c>
      <c r="AA80" s="6" t="s">
        <v>90</v>
      </c>
      <c r="AB80" s="6" t="s">
        <v>95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88</v>
      </c>
      <c r="Z81" s="6" t="s">
        <v>89</v>
      </c>
      <c r="AA81" s="6" t="s">
        <v>90</v>
      </c>
      <c r="AB81" s="6" t="s">
        <v>95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88</v>
      </c>
      <c r="Z82" s="6" t="s">
        <v>89</v>
      </c>
      <c r="AA82" s="6" t="s">
        <v>90</v>
      </c>
      <c r="AB82" s="6" t="s">
        <v>95</v>
      </c>
      <c r="AC82" s="6">
        <v>2038</v>
      </c>
      <c r="AD82" s="6">
        <v>1.10064</v>
      </c>
      <c r="AE82" s="6">
        <v>146.9244336</v>
      </c>
    </row>
    <row r="83" spans="3:31">
      <c r="C83" s="4"/>
      <c r="G83" s="5"/>
      <c r="Y83" s="6" t="s">
        <v>88</v>
      </c>
      <c r="Z83" s="6" t="s">
        <v>89</v>
      </c>
      <c r="AA83" s="6" t="s">
        <v>90</v>
      </c>
      <c r="AB83" s="6" t="s">
        <v>95</v>
      </c>
      <c r="AC83" s="6">
        <v>2039</v>
      </c>
      <c r="AD83" s="6">
        <v>1.13078</v>
      </c>
      <c r="AE83" s="6">
        <v>150.9478222</v>
      </c>
    </row>
    <row r="84" spans="3:31">
      <c r="C84" s="4"/>
      <c r="G84" s="5"/>
      <c r="Y84" s="6" t="s">
        <v>88</v>
      </c>
      <c r="Z84" s="6" t="s">
        <v>89</v>
      </c>
      <c r="AA84" s="6" t="s">
        <v>90</v>
      </c>
      <c r="AB84" s="6" t="s">
        <v>95</v>
      </c>
      <c r="AC84" s="6">
        <v>2040</v>
      </c>
      <c r="AD84" s="6">
        <v>1.153957</v>
      </c>
      <c r="AE84" s="6">
        <v>154.04171993</v>
      </c>
    </row>
    <row r="85" spans="3:31">
      <c r="C85" s="4"/>
      <c r="G85" s="5"/>
      <c r="Y85" s="6" t="s">
        <v>88</v>
      </c>
      <c r="Z85" s="6" t="s">
        <v>89</v>
      </c>
      <c r="AA85" s="6" t="s">
        <v>90</v>
      </c>
      <c r="AB85" s="6" t="s">
        <v>95</v>
      </c>
      <c r="AC85" s="6">
        <v>2041</v>
      </c>
      <c r="AD85" s="6">
        <v>1.172406</v>
      </c>
      <c r="AE85" s="6">
        <v>156.50447694</v>
      </c>
    </row>
    <row r="86" spans="3:31">
      <c r="C86" s="4"/>
      <c r="G86" s="5"/>
      <c r="Y86" s="6" t="s">
        <v>88</v>
      </c>
      <c r="Z86" s="6" t="s">
        <v>89</v>
      </c>
      <c r="AA86" s="6" t="s">
        <v>90</v>
      </c>
      <c r="AB86" s="6" t="s">
        <v>95</v>
      </c>
      <c r="AC86" s="6">
        <v>2042</v>
      </c>
      <c r="AD86" s="6">
        <v>1.190122</v>
      </c>
      <c r="AE86" s="6">
        <v>158.86938578</v>
      </c>
    </row>
    <row r="87" spans="3:31">
      <c r="C87" s="4"/>
      <c r="G87" s="5"/>
      <c r="Y87" s="6" t="s">
        <v>88</v>
      </c>
      <c r="Z87" s="6" t="s">
        <v>89</v>
      </c>
      <c r="AA87" s="6" t="s">
        <v>90</v>
      </c>
      <c r="AB87" s="6" t="s">
        <v>95</v>
      </c>
      <c r="AC87" s="6">
        <v>2043</v>
      </c>
      <c r="AD87" s="6">
        <v>1.207592</v>
      </c>
      <c r="AE87" s="6">
        <v>161.20145608</v>
      </c>
    </row>
    <row r="88" spans="3:31">
      <c r="C88" s="4"/>
      <c r="G88" s="5"/>
      <c r="Y88" s="6" t="s">
        <v>88</v>
      </c>
      <c r="Z88" s="6" t="s">
        <v>89</v>
      </c>
      <c r="AA88" s="6" t="s">
        <v>90</v>
      </c>
      <c r="AB88" s="6" t="s">
        <v>95</v>
      </c>
      <c r="AC88" s="6">
        <v>2044</v>
      </c>
      <c r="AD88" s="6">
        <v>1.223663</v>
      </c>
      <c r="AE88" s="6">
        <v>163.34677387</v>
      </c>
    </row>
    <row r="89" spans="3:31">
      <c r="C89" s="4"/>
      <c r="G89" s="5"/>
      <c r="Y89" s="6" t="s">
        <v>88</v>
      </c>
      <c r="Z89" s="6" t="s">
        <v>89</v>
      </c>
      <c r="AA89" s="6" t="s">
        <v>90</v>
      </c>
      <c r="AB89" s="6" t="s">
        <v>95</v>
      </c>
      <c r="AC89" s="6">
        <v>2045</v>
      </c>
      <c r="AD89" s="6">
        <v>1.240685</v>
      </c>
      <c r="AE89" s="6">
        <v>165.61904065</v>
      </c>
    </row>
    <row r="90" spans="3:31">
      <c r="C90" s="4"/>
      <c r="G90" s="5"/>
      <c r="Y90" s="6" t="s">
        <v>88</v>
      </c>
      <c r="Z90" s="6" t="s">
        <v>89</v>
      </c>
      <c r="AA90" s="6" t="s">
        <v>90</v>
      </c>
      <c r="AB90" s="6" t="s">
        <v>95</v>
      </c>
      <c r="AC90" s="6">
        <v>2046</v>
      </c>
      <c r="AD90" s="6">
        <v>1.258307</v>
      </c>
      <c r="AE90" s="6">
        <v>167.97140143</v>
      </c>
    </row>
    <row r="91" spans="3:31">
      <c r="C91" s="4"/>
      <c r="G91" s="5"/>
      <c r="Y91" s="6" t="s">
        <v>88</v>
      </c>
      <c r="Z91" s="6" t="s">
        <v>89</v>
      </c>
      <c r="AA91" s="6" t="s">
        <v>90</v>
      </c>
      <c r="AB91" s="6" t="s">
        <v>95</v>
      </c>
      <c r="AC91" s="6">
        <v>2047</v>
      </c>
      <c r="AD91" s="6">
        <v>1.276176</v>
      </c>
      <c r="AE91" s="6">
        <v>170.35673424</v>
      </c>
    </row>
    <row r="92" spans="3:31">
      <c r="C92" s="4"/>
      <c r="G92" s="5"/>
      <c r="Y92" s="6" t="s">
        <v>88</v>
      </c>
      <c r="Z92" s="6" t="s">
        <v>89</v>
      </c>
      <c r="AA92" s="6" t="s">
        <v>90</v>
      </c>
      <c r="AB92" s="6" t="s">
        <v>95</v>
      </c>
      <c r="AC92" s="6">
        <v>2048</v>
      </c>
      <c r="AD92" s="6">
        <v>1.292853</v>
      </c>
      <c r="AE92" s="6">
        <v>172.58294697</v>
      </c>
    </row>
    <row r="93" spans="3:31">
      <c r="C93" s="4"/>
      <c r="G93" s="5"/>
      <c r="Y93" s="6" t="s">
        <v>88</v>
      </c>
      <c r="Z93" s="6" t="s">
        <v>89</v>
      </c>
      <c r="AA93" s="6" t="s">
        <v>90</v>
      </c>
      <c r="AB93" s="6" t="s">
        <v>95</v>
      </c>
      <c r="AC93" s="6">
        <v>2049</v>
      </c>
      <c r="AD93" s="6">
        <v>1.310588</v>
      </c>
      <c r="AE93" s="6">
        <v>174.95039212</v>
      </c>
    </row>
    <row r="94" spans="3:31">
      <c r="C94" s="4"/>
      <c r="G94" s="5"/>
      <c r="Y94" s="6" t="s">
        <v>88</v>
      </c>
      <c r="Z94" s="6" t="s">
        <v>89</v>
      </c>
      <c r="AA94" s="6" t="s">
        <v>90</v>
      </c>
      <c r="AB94" s="6" t="s">
        <v>95</v>
      </c>
      <c r="AC94" s="6">
        <v>2050</v>
      </c>
      <c r="AD94" s="6">
        <v>1.340071</v>
      </c>
      <c r="AE94" s="6">
        <v>178.88607779</v>
      </c>
    </row>
    <row r="95" spans="3:7">
      <c r="C95" s="4"/>
      <c r="G95" s="5"/>
    </row>
    <row r="96" spans="3:7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24</v>
      </c>
      <c r="G11" t="s">
        <v>25</v>
      </c>
      <c r="I11" s="15">
        <v>2020</v>
      </c>
      <c r="J11" s="15" t="s">
        <v>16</v>
      </c>
      <c r="K11" s="15">
        <v>1</v>
      </c>
      <c r="L11" s="15">
        <f>N11*1000</f>
        <v>143220.2336</v>
      </c>
      <c r="N11" s="14">
        <v>143.2202336</v>
      </c>
    </row>
    <row r="12" spans="7:14">
      <c r="G12" t="s">
        <v>25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</v>
      </c>
    </row>
    <row r="13" spans="7:14">
      <c r="G13" t="s">
        <v>25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168.6509161</v>
      </c>
    </row>
    <row r="14" spans="7:14">
      <c r="G14" t="s">
        <v>25</v>
      </c>
      <c r="I14" s="15">
        <v>2023</v>
      </c>
      <c r="J14" s="15" t="s">
        <v>16</v>
      </c>
      <c r="K14" s="15">
        <v>1</v>
      </c>
      <c r="L14" s="15">
        <f t="shared" si="0"/>
        <v>173566.0983</v>
      </c>
      <c r="N14" s="6">
        <v>173.5660983</v>
      </c>
    </row>
    <row r="15" spans="7:14">
      <c r="G15" t="s">
        <v>25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</v>
      </c>
    </row>
    <row r="16" spans="7:14">
      <c r="G16" t="s">
        <v>25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172.3966189</v>
      </c>
    </row>
    <row r="17" spans="7:14">
      <c r="G17" t="s">
        <v>25</v>
      </c>
      <c r="I17" s="15">
        <v>2026</v>
      </c>
      <c r="J17" s="15" t="s">
        <v>16</v>
      </c>
      <c r="K17" s="15">
        <v>1</v>
      </c>
      <c r="L17" s="15">
        <f t="shared" si="0"/>
        <v>171540.1265</v>
      </c>
      <c r="N17" s="6">
        <v>171.5401265</v>
      </c>
    </row>
    <row r="18" spans="7:14">
      <c r="G18" t="s">
        <v>25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25</v>
      </c>
      <c r="I19" s="15">
        <v>2028</v>
      </c>
      <c r="J19" s="15" t="s">
        <v>16</v>
      </c>
      <c r="K19" s="15">
        <v>1</v>
      </c>
      <c r="L19" s="15">
        <f t="shared" si="0"/>
        <v>169041.4874</v>
      </c>
      <c r="N19" s="6">
        <v>169.0414874</v>
      </c>
    </row>
    <row r="20" spans="7:14">
      <c r="G20" t="s">
        <v>25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25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</v>
      </c>
    </row>
    <row r="22" spans="7:14">
      <c r="G22" t="s">
        <v>25</v>
      </c>
      <c r="I22" s="15">
        <v>2031</v>
      </c>
      <c r="J22" s="15" t="s">
        <v>16</v>
      </c>
      <c r="K22" s="15">
        <v>1</v>
      </c>
      <c r="L22" s="15">
        <f t="shared" si="0"/>
        <v>164315.2576</v>
      </c>
      <c r="N22" s="6">
        <v>164.3152576</v>
      </c>
    </row>
    <row r="23" spans="7:14">
      <c r="G23" t="s">
        <v>25</v>
      </c>
      <c r="I23" s="15">
        <v>2032</v>
      </c>
      <c r="J23" s="15" t="s">
        <v>16</v>
      </c>
      <c r="K23" s="15">
        <v>1</v>
      </c>
      <c r="L23" s="15">
        <f t="shared" si="0"/>
        <v>163022.0665</v>
      </c>
      <c r="N23" s="6">
        <v>163.0220665</v>
      </c>
    </row>
    <row r="24" spans="7:14">
      <c r="G24" t="s">
        <v>25</v>
      </c>
      <c r="I24" s="15">
        <v>2033</v>
      </c>
      <c r="J24" s="15" t="s">
        <v>16</v>
      </c>
      <c r="K24" s="15">
        <v>1</v>
      </c>
      <c r="L24" s="15">
        <f t="shared" si="0"/>
        <v>161730.7748</v>
      </c>
      <c r="N24" s="6">
        <v>161.7307748</v>
      </c>
    </row>
    <row r="25" spans="7:14">
      <c r="G25" t="s">
        <v>25</v>
      </c>
      <c r="I25" s="15">
        <v>2034</v>
      </c>
      <c r="J25" s="15" t="s">
        <v>16</v>
      </c>
      <c r="K25" s="15">
        <v>1</v>
      </c>
      <c r="L25" s="15">
        <f t="shared" si="0"/>
        <v>160482.3974</v>
      </c>
      <c r="N25" s="6">
        <v>160.4823974</v>
      </c>
    </row>
    <row r="26" spans="7:14">
      <c r="G26" t="s">
        <v>25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159.3018798</v>
      </c>
    </row>
    <row r="27" spans="7:14">
      <c r="G27" t="s">
        <v>25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158.1123132</v>
      </c>
    </row>
    <row r="28" spans="7:14">
      <c r="G28" t="s">
        <v>25</v>
      </c>
      <c r="I28" s="15">
        <v>2037</v>
      </c>
      <c r="J28" s="15" t="s">
        <v>16</v>
      </c>
      <c r="K28" s="15">
        <v>1</v>
      </c>
      <c r="L28" s="15">
        <f t="shared" si="0"/>
        <v>157076.119</v>
      </c>
      <c r="N28" s="6">
        <v>157.076119</v>
      </c>
    </row>
    <row r="29" spans="7:14">
      <c r="G29" t="s">
        <v>25</v>
      </c>
      <c r="I29" s="15">
        <v>2038</v>
      </c>
      <c r="J29" s="15" t="s">
        <v>16</v>
      </c>
      <c r="K29" s="15">
        <v>1</v>
      </c>
      <c r="L29" s="15">
        <f t="shared" si="0"/>
        <v>156057.9526</v>
      </c>
      <c r="N29" s="6">
        <v>156.0579526</v>
      </c>
    </row>
    <row r="30" spans="7:14">
      <c r="G30" t="s">
        <v>25</v>
      </c>
      <c r="I30" s="15">
        <v>2039</v>
      </c>
      <c r="J30" s="15" t="s">
        <v>16</v>
      </c>
      <c r="K30" s="15">
        <v>1</v>
      </c>
      <c r="L30" s="15">
        <f t="shared" si="0"/>
        <v>155101.1702</v>
      </c>
      <c r="N30" s="6">
        <v>155.1011702</v>
      </c>
    </row>
    <row r="31" spans="7:14">
      <c r="G31" t="s">
        <v>25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154.2504363</v>
      </c>
    </row>
    <row r="32" spans="7:14">
      <c r="G32" t="s">
        <v>25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</v>
      </c>
    </row>
    <row r="33" spans="7:14">
      <c r="G33" t="s">
        <v>25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</v>
      </c>
    </row>
    <row r="34" spans="7:14">
      <c r="G34" t="s">
        <v>25</v>
      </c>
      <c r="I34" s="15">
        <v>2043</v>
      </c>
      <c r="J34" s="15" t="s">
        <v>16</v>
      </c>
      <c r="K34" s="15">
        <v>1</v>
      </c>
      <c r="L34" s="15">
        <f t="shared" si="0"/>
        <v>152322.3819</v>
      </c>
      <c r="N34" s="6">
        <v>152.3223819</v>
      </c>
    </row>
    <row r="35" spans="7:14">
      <c r="G35" t="s">
        <v>25</v>
      </c>
      <c r="I35" s="15">
        <v>2044</v>
      </c>
      <c r="J35" s="15" t="s">
        <v>16</v>
      </c>
      <c r="K35" s="15">
        <v>1</v>
      </c>
      <c r="L35" s="15">
        <f t="shared" si="0"/>
        <v>151987.5516</v>
      </c>
      <c r="N35" s="6">
        <v>151.9875516</v>
      </c>
    </row>
    <row r="36" spans="7:14">
      <c r="G36" t="s">
        <v>25</v>
      </c>
      <c r="I36" s="15">
        <v>2045</v>
      </c>
      <c r="J36" s="15" t="s">
        <v>16</v>
      </c>
      <c r="K36" s="15">
        <v>1</v>
      </c>
      <c r="L36" s="15">
        <f t="shared" si="0"/>
        <v>151823.2208</v>
      </c>
      <c r="N36" s="6">
        <v>151.8232208</v>
      </c>
    </row>
    <row r="37" spans="7:14">
      <c r="G37" t="s">
        <v>25</v>
      </c>
      <c r="I37" s="15">
        <v>2046</v>
      </c>
      <c r="J37" s="15" t="s">
        <v>16</v>
      </c>
      <c r="K37" s="15">
        <v>1</v>
      </c>
      <c r="L37" s="15">
        <f t="shared" si="0"/>
        <v>151843.6119</v>
      </c>
      <c r="N37" s="6">
        <v>151.8436119</v>
      </c>
    </row>
    <row r="38" spans="7:14">
      <c r="G38" t="s">
        <v>25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151.9546911</v>
      </c>
    </row>
    <row r="39" spans="7:14">
      <c r="G39" t="s">
        <v>25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152.1872934</v>
      </c>
    </row>
    <row r="40" spans="7:14">
      <c r="G40" t="s">
        <v>25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</v>
      </c>
    </row>
    <row r="41" spans="7:14">
      <c r="G41" t="s">
        <v>25</v>
      </c>
      <c r="I41" s="15">
        <v>2050</v>
      </c>
      <c r="J41" s="15" t="s">
        <v>16</v>
      </c>
      <c r="K41" s="15">
        <v>1</v>
      </c>
      <c r="L41" s="15">
        <f t="shared" si="0"/>
        <v>153175.4225</v>
      </c>
      <c r="N41" s="6">
        <v>153.1754225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47" workbookViewId="0">
      <selection activeCell="M20" sqref="M20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 t="s">
        <v>26</v>
      </c>
    </row>
    <row r="11" spans="2:15">
      <c r="B11" s="15" t="s">
        <v>27</v>
      </c>
      <c r="G11" t="s">
        <v>28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7:15">
      <c r="G12" t="s">
        <v>28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7:15">
      <c r="G13" t="s">
        <v>28</v>
      </c>
      <c r="I13" s="15">
        <v>2022</v>
      </c>
      <c r="J13" s="15" t="s">
        <v>16</v>
      </c>
      <c r="K13" s="15">
        <v>1</v>
      </c>
      <c r="L13" s="15">
        <f t="shared" si="0"/>
        <v>1.131733</v>
      </c>
      <c r="N13" s="6">
        <v>0.001131733</v>
      </c>
      <c r="O13" s="14">
        <v>0.001131733</v>
      </c>
    </row>
    <row r="14" spans="7:15">
      <c r="G14" t="s">
        <v>28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0.001347537</v>
      </c>
      <c r="O14" s="14">
        <v>0.001347537</v>
      </c>
    </row>
    <row r="15" spans="7:15">
      <c r="G15" t="s">
        <v>28</v>
      </c>
      <c r="I15" s="15">
        <v>2024</v>
      </c>
      <c r="J15" s="15" t="s">
        <v>16</v>
      </c>
      <c r="K15" s="15">
        <v>1</v>
      </c>
      <c r="L15" s="15">
        <f t="shared" si="0"/>
        <v>82.2883</v>
      </c>
      <c r="N15" s="6">
        <v>0.0822883</v>
      </c>
      <c r="O15" s="14">
        <v>0.0822883</v>
      </c>
    </row>
    <row r="16" spans="7:15">
      <c r="G16" t="s">
        <v>28</v>
      </c>
      <c r="I16" s="15">
        <v>2025</v>
      </c>
      <c r="J16" s="15" t="s">
        <v>16</v>
      </c>
      <c r="K16" s="15">
        <v>1</v>
      </c>
      <c r="L16" s="15">
        <f t="shared" si="0"/>
        <v>231.985</v>
      </c>
      <c r="N16" s="6">
        <v>0.231985</v>
      </c>
      <c r="O16" s="14">
        <v>0.231985</v>
      </c>
    </row>
    <row r="17" spans="7:15">
      <c r="G17" t="s">
        <v>28</v>
      </c>
      <c r="I17" s="15">
        <v>2026</v>
      </c>
      <c r="J17" s="15" t="s">
        <v>16</v>
      </c>
      <c r="K17" s="15">
        <v>1</v>
      </c>
      <c r="L17" s="15">
        <f t="shared" si="0"/>
        <v>385.963</v>
      </c>
      <c r="N17" s="6">
        <v>0.385963</v>
      </c>
      <c r="O17" s="14">
        <v>0.385963</v>
      </c>
    </row>
    <row r="18" spans="7:15">
      <c r="G18" t="s">
        <v>28</v>
      </c>
      <c r="I18" s="15">
        <v>2027</v>
      </c>
      <c r="J18" s="15" t="s">
        <v>16</v>
      </c>
      <c r="K18" s="15">
        <v>1</v>
      </c>
      <c r="L18" s="15">
        <f t="shared" si="0"/>
        <v>472.285</v>
      </c>
      <c r="N18" s="6">
        <v>0.472285</v>
      </c>
      <c r="O18" s="14">
        <v>0.472285</v>
      </c>
    </row>
    <row r="19" spans="7:15">
      <c r="G19" t="s">
        <v>28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28</v>
      </c>
      <c r="I20" s="15">
        <v>2029</v>
      </c>
      <c r="J20" s="15" t="s">
        <v>16</v>
      </c>
      <c r="K20" s="15">
        <v>1</v>
      </c>
      <c r="L20" s="15">
        <f t="shared" si="0"/>
        <v>608.916</v>
      </c>
      <c r="N20" s="6">
        <v>0.608916</v>
      </c>
      <c r="O20" s="14">
        <v>0.608916</v>
      </c>
    </row>
    <row r="21" spans="7:15">
      <c r="G21" t="s">
        <v>28</v>
      </c>
      <c r="I21" s="15">
        <v>2030</v>
      </c>
      <c r="J21" s="15" t="s">
        <v>16</v>
      </c>
      <c r="K21" s="15">
        <v>1</v>
      </c>
      <c r="L21" s="15">
        <f t="shared" si="0"/>
        <v>659.348</v>
      </c>
      <c r="N21" s="6">
        <v>0.659348</v>
      </c>
      <c r="O21" s="14">
        <v>0.659348</v>
      </c>
    </row>
    <row r="22" spans="7:15">
      <c r="G22" t="s">
        <v>28</v>
      </c>
      <c r="I22" s="15">
        <v>2031</v>
      </c>
      <c r="J22" s="15" t="s">
        <v>16</v>
      </c>
      <c r="K22" s="15">
        <v>1</v>
      </c>
      <c r="L22" s="15">
        <f t="shared" si="0"/>
        <v>699.992</v>
      </c>
      <c r="N22" s="6">
        <v>0.699992</v>
      </c>
      <c r="O22" s="14">
        <v>0.699992</v>
      </c>
    </row>
    <row r="23" spans="7:15">
      <c r="G23" t="s">
        <v>28</v>
      </c>
      <c r="I23" s="15">
        <v>2032</v>
      </c>
      <c r="J23" s="15" t="s">
        <v>16</v>
      </c>
      <c r="K23" s="15">
        <v>1</v>
      </c>
      <c r="L23" s="15">
        <f t="shared" si="0"/>
        <v>733.446</v>
      </c>
      <c r="N23" s="6">
        <v>0.733446</v>
      </c>
      <c r="O23" s="14">
        <v>0.733446</v>
      </c>
    </row>
    <row r="24" spans="7:15">
      <c r="G24" t="s">
        <v>28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0.75964</v>
      </c>
      <c r="O24" s="14">
        <v>0.75964</v>
      </c>
    </row>
    <row r="25" spans="7:15">
      <c r="G25" t="s">
        <v>28</v>
      </c>
      <c r="I25" s="15">
        <v>2034</v>
      </c>
      <c r="J25" s="15" t="s">
        <v>16</v>
      </c>
      <c r="K25" s="15">
        <v>1</v>
      </c>
      <c r="L25" s="15">
        <f t="shared" si="0"/>
        <v>781.174</v>
      </c>
      <c r="N25" s="6">
        <v>0.781174</v>
      </c>
      <c r="O25" s="14">
        <v>0.781174</v>
      </c>
    </row>
    <row r="26" spans="7:15">
      <c r="G26" t="s">
        <v>28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0.79977</v>
      </c>
      <c r="O26" s="14">
        <v>0.79977</v>
      </c>
    </row>
    <row r="27" spans="7:15">
      <c r="G27" t="s">
        <v>28</v>
      </c>
      <c r="I27" s="15">
        <v>2036</v>
      </c>
      <c r="J27" s="15" t="s">
        <v>16</v>
      </c>
      <c r="K27" s="15">
        <v>1</v>
      </c>
      <c r="L27" s="15">
        <f t="shared" si="0"/>
        <v>818.448</v>
      </c>
      <c r="N27" s="6">
        <v>0.818448</v>
      </c>
      <c r="O27" s="14">
        <v>0.818448</v>
      </c>
    </row>
    <row r="28" spans="7:15">
      <c r="G28" t="s">
        <v>28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28</v>
      </c>
      <c r="I29" s="15">
        <v>2038</v>
      </c>
      <c r="J29" s="15" t="s">
        <v>16</v>
      </c>
      <c r="K29" s="15">
        <v>1</v>
      </c>
      <c r="L29" s="15">
        <f t="shared" si="0"/>
        <v>855.045</v>
      </c>
      <c r="N29" s="6">
        <v>0.855045</v>
      </c>
      <c r="O29" s="14">
        <v>0.855045</v>
      </c>
    </row>
    <row r="30" spans="7:15">
      <c r="G30" t="s">
        <v>28</v>
      </c>
      <c r="I30" s="15">
        <v>2039</v>
      </c>
      <c r="J30" s="15" t="s">
        <v>16</v>
      </c>
      <c r="K30" s="15">
        <v>1</v>
      </c>
      <c r="L30" s="15">
        <f t="shared" si="0"/>
        <v>872.992</v>
      </c>
      <c r="N30" s="6">
        <v>0.872992</v>
      </c>
      <c r="O30" s="14">
        <v>0.872992</v>
      </c>
    </row>
    <row r="31" spans="7:15">
      <c r="G31" t="s">
        <v>28</v>
      </c>
      <c r="I31" s="15">
        <v>2040</v>
      </c>
      <c r="J31" s="15" t="s">
        <v>16</v>
      </c>
      <c r="K31" s="15">
        <v>1</v>
      </c>
      <c r="L31" s="15">
        <f t="shared" si="0"/>
        <v>885.377</v>
      </c>
      <c r="N31" s="6">
        <v>0.885377</v>
      </c>
      <c r="O31" s="14">
        <v>0.885377</v>
      </c>
    </row>
    <row r="32" spans="7:15">
      <c r="G32" t="s">
        <v>28</v>
      </c>
      <c r="I32" s="15">
        <v>2041</v>
      </c>
      <c r="J32" s="15" t="s">
        <v>16</v>
      </c>
      <c r="K32" s="15">
        <v>1</v>
      </c>
      <c r="L32" s="15">
        <f t="shared" si="0"/>
        <v>897.517</v>
      </c>
      <c r="N32" s="6">
        <v>0.897517</v>
      </c>
      <c r="O32" s="14">
        <v>0.897517</v>
      </c>
    </row>
    <row r="33" spans="7:15">
      <c r="G33" t="s">
        <v>28</v>
      </c>
      <c r="I33" s="15">
        <v>2042</v>
      </c>
      <c r="J33" s="15" t="s">
        <v>16</v>
      </c>
      <c r="K33" s="15">
        <v>1</v>
      </c>
      <c r="L33" s="15">
        <f t="shared" si="0"/>
        <v>910.641</v>
      </c>
      <c r="N33" s="6">
        <v>0.910641</v>
      </c>
      <c r="O33" s="14">
        <v>0.910641</v>
      </c>
    </row>
    <row r="34" spans="7:15">
      <c r="G34" t="s">
        <v>28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28</v>
      </c>
      <c r="I35" s="15">
        <v>2044</v>
      </c>
      <c r="J35" s="15" t="s">
        <v>16</v>
      </c>
      <c r="K35" s="15">
        <v>1</v>
      </c>
      <c r="L35" s="15">
        <f t="shared" si="0"/>
        <v>937.246</v>
      </c>
      <c r="N35" s="6">
        <v>0.937246</v>
      </c>
      <c r="O35" s="14">
        <v>0.937246</v>
      </c>
    </row>
    <row r="36" spans="7:15">
      <c r="G36" t="s">
        <v>28</v>
      </c>
      <c r="I36" s="15">
        <v>2045</v>
      </c>
      <c r="J36" s="15" t="s">
        <v>16</v>
      </c>
      <c r="K36" s="15">
        <v>1</v>
      </c>
      <c r="L36" s="15">
        <f t="shared" si="0"/>
        <v>951.132</v>
      </c>
      <c r="N36" s="6">
        <v>0.951132</v>
      </c>
      <c r="O36" s="14">
        <v>0.951132</v>
      </c>
    </row>
    <row r="37" spans="7:15">
      <c r="G37" t="s">
        <v>28</v>
      </c>
      <c r="I37" s="15">
        <v>2046</v>
      </c>
      <c r="J37" s="15" t="s">
        <v>16</v>
      </c>
      <c r="K37" s="15">
        <v>1</v>
      </c>
      <c r="L37" s="15">
        <f t="shared" si="0"/>
        <v>965.262</v>
      </c>
      <c r="N37" s="6">
        <v>0.965262</v>
      </c>
      <c r="O37" s="14">
        <v>0.965262</v>
      </c>
    </row>
    <row r="38" spans="7:15">
      <c r="G38" t="s">
        <v>28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</v>
      </c>
      <c r="O38" s="14">
        <v>0.97958</v>
      </c>
    </row>
    <row r="39" spans="7:15">
      <c r="G39" t="s">
        <v>28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0.992976</v>
      </c>
      <c r="O39" s="14">
        <v>0.992976</v>
      </c>
    </row>
    <row r="40" spans="7:15">
      <c r="G40" t="s">
        <v>28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28</v>
      </c>
      <c r="I41" s="15">
        <v>2050</v>
      </c>
      <c r="J41" s="15" t="s">
        <v>16</v>
      </c>
      <c r="K41" s="15">
        <v>1</v>
      </c>
      <c r="L41" s="15">
        <f t="shared" si="0"/>
        <v>1030.571</v>
      </c>
      <c r="N41" s="6">
        <v>1.030571</v>
      </c>
      <c r="O41" s="14">
        <v>1.030571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:N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4">
      <c r="B11" s="15" t="s">
        <v>29</v>
      </c>
      <c r="G11" t="s">
        <v>30</v>
      </c>
      <c r="I11" s="15">
        <v>2020</v>
      </c>
      <c r="J11" s="15" t="s">
        <v>16</v>
      </c>
      <c r="K11" s="15">
        <v>1</v>
      </c>
      <c r="L11" s="15">
        <f>N11*1000</f>
        <v>69778.457</v>
      </c>
      <c r="N11">
        <v>69.778457</v>
      </c>
    </row>
    <row r="12" spans="7:14">
      <c r="G12" t="s">
        <v>30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</v>
      </c>
      <c r="N12" s="6">
        <v>68.51682202</v>
      </c>
    </row>
    <row r="13" spans="7:14">
      <c r="G13" t="s">
        <v>30</v>
      </c>
      <c r="I13" s="15">
        <v>2022</v>
      </c>
      <c r="J13" s="15" t="s">
        <v>16</v>
      </c>
      <c r="K13" s="15">
        <v>1</v>
      </c>
      <c r="L13" s="15">
        <f t="shared" si="0"/>
        <v>70791.52977</v>
      </c>
      <c r="N13" s="6">
        <v>70.79152977</v>
      </c>
    </row>
    <row r="14" spans="7:14">
      <c r="G14" t="s">
        <v>30</v>
      </c>
      <c r="I14" s="15">
        <v>2023</v>
      </c>
      <c r="J14" s="15" t="s">
        <v>16</v>
      </c>
      <c r="K14" s="15">
        <v>1</v>
      </c>
      <c r="L14" s="15">
        <f t="shared" si="0"/>
        <v>71425.70586</v>
      </c>
      <c r="N14" s="6">
        <v>71.42570586</v>
      </c>
    </row>
    <row r="15" spans="7:14">
      <c r="G15" t="s">
        <v>30</v>
      </c>
      <c r="I15" s="15">
        <v>2024</v>
      </c>
      <c r="J15" s="15" t="s">
        <v>16</v>
      </c>
      <c r="K15" s="15">
        <v>1</v>
      </c>
      <c r="L15" s="15">
        <f t="shared" si="0"/>
        <v>70630.22455</v>
      </c>
      <c r="N15" s="6">
        <v>70.63022455</v>
      </c>
    </row>
    <row r="16" spans="7:14">
      <c r="G16" t="s">
        <v>30</v>
      </c>
      <c r="I16" s="15">
        <v>2025</v>
      </c>
      <c r="J16" s="15" t="s">
        <v>16</v>
      </c>
      <c r="K16" s="15">
        <v>1</v>
      </c>
      <c r="L16" s="15">
        <f t="shared" si="0"/>
        <v>70356.60482</v>
      </c>
      <c r="N16" s="6">
        <v>70.35660482</v>
      </c>
    </row>
    <row r="17" spans="7:14">
      <c r="G17" t="s">
        <v>30</v>
      </c>
      <c r="I17" s="15">
        <v>2026</v>
      </c>
      <c r="J17" s="15" t="s">
        <v>16</v>
      </c>
      <c r="K17" s="15">
        <v>1</v>
      </c>
      <c r="L17" s="15">
        <f t="shared" si="0"/>
        <v>70582.02817</v>
      </c>
      <c r="N17" s="6">
        <v>70.58202817</v>
      </c>
    </row>
    <row r="18" spans="7:14">
      <c r="G18" t="s">
        <v>30</v>
      </c>
      <c r="I18" s="15">
        <v>2027</v>
      </c>
      <c r="J18" s="15" t="s">
        <v>16</v>
      </c>
      <c r="K18" s="15">
        <v>1</v>
      </c>
      <c r="L18" s="15">
        <f t="shared" si="0"/>
        <v>70605.24961</v>
      </c>
      <c r="N18" s="6">
        <v>70.60524961</v>
      </c>
    </row>
    <row r="19" spans="7:14">
      <c r="G19" t="s">
        <v>30</v>
      </c>
      <c r="I19" s="15">
        <v>2028</v>
      </c>
      <c r="J19" s="15" t="s">
        <v>16</v>
      </c>
      <c r="K19" s="15">
        <v>1</v>
      </c>
      <c r="L19" s="15">
        <f t="shared" si="0"/>
        <v>70813.74777</v>
      </c>
      <c r="N19" s="6">
        <v>70.81374777</v>
      </c>
    </row>
    <row r="20" spans="7:14">
      <c r="G20" t="s">
        <v>30</v>
      </c>
      <c r="I20" s="15">
        <v>2029</v>
      </c>
      <c r="J20" s="15" t="s">
        <v>16</v>
      </c>
      <c r="K20" s="15">
        <v>1</v>
      </c>
      <c r="L20" s="15">
        <f t="shared" si="0"/>
        <v>71234.81612</v>
      </c>
      <c r="N20" s="6">
        <v>71.23481612</v>
      </c>
    </row>
    <row r="21" spans="7:14">
      <c r="G21" t="s">
        <v>30</v>
      </c>
      <c r="I21" s="15">
        <v>2030</v>
      </c>
      <c r="J21" s="15" t="s">
        <v>16</v>
      </c>
      <c r="K21" s="15">
        <v>1</v>
      </c>
      <c r="L21" s="15">
        <f t="shared" si="0"/>
        <v>71404.7925</v>
      </c>
      <c r="N21" s="6">
        <v>71.4047925</v>
      </c>
    </row>
    <row r="22" spans="7:14">
      <c r="G22" t="s">
        <v>30</v>
      </c>
      <c r="I22" s="15">
        <v>2031</v>
      </c>
      <c r="J22" s="15" t="s">
        <v>16</v>
      </c>
      <c r="K22" s="15">
        <v>1</v>
      </c>
      <c r="L22" s="15">
        <f t="shared" si="0"/>
        <v>71508.21349</v>
      </c>
      <c r="N22" s="6">
        <v>71.50821349</v>
      </c>
    </row>
    <row r="23" spans="7:14">
      <c r="G23" t="s">
        <v>30</v>
      </c>
      <c r="I23" s="15">
        <v>2032</v>
      </c>
      <c r="J23" s="15" t="s">
        <v>16</v>
      </c>
      <c r="K23" s="15">
        <v>1</v>
      </c>
      <c r="L23" s="15">
        <f t="shared" si="0"/>
        <v>71621.67002</v>
      </c>
      <c r="N23" s="6">
        <v>71.62167002</v>
      </c>
    </row>
    <row r="24" spans="7:14">
      <c r="G24" t="s">
        <v>30</v>
      </c>
      <c r="I24" s="15">
        <v>2033</v>
      </c>
      <c r="J24" s="15" t="s">
        <v>16</v>
      </c>
      <c r="K24" s="15">
        <v>1</v>
      </c>
      <c r="L24" s="15">
        <f t="shared" si="0"/>
        <v>71988.05739</v>
      </c>
      <c r="N24" s="6">
        <v>71.98805739</v>
      </c>
    </row>
    <row r="25" spans="7:14">
      <c r="G25" t="s">
        <v>30</v>
      </c>
      <c r="I25" s="15">
        <v>2034</v>
      </c>
      <c r="J25" s="15" t="s">
        <v>16</v>
      </c>
      <c r="K25" s="15">
        <v>1</v>
      </c>
      <c r="L25" s="15">
        <f t="shared" si="0"/>
        <v>72514.42556</v>
      </c>
      <c r="N25" s="6">
        <v>72.51442556</v>
      </c>
    </row>
    <row r="26" spans="7:14">
      <c r="G26" t="s">
        <v>30</v>
      </c>
      <c r="I26" s="15">
        <v>2035</v>
      </c>
      <c r="J26" s="15" t="s">
        <v>16</v>
      </c>
      <c r="K26" s="15">
        <v>1</v>
      </c>
      <c r="L26" s="15">
        <f t="shared" si="0"/>
        <v>73115.23088</v>
      </c>
      <c r="N26" s="6">
        <v>73.11523088</v>
      </c>
    </row>
    <row r="27" spans="7:14">
      <c r="G27" t="s">
        <v>30</v>
      </c>
      <c r="I27" s="15">
        <v>2036</v>
      </c>
      <c r="J27" s="15" t="s">
        <v>16</v>
      </c>
      <c r="K27" s="15">
        <v>1</v>
      </c>
      <c r="L27" s="15">
        <f t="shared" si="0"/>
        <v>73528.02172</v>
      </c>
      <c r="N27" s="6">
        <v>73.52802172</v>
      </c>
    </row>
    <row r="28" spans="7:14">
      <c r="G28" t="s">
        <v>30</v>
      </c>
      <c r="I28" s="15">
        <v>2037</v>
      </c>
      <c r="J28" s="15" t="s">
        <v>16</v>
      </c>
      <c r="K28" s="15">
        <v>1</v>
      </c>
      <c r="L28" s="15">
        <f t="shared" si="0"/>
        <v>73855.61884</v>
      </c>
      <c r="N28" s="6">
        <v>73.85561884</v>
      </c>
    </row>
    <row r="29" spans="7:14">
      <c r="G29" t="s">
        <v>30</v>
      </c>
      <c r="I29" s="15">
        <v>2038</v>
      </c>
      <c r="J29" s="15" t="s">
        <v>16</v>
      </c>
      <c r="K29" s="15">
        <v>1</v>
      </c>
      <c r="L29" s="15">
        <f t="shared" si="0"/>
        <v>74150.72936</v>
      </c>
      <c r="N29" s="6">
        <v>74.15072936</v>
      </c>
    </row>
    <row r="30" spans="7:14">
      <c r="G30" t="s">
        <v>30</v>
      </c>
      <c r="I30" s="15">
        <v>2039</v>
      </c>
      <c r="J30" s="15" t="s">
        <v>16</v>
      </c>
      <c r="K30" s="15">
        <v>1</v>
      </c>
      <c r="L30" s="15">
        <f t="shared" si="0"/>
        <v>74486.762</v>
      </c>
      <c r="N30" s="6">
        <v>74.486762</v>
      </c>
    </row>
    <row r="31" spans="7:14">
      <c r="G31" t="s">
        <v>30</v>
      </c>
      <c r="I31" s="15">
        <v>2040</v>
      </c>
      <c r="J31" s="15" t="s">
        <v>16</v>
      </c>
      <c r="K31" s="15">
        <v>1</v>
      </c>
      <c r="L31" s="15">
        <f t="shared" si="0"/>
        <v>74892.45634</v>
      </c>
      <c r="N31" s="6">
        <v>74.89245634</v>
      </c>
    </row>
    <row r="32" spans="7:14">
      <c r="G32" t="s">
        <v>30</v>
      </c>
      <c r="I32" s="15">
        <v>2041</v>
      </c>
      <c r="J32" s="15" t="s">
        <v>16</v>
      </c>
      <c r="K32" s="15">
        <v>1</v>
      </c>
      <c r="L32" s="15">
        <f t="shared" si="0"/>
        <v>75242.09614</v>
      </c>
      <c r="N32" s="6">
        <v>75.24209614</v>
      </c>
    </row>
    <row r="33" spans="7:14">
      <c r="G33" t="s">
        <v>30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</v>
      </c>
    </row>
    <row r="34" spans="7:14">
      <c r="G34" t="s">
        <v>30</v>
      </c>
      <c r="I34" s="15">
        <v>2043</v>
      </c>
      <c r="J34" s="15" t="s">
        <v>16</v>
      </c>
      <c r="K34" s="15">
        <v>1</v>
      </c>
      <c r="L34" s="15">
        <f t="shared" si="0"/>
        <v>75906.29783</v>
      </c>
      <c r="N34" s="6">
        <v>75.90629783</v>
      </c>
    </row>
    <row r="35" spans="7:14">
      <c r="G35" t="s">
        <v>30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76.22620031</v>
      </c>
    </row>
    <row r="36" spans="7:14">
      <c r="G36" t="s">
        <v>30</v>
      </c>
      <c r="I36" s="15">
        <v>2045</v>
      </c>
      <c r="J36" s="15" t="s">
        <v>16</v>
      </c>
      <c r="K36" s="15">
        <v>1</v>
      </c>
      <c r="L36" s="15">
        <f t="shared" si="0"/>
        <v>76591.00565</v>
      </c>
      <c r="N36" s="6">
        <v>76.59100565</v>
      </c>
    </row>
    <row r="37" spans="7:14">
      <c r="G37" t="s">
        <v>30</v>
      </c>
      <c r="I37" s="15">
        <v>2046</v>
      </c>
      <c r="J37" s="15" t="s">
        <v>16</v>
      </c>
      <c r="K37" s="15">
        <v>1</v>
      </c>
      <c r="L37" s="15">
        <f t="shared" si="0"/>
        <v>76955.76505</v>
      </c>
      <c r="N37" s="6">
        <v>76.95576505</v>
      </c>
    </row>
    <row r="38" spans="7:14">
      <c r="G38" t="s">
        <v>30</v>
      </c>
      <c r="I38" s="15">
        <v>2047</v>
      </c>
      <c r="J38" s="15" t="s">
        <v>16</v>
      </c>
      <c r="K38" s="15">
        <v>1</v>
      </c>
      <c r="L38" s="15">
        <f t="shared" si="0"/>
        <v>77267.55738</v>
      </c>
      <c r="N38" s="6">
        <v>77.26755738</v>
      </c>
    </row>
    <row r="39" spans="7:14">
      <c r="G39" t="s">
        <v>30</v>
      </c>
      <c r="I39" s="15">
        <v>2048</v>
      </c>
      <c r="J39" s="15" t="s">
        <v>16</v>
      </c>
      <c r="K39" s="15">
        <v>1</v>
      </c>
      <c r="L39" s="15">
        <f t="shared" si="0"/>
        <v>77577.64961</v>
      </c>
      <c r="N39" s="6">
        <v>77.57764961</v>
      </c>
    </row>
    <row r="40" spans="7:14">
      <c r="G40" t="s">
        <v>30</v>
      </c>
      <c r="I40" s="15">
        <v>2049</v>
      </c>
      <c r="J40" s="15" t="s">
        <v>16</v>
      </c>
      <c r="K40" s="15">
        <v>1</v>
      </c>
      <c r="L40" s="15">
        <f t="shared" si="0"/>
        <v>77961.58775</v>
      </c>
      <c r="N40" s="6">
        <v>77.96158775</v>
      </c>
    </row>
    <row r="41" spans="7:14">
      <c r="G41" t="s">
        <v>30</v>
      </c>
      <c r="I41" s="15">
        <v>2050</v>
      </c>
      <c r="J41" s="15" t="s">
        <v>16</v>
      </c>
      <c r="K41" s="15">
        <v>1</v>
      </c>
      <c r="L41" s="15">
        <f t="shared" si="0"/>
        <v>78388.69089</v>
      </c>
      <c r="N41" s="6">
        <v>78.38869089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J9" sqref="J9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2:17">
      <c r="B11" s="15" t="s">
        <v>32</v>
      </c>
      <c r="G11" t="s">
        <v>33</v>
      </c>
      <c r="I11" s="15">
        <v>2020</v>
      </c>
      <c r="J11" s="15" t="s">
        <v>16</v>
      </c>
      <c r="K11" s="15">
        <v>1</v>
      </c>
      <c r="L11" s="15">
        <f>Q11*1000*38.5/(38.5+34.9)</f>
        <v>46744.386852861</v>
      </c>
      <c r="Q11">
        <f>89.11787</f>
        <v>89.11787</v>
      </c>
    </row>
    <row r="12" spans="7:17">
      <c r="G12" t="s">
        <v>33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</v>
      </c>
      <c r="Q12" s="6">
        <v>87.16960461</v>
      </c>
    </row>
    <row r="13" spans="7:17">
      <c r="G13" t="s">
        <v>33</v>
      </c>
      <c r="I13" s="15">
        <v>2022</v>
      </c>
      <c r="J13" s="15" t="s">
        <v>16</v>
      </c>
      <c r="K13" s="15">
        <v>1</v>
      </c>
      <c r="L13" s="15">
        <f t="shared" si="0"/>
        <v>42973.3028363079</v>
      </c>
      <c r="Q13" s="6">
        <v>81.92832281</v>
      </c>
    </row>
    <row r="14" spans="7:17">
      <c r="G14" t="s">
        <v>33</v>
      </c>
      <c r="I14" s="15">
        <v>2023</v>
      </c>
      <c r="J14" s="15" t="s">
        <v>16</v>
      </c>
      <c r="K14" s="15">
        <v>1</v>
      </c>
      <c r="L14" s="15">
        <f t="shared" si="0"/>
        <v>42605.6435038147</v>
      </c>
      <c r="Q14" s="6">
        <v>81.22738268</v>
      </c>
    </row>
    <row r="15" spans="7:17">
      <c r="G15" t="s">
        <v>33</v>
      </c>
      <c r="I15" s="15">
        <v>2024</v>
      </c>
      <c r="J15" s="15" t="s">
        <v>16</v>
      </c>
      <c r="K15" s="15">
        <v>1</v>
      </c>
      <c r="L15" s="15">
        <f t="shared" si="0"/>
        <v>41831.9385397139</v>
      </c>
      <c r="Q15" s="6">
        <v>79.75231919</v>
      </c>
    </row>
    <row r="16" spans="7:17">
      <c r="G16" t="s">
        <v>33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78.01463442</v>
      </c>
    </row>
    <row r="17" spans="7:17">
      <c r="G17" t="s">
        <v>33</v>
      </c>
      <c r="I17" s="15">
        <v>2026</v>
      </c>
      <c r="J17" s="15" t="s">
        <v>16</v>
      </c>
      <c r="K17" s="15">
        <v>1</v>
      </c>
      <c r="L17" s="15">
        <f t="shared" si="0"/>
        <v>40183.6921600136</v>
      </c>
      <c r="Q17" s="6">
        <v>76.60994817</v>
      </c>
    </row>
    <row r="18" spans="7:17">
      <c r="G18" t="s">
        <v>33</v>
      </c>
      <c r="I18" s="15">
        <v>2027</v>
      </c>
      <c r="J18" s="15" t="s">
        <v>16</v>
      </c>
      <c r="K18" s="15">
        <v>1</v>
      </c>
      <c r="L18" s="15">
        <f t="shared" si="0"/>
        <v>39416.1138939373</v>
      </c>
      <c r="Q18" s="6">
        <v>75.14656519</v>
      </c>
    </row>
    <row r="19" spans="7:17">
      <c r="G19" t="s">
        <v>33</v>
      </c>
      <c r="I19" s="15">
        <v>2028</v>
      </c>
      <c r="J19" s="15" t="s">
        <v>16</v>
      </c>
      <c r="K19" s="15">
        <v>1</v>
      </c>
      <c r="L19" s="15">
        <f t="shared" si="0"/>
        <v>38695.8635152589</v>
      </c>
      <c r="Q19" s="6">
        <v>73.77341252</v>
      </c>
    </row>
    <row r="20" spans="7:17">
      <c r="G20" t="s">
        <v>33</v>
      </c>
      <c r="I20" s="15">
        <v>2029</v>
      </c>
      <c r="J20" s="15" t="s">
        <v>16</v>
      </c>
      <c r="K20" s="15">
        <v>1</v>
      </c>
      <c r="L20" s="15">
        <f t="shared" si="0"/>
        <v>37963.2402069482</v>
      </c>
      <c r="Q20" s="6">
        <v>72.37667094</v>
      </c>
    </row>
    <row r="21" spans="7:17">
      <c r="G21" t="s">
        <v>33</v>
      </c>
      <c r="I21" s="15">
        <v>2030</v>
      </c>
      <c r="J21" s="15" t="s">
        <v>16</v>
      </c>
      <c r="K21" s="15">
        <v>1</v>
      </c>
      <c r="L21" s="15">
        <f t="shared" si="0"/>
        <v>37209.0832349455</v>
      </c>
      <c r="Q21" s="6">
        <v>70.93887557</v>
      </c>
    </row>
    <row r="22" spans="7:17">
      <c r="G22" t="s">
        <v>33</v>
      </c>
      <c r="I22" s="15">
        <v>2031</v>
      </c>
      <c r="J22" s="15" t="s">
        <v>16</v>
      </c>
      <c r="K22" s="15">
        <v>1</v>
      </c>
      <c r="L22" s="15">
        <f t="shared" si="0"/>
        <v>36725.2813038828</v>
      </c>
      <c r="Q22" s="6">
        <v>70.01651033</v>
      </c>
    </row>
    <row r="23" spans="7:17">
      <c r="G23" t="s">
        <v>33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</v>
      </c>
    </row>
    <row r="24" spans="7:17">
      <c r="G24" t="s">
        <v>33</v>
      </c>
      <c r="I24" s="15">
        <v>2033</v>
      </c>
      <c r="J24" s="15" t="s">
        <v>16</v>
      </c>
      <c r="K24" s="15">
        <v>1</v>
      </c>
      <c r="L24" s="15">
        <f t="shared" si="0"/>
        <v>35649.0862247956</v>
      </c>
      <c r="Q24" s="6">
        <v>67.9647514</v>
      </c>
    </row>
    <row r="25" spans="7:17">
      <c r="G25" t="s">
        <v>33</v>
      </c>
      <c r="I25" s="15">
        <v>2034</v>
      </c>
      <c r="J25" s="15" t="s">
        <v>16</v>
      </c>
      <c r="K25" s="15">
        <v>1</v>
      </c>
      <c r="L25" s="15">
        <f t="shared" si="0"/>
        <v>35140.4273037466</v>
      </c>
      <c r="Q25" s="6">
        <v>66.99499647</v>
      </c>
    </row>
    <row r="26" spans="7:18">
      <c r="G26" t="s">
        <v>33</v>
      </c>
      <c r="I26" s="15">
        <v>2035</v>
      </c>
      <c r="J26" s="15" t="s">
        <v>16</v>
      </c>
      <c r="K26" s="15">
        <v>1</v>
      </c>
      <c r="L26" s="15">
        <f t="shared" si="0"/>
        <v>34538.7671375341</v>
      </c>
      <c r="Q26" s="6">
        <v>65.84793527</v>
      </c>
      <c r="R26">
        <v>-6.180210064</v>
      </c>
    </row>
    <row r="27" spans="7:18">
      <c r="G27" t="s">
        <v>33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64.96512299</v>
      </c>
      <c r="R27">
        <v>-8.377055855</v>
      </c>
    </row>
    <row r="28" spans="7:18">
      <c r="G28" t="s">
        <v>33</v>
      </c>
      <c r="I28" s="15">
        <v>2037</v>
      </c>
      <c r="J28" s="15" t="s">
        <v>16</v>
      </c>
      <c r="K28" s="15">
        <v>1</v>
      </c>
      <c r="L28" s="15">
        <f t="shared" si="0"/>
        <v>33874.2318188011</v>
      </c>
      <c r="Q28" s="6">
        <v>64.581003</v>
      </c>
      <c r="R28">
        <v>-10.61957522</v>
      </c>
    </row>
    <row r="29" spans="7:18">
      <c r="G29" t="s">
        <v>33</v>
      </c>
      <c r="I29" s="15">
        <v>2038</v>
      </c>
      <c r="J29" s="15" t="s">
        <v>16</v>
      </c>
      <c r="K29" s="15">
        <v>1</v>
      </c>
      <c r="L29" s="15">
        <f t="shared" si="0"/>
        <v>33679.4431773842</v>
      </c>
      <c r="Q29" s="6">
        <v>64.20963972</v>
      </c>
      <c r="R29">
        <v>-12.81215095</v>
      </c>
    </row>
    <row r="30" spans="7:18">
      <c r="G30" t="s">
        <v>33</v>
      </c>
      <c r="I30" s="15">
        <v>2039</v>
      </c>
      <c r="J30" s="15" t="s">
        <v>16</v>
      </c>
      <c r="K30" s="15">
        <v>1</v>
      </c>
      <c r="L30" s="15">
        <f t="shared" si="0"/>
        <v>33542.9130192098</v>
      </c>
      <c r="Q30" s="6">
        <v>63.94934586</v>
      </c>
      <c r="R30">
        <v>-14.87106076</v>
      </c>
    </row>
    <row r="31" spans="7:18">
      <c r="G31" t="s">
        <v>33</v>
      </c>
      <c r="I31" s="15">
        <v>2040</v>
      </c>
      <c r="J31" s="15" t="s">
        <v>16</v>
      </c>
      <c r="K31" s="15">
        <v>1</v>
      </c>
      <c r="L31" s="15">
        <f t="shared" si="0"/>
        <v>33435.894165327</v>
      </c>
      <c r="Q31" s="6">
        <v>63.74531511</v>
      </c>
      <c r="R31">
        <v>-16.4795872</v>
      </c>
    </row>
    <row r="32" spans="7:18">
      <c r="G32" t="s">
        <v>33</v>
      </c>
      <c r="I32" s="15">
        <v>2041</v>
      </c>
      <c r="J32" s="15" t="s">
        <v>16</v>
      </c>
      <c r="K32" s="15">
        <v>1</v>
      </c>
      <c r="L32" s="15">
        <f t="shared" si="0"/>
        <v>33362.90684094</v>
      </c>
      <c r="Q32" s="6">
        <v>63.60616525</v>
      </c>
      <c r="R32">
        <v>-18.44727958</v>
      </c>
    </row>
    <row r="33" spans="7:18">
      <c r="G33" t="s">
        <v>33</v>
      </c>
      <c r="I33" s="15">
        <v>2042</v>
      </c>
      <c r="J33" s="15" t="s">
        <v>16</v>
      </c>
      <c r="K33" s="15">
        <v>1</v>
      </c>
      <c r="L33" s="15">
        <f t="shared" si="0"/>
        <v>33319.5867878065</v>
      </c>
      <c r="Q33" s="6">
        <v>63.52357585</v>
      </c>
      <c r="R33">
        <v>-20.20071619</v>
      </c>
    </row>
    <row r="34" spans="7:18">
      <c r="G34" t="s">
        <v>33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</v>
      </c>
      <c r="R34">
        <v>-22.15722077</v>
      </c>
    </row>
    <row r="35" spans="7:18">
      <c r="G35" t="s">
        <v>33</v>
      </c>
      <c r="I35" s="15">
        <v>2044</v>
      </c>
      <c r="J35" s="15" t="s">
        <v>16</v>
      </c>
      <c r="K35" s="15">
        <v>1</v>
      </c>
      <c r="L35" s="15">
        <f t="shared" si="0"/>
        <v>33283.2185023842</v>
      </c>
      <c r="Q35" s="6">
        <v>63.45423995</v>
      </c>
      <c r="R35">
        <v>-24.34974926</v>
      </c>
    </row>
    <row r="36" spans="7:18">
      <c r="G36" t="s">
        <v>33</v>
      </c>
      <c r="I36" s="15">
        <v>2045</v>
      </c>
      <c r="J36" s="15" t="s">
        <v>16</v>
      </c>
      <c r="K36" s="15">
        <v>1</v>
      </c>
      <c r="L36" s="15">
        <f t="shared" si="0"/>
        <v>33298.4894487057</v>
      </c>
      <c r="Q36" s="6">
        <v>63.48335391</v>
      </c>
      <c r="R36">
        <v>-26.46567382</v>
      </c>
    </row>
    <row r="37" spans="7:18">
      <c r="G37" t="s">
        <v>33</v>
      </c>
      <c r="I37" s="15">
        <v>2046</v>
      </c>
      <c r="J37" s="15" t="s">
        <v>16</v>
      </c>
      <c r="K37" s="15">
        <v>1</v>
      </c>
      <c r="L37" s="15">
        <f t="shared" si="0"/>
        <v>33333.3399319482</v>
      </c>
      <c r="Q37" s="6">
        <v>63.54979613</v>
      </c>
      <c r="R37">
        <v>-28.28177019</v>
      </c>
    </row>
    <row r="38" spans="7:18">
      <c r="G38" t="s">
        <v>33</v>
      </c>
      <c r="I38" s="15">
        <v>2047</v>
      </c>
      <c r="J38" s="15" t="s">
        <v>16</v>
      </c>
      <c r="K38" s="15">
        <v>1</v>
      </c>
      <c r="L38" s="15">
        <f t="shared" si="0"/>
        <v>33259.6247844687</v>
      </c>
      <c r="Q38" s="6">
        <v>63.40925868</v>
      </c>
      <c r="R38">
        <v>-30.10375906</v>
      </c>
    </row>
    <row r="39" spans="7:18">
      <c r="G39" t="s">
        <v>33</v>
      </c>
      <c r="I39" s="15">
        <v>2048</v>
      </c>
      <c r="J39" s="15" t="s">
        <v>16</v>
      </c>
      <c r="K39" s="15">
        <v>1</v>
      </c>
      <c r="L39" s="15">
        <f t="shared" si="0"/>
        <v>33331.2035963215</v>
      </c>
      <c r="Q39" s="6">
        <v>63.54572322</v>
      </c>
      <c r="R39">
        <v>-31.88349658</v>
      </c>
    </row>
    <row r="40" spans="7:18">
      <c r="G40" t="s">
        <v>33</v>
      </c>
      <c r="I40" s="15">
        <v>2049</v>
      </c>
      <c r="J40" s="15" t="s">
        <v>16</v>
      </c>
      <c r="K40" s="15">
        <v>1</v>
      </c>
      <c r="L40" s="15">
        <f t="shared" si="0"/>
        <v>33420.7972557902</v>
      </c>
      <c r="Q40" s="6">
        <v>63.71653295</v>
      </c>
      <c r="R40">
        <v>-33.64222028</v>
      </c>
    </row>
    <row r="41" spans="7:18">
      <c r="G41" t="s">
        <v>33</v>
      </c>
      <c r="I41" s="15">
        <v>2050</v>
      </c>
      <c r="J41" s="15" t="s">
        <v>16</v>
      </c>
      <c r="K41" s="15">
        <v>1</v>
      </c>
      <c r="L41" s="15">
        <f t="shared" si="0"/>
        <v>33515.5023567439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34" workbookViewId="0">
      <selection activeCell="N17" sqref="N17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7" max="17" width="12.8181818181818"/>
    <col min="18" max="18" width="14"/>
  </cols>
  <sheetData>
    <row r="1" spans="1:1">
      <c r="A1" s="15" t="s">
        <v>34</v>
      </c>
    </row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2:17">
      <c r="B11" s="15" t="s">
        <v>35</v>
      </c>
      <c r="G11" t="s">
        <v>36</v>
      </c>
      <c r="I11" s="15">
        <v>2020</v>
      </c>
      <c r="J11" s="15" t="s">
        <v>16</v>
      </c>
      <c r="K11" s="15">
        <v>1</v>
      </c>
      <c r="L11" s="15">
        <f>Q11*1000*34.9/(38.5+34.9)</f>
        <v>42373.483147139</v>
      </c>
      <c r="Q11">
        <f>89.11787</f>
        <v>89.11787</v>
      </c>
    </row>
    <row r="12" spans="7:17">
      <c r="G12" t="s">
        <v>36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</v>
      </c>
      <c r="Q12" s="6">
        <v>87.16960461</v>
      </c>
    </row>
    <row r="13" spans="7:17">
      <c r="G13" t="s">
        <v>36</v>
      </c>
      <c r="I13" s="15">
        <v>2022</v>
      </c>
      <c r="J13" s="15" t="s">
        <v>16</v>
      </c>
      <c r="K13" s="15">
        <v>1</v>
      </c>
      <c r="L13" s="15">
        <f t="shared" si="0"/>
        <v>38955.0199736921</v>
      </c>
      <c r="Q13" s="6">
        <v>81.92832281</v>
      </c>
    </row>
    <row r="14" spans="7:17">
      <c r="G14" t="s">
        <v>36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</v>
      </c>
    </row>
    <row r="15" spans="7:17">
      <c r="G15" t="s">
        <v>36</v>
      </c>
      <c r="I15" s="15">
        <v>2024</v>
      </c>
      <c r="J15" s="15" t="s">
        <v>16</v>
      </c>
      <c r="K15" s="15">
        <v>1</v>
      </c>
      <c r="L15" s="15">
        <f t="shared" si="0"/>
        <v>37920.3806502861</v>
      </c>
      <c r="Q15" s="6">
        <v>79.75231919</v>
      </c>
    </row>
    <row r="16" spans="7:17">
      <c r="G16" t="s">
        <v>36</v>
      </c>
      <c r="I16" s="15">
        <v>2025</v>
      </c>
      <c r="J16" s="15" t="s">
        <v>16</v>
      </c>
      <c r="K16" s="15">
        <v>1</v>
      </c>
      <c r="L16" s="15">
        <f t="shared" si="0"/>
        <v>37094.1517882561</v>
      </c>
      <c r="Q16" s="6">
        <v>78.01463442</v>
      </c>
    </row>
    <row r="17" spans="7:17">
      <c r="G17" t="s">
        <v>36</v>
      </c>
      <c r="I17" s="15">
        <v>2026</v>
      </c>
      <c r="J17" s="15" t="s">
        <v>16</v>
      </c>
      <c r="K17" s="15">
        <v>1</v>
      </c>
      <c r="L17" s="15">
        <f t="shared" si="0"/>
        <v>36426.2560099864</v>
      </c>
      <c r="Q17" s="6">
        <v>76.60994817</v>
      </c>
    </row>
    <row r="18" spans="7:17">
      <c r="G18" t="s">
        <v>36</v>
      </c>
      <c r="I18" s="15">
        <v>2027</v>
      </c>
      <c r="J18" s="15" t="s">
        <v>16</v>
      </c>
      <c r="K18" s="15">
        <v>1</v>
      </c>
      <c r="L18" s="15">
        <f t="shared" si="0"/>
        <v>35730.4512960627</v>
      </c>
      <c r="Q18" s="6">
        <v>75.14656519</v>
      </c>
    </row>
    <row r="19" spans="7:17">
      <c r="G19" t="s">
        <v>36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73.77341252</v>
      </c>
    </row>
    <row r="20" spans="7:17">
      <c r="G20" t="s">
        <v>36</v>
      </c>
      <c r="I20" s="15">
        <v>2029</v>
      </c>
      <c r="J20" s="15" t="s">
        <v>16</v>
      </c>
      <c r="K20" s="15">
        <v>1</v>
      </c>
      <c r="L20" s="15">
        <f t="shared" si="0"/>
        <v>34413.4307330518</v>
      </c>
      <c r="Q20" s="6">
        <v>72.37667094</v>
      </c>
    </row>
    <row r="21" spans="7:17">
      <c r="G21" t="s">
        <v>36</v>
      </c>
      <c r="I21" s="15">
        <v>2030</v>
      </c>
      <c r="J21" s="15" t="s">
        <v>16</v>
      </c>
      <c r="K21" s="15">
        <v>1</v>
      </c>
      <c r="L21" s="15">
        <f t="shared" si="0"/>
        <v>33729.7923350545</v>
      </c>
      <c r="Q21" s="6">
        <v>70.93887557</v>
      </c>
    </row>
    <row r="22" spans="7:17">
      <c r="G22" t="s">
        <v>36</v>
      </c>
      <c r="I22" s="15">
        <v>2031</v>
      </c>
      <c r="J22" s="15" t="s">
        <v>16</v>
      </c>
      <c r="K22" s="15">
        <v>1</v>
      </c>
      <c r="L22" s="15">
        <f t="shared" si="0"/>
        <v>33291.2290261172</v>
      </c>
      <c r="Q22" s="6">
        <v>70.01651033</v>
      </c>
    </row>
    <row r="23" spans="7:17">
      <c r="G23" t="s">
        <v>36</v>
      </c>
      <c r="I23" s="15">
        <v>2032</v>
      </c>
      <c r="J23" s="15" t="s">
        <v>16</v>
      </c>
      <c r="K23" s="15">
        <v>1</v>
      </c>
      <c r="L23" s="15">
        <f t="shared" si="0"/>
        <v>32758.5066678338</v>
      </c>
      <c r="Q23" s="6">
        <v>68.89611431</v>
      </c>
    </row>
    <row r="24" spans="7:17">
      <c r="G24" t="s">
        <v>36</v>
      </c>
      <c r="I24" s="15">
        <v>2033</v>
      </c>
      <c r="J24" s="15" t="s">
        <v>16</v>
      </c>
      <c r="K24" s="15">
        <v>1</v>
      </c>
      <c r="L24" s="15">
        <f t="shared" si="0"/>
        <v>32315.6651752044</v>
      </c>
      <c r="Q24" s="6">
        <v>67.9647514</v>
      </c>
    </row>
    <row r="25" spans="7:17">
      <c r="G25" t="s">
        <v>36</v>
      </c>
      <c r="I25" s="15">
        <v>2034</v>
      </c>
      <c r="J25" s="15" t="s">
        <v>16</v>
      </c>
      <c r="K25" s="15">
        <v>1</v>
      </c>
      <c r="L25" s="15">
        <f t="shared" si="0"/>
        <v>31854.5691662534</v>
      </c>
      <c r="Q25" s="6">
        <v>66.99499647</v>
      </c>
    </row>
    <row r="26" spans="7:18">
      <c r="G26" t="s">
        <v>36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65.84793527</v>
      </c>
      <c r="R26">
        <v>-6.180210064</v>
      </c>
    </row>
    <row r="27" spans="7:18">
      <c r="G27" t="s">
        <v>36</v>
      </c>
      <c r="I27" s="15">
        <v>2036</v>
      </c>
      <c r="J27" s="15" t="s">
        <v>16</v>
      </c>
      <c r="K27" s="15">
        <v>1</v>
      </c>
      <c r="L27" s="15">
        <f t="shared" si="0"/>
        <v>30889.4113399319</v>
      </c>
      <c r="Q27" s="6">
        <v>64.96512299</v>
      </c>
      <c r="R27">
        <v>-8.377055855</v>
      </c>
    </row>
    <row r="28" spans="7:18">
      <c r="G28" t="s">
        <v>36</v>
      </c>
      <c r="I28" s="15">
        <v>2037</v>
      </c>
      <c r="J28" s="15" t="s">
        <v>16</v>
      </c>
      <c r="K28" s="15">
        <v>1</v>
      </c>
      <c r="L28" s="15">
        <f t="shared" si="0"/>
        <v>30706.7711811989</v>
      </c>
      <c r="Q28" s="6">
        <v>64.581003</v>
      </c>
      <c r="R28">
        <v>-10.61957522</v>
      </c>
    </row>
    <row r="29" spans="7:18">
      <c r="G29" t="s">
        <v>36</v>
      </c>
      <c r="I29" s="15">
        <v>2038</v>
      </c>
      <c r="J29" s="15" t="s">
        <v>16</v>
      </c>
      <c r="K29" s="15">
        <v>1</v>
      </c>
      <c r="L29" s="15">
        <f t="shared" si="0"/>
        <v>30530.1965426158</v>
      </c>
      <c r="Q29" s="6">
        <v>64.20963972</v>
      </c>
      <c r="R29">
        <v>-12.81215095</v>
      </c>
    </row>
    <row r="30" spans="7:18">
      <c r="G30" t="s">
        <v>36</v>
      </c>
      <c r="I30" s="15">
        <v>2039</v>
      </c>
      <c r="J30" s="15" t="s">
        <v>16</v>
      </c>
      <c r="K30" s="15">
        <v>1</v>
      </c>
      <c r="L30" s="15">
        <f t="shared" si="0"/>
        <v>30406.4328407902</v>
      </c>
      <c r="Q30" s="6">
        <v>63.94934586</v>
      </c>
      <c r="R30">
        <v>-14.87106076</v>
      </c>
    </row>
    <row r="31" spans="7:18">
      <c r="G31" t="s">
        <v>36</v>
      </c>
      <c r="I31" s="15">
        <v>2040</v>
      </c>
      <c r="J31" s="15" t="s">
        <v>16</v>
      </c>
      <c r="K31" s="15">
        <v>1</v>
      </c>
      <c r="L31" s="15">
        <f t="shared" si="0"/>
        <v>30309.420944673</v>
      </c>
      <c r="Q31" s="6">
        <v>63.74531511</v>
      </c>
      <c r="R31">
        <v>-16.4795872</v>
      </c>
    </row>
    <row r="32" spans="7:18">
      <c r="G32" t="s">
        <v>36</v>
      </c>
      <c r="I32" s="15">
        <v>2041</v>
      </c>
      <c r="J32" s="15" t="s">
        <v>16</v>
      </c>
      <c r="K32" s="15">
        <v>1</v>
      </c>
      <c r="L32" s="15">
        <f t="shared" si="0"/>
        <v>30243.2584090599</v>
      </c>
      <c r="Q32" s="6">
        <v>63.60616525</v>
      </c>
      <c r="R32">
        <v>-18.44727958</v>
      </c>
    </row>
    <row r="33" spans="7:18">
      <c r="G33" t="s">
        <v>36</v>
      </c>
      <c r="I33" s="15">
        <v>2042</v>
      </c>
      <c r="J33" s="15" t="s">
        <v>16</v>
      </c>
      <c r="K33" s="15">
        <v>1</v>
      </c>
      <c r="L33" s="15">
        <f t="shared" si="0"/>
        <v>30203.9890621935</v>
      </c>
      <c r="Q33" s="6">
        <v>63.52357585</v>
      </c>
      <c r="R33">
        <v>-20.20071619</v>
      </c>
    </row>
    <row r="34" spans="7:18">
      <c r="G34" t="s">
        <v>36</v>
      </c>
      <c r="I34" s="15">
        <v>2043</v>
      </c>
      <c r="J34" s="15" t="s">
        <v>16</v>
      </c>
      <c r="K34" s="15">
        <v>1</v>
      </c>
      <c r="L34" s="15">
        <f t="shared" si="0"/>
        <v>30181.4971438283</v>
      </c>
      <c r="Q34" s="6">
        <v>63.47627193</v>
      </c>
      <c r="R34">
        <v>-22.15722077</v>
      </c>
    </row>
    <row r="35" spans="7:18">
      <c r="G35" t="s">
        <v>36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</v>
      </c>
      <c r="R35">
        <v>-24.34974926</v>
      </c>
    </row>
    <row r="36" spans="7:18">
      <c r="G36" t="s">
        <v>36</v>
      </c>
      <c r="I36" s="15">
        <v>2045</v>
      </c>
      <c r="J36" s="15" t="s">
        <v>16</v>
      </c>
      <c r="K36" s="15">
        <v>1</v>
      </c>
      <c r="L36" s="15">
        <f t="shared" si="0"/>
        <v>30184.8644612943</v>
      </c>
      <c r="Q36" s="6">
        <v>63.48335391</v>
      </c>
      <c r="R36">
        <v>-26.46567382</v>
      </c>
    </row>
    <row r="37" spans="7:18">
      <c r="G37" t="s">
        <v>36</v>
      </c>
      <c r="I37" s="15">
        <v>2046</v>
      </c>
      <c r="J37" s="15" t="s">
        <v>16</v>
      </c>
      <c r="K37" s="15">
        <v>1</v>
      </c>
      <c r="L37" s="15">
        <f t="shared" si="0"/>
        <v>30216.4561980518</v>
      </c>
      <c r="Q37" s="6">
        <v>63.54979613</v>
      </c>
      <c r="R37">
        <v>-28.28177019</v>
      </c>
    </row>
    <row r="38" spans="7:18">
      <c r="G38" t="s">
        <v>36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</v>
      </c>
      <c r="R38">
        <v>-30.10375906</v>
      </c>
    </row>
    <row r="39" spans="7:18">
      <c r="G39" t="s">
        <v>36</v>
      </c>
      <c r="I39" s="15">
        <v>2048</v>
      </c>
      <c r="J39" s="15" t="s">
        <v>16</v>
      </c>
      <c r="K39" s="15">
        <v>1</v>
      </c>
      <c r="L39" s="15">
        <f t="shared" si="0"/>
        <v>30214.5196236785</v>
      </c>
      <c r="Q39" s="6">
        <v>63.54572322</v>
      </c>
      <c r="R39">
        <v>-31.88349658</v>
      </c>
    </row>
    <row r="40" spans="7:18">
      <c r="G40" t="s">
        <v>36</v>
      </c>
      <c r="I40" s="15">
        <v>2049</v>
      </c>
      <c r="J40" s="15" t="s">
        <v>16</v>
      </c>
      <c r="K40" s="15">
        <v>1</v>
      </c>
      <c r="L40" s="15">
        <f t="shared" si="0"/>
        <v>30295.7356942098</v>
      </c>
      <c r="Q40" s="6">
        <v>63.71653295</v>
      </c>
      <c r="R40">
        <v>-33.64222028</v>
      </c>
    </row>
    <row r="41" spans="7:18">
      <c r="G41" t="s">
        <v>36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19" workbookViewId="0">
      <selection activeCell="P46" sqref="O25:P46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9" spans="10:10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4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L11" s="15">
        <f>N11*1000</f>
        <v>53684.46015</v>
      </c>
      <c r="N11" s="14">
        <v>53.68446015</v>
      </c>
    </row>
    <row r="12" spans="7:15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51677.81389</v>
      </c>
      <c r="N12" s="6">
        <v>51.67781389</v>
      </c>
      <c r="O12" s="15"/>
    </row>
    <row r="13" spans="7:15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</v>
      </c>
      <c r="O13" s="15"/>
    </row>
    <row r="14" spans="7:15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52201.46754</v>
      </c>
      <c r="N14" s="6">
        <v>52.20146754</v>
      </c>
      <c r="O14" s="15"/>
    </row>
    <row r="15" spans="7:15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47258.50992</v>
      </c>
      <c r="N15" s="6">
        <v>47.25850992</v>
      </c>
      <c r="O15" s="15"/>
    </row>
    <row r="16" spans="7:15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38301.57091</v>
      </c>
      <c r="N16" s="6">
        <v>38.30157091</v>
      </c>
      <c r="O16" s="15"/>
    </row>
    <row r="17" spans="7:15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39194.67838</v>
      </c>
      <c r="N17" s="6">
        <v>39.19467838</v>
      </c>
      <c r="O17" s="15"/>
    </row>
    <row r="18" spans="7:15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38604.03271</v>
      </c>
      <c r="N19" s="6">
        <v>38.60403271</v>
      </c>
      <c r="O19" s="15"/>
    </row>
    <row r="20" spans="7:15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35914.91521</v>
      </c>
      <c r="N20" s="6">
        <v>35.91491521</v>
      </c>
      <c r="O20" s="15"/>
    </row>
    <row r="21" spans="7:15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31090.48564</v>
      </c>
      <c r="N21" s="6">
        <v>31.09048564</v>
      </c>
      <c r="O21" s="15"/>
    </row>
    <row r="22" spans="7:15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</v>
      </c>
      <c r="O22" s="15"/>
    </row>
    <row r="23" spans="7:15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32346.86398</v>
      </c>
      <c r="N23" s="6">
        <v>32.34686398</v>
      </c>
      <c r="O23" s="15"/>
    </row>
    <row r="24" spans="7:15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32556.70691</v>
      </c>
      <c r="N24" s="6">
        <v>32.55670691</v>
      </c>
      <c r="O24" s="15"/>
    </row>
    <row r="25" spans="7:15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31341.6763</v>
      </c>
      <c r="N25" s="6">
        <v>31.3416763</v>
      </c>
      <c r="O25" s="15"/>
    </row>
    <row r="26" spans="7:15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30761.93711</v>
      </c>
      <c r="N26" s="6">
        <v>30.76193711</v>
      </c>
      <c r="O26" s="15"/>
    </row>
    <row r="27" spans="7:15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30030.50943</v>
      </c>
      <c r="N27" s="6">
        <v>30.03050943</v>
      </c>
      <c r="O27" s="15"/>
    </row>
    <row r="28" spans="7:15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</v>
      </c>
      <c r="O28" s="15"/>
    </row>
    <row r="29" spans="7:15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29002.82829</v>
      </c>
      <c r="N29" s="6">
        <v>29.00282829</v>
      </c>
      <c r="O29" s="15"/>
    </row>
    <row r="30" spans="7:15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26767.18284</v>
      </c>
      <c r="N31" s="6">
        <v>26.76718284</v>
      </c>
      <c r="O31" s="15"/>
    </row>
    <row r="32" spans="7:15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</v>
      </c>
      <c r="O32" s="15"/>
    </row>
    <row r="33" spans="7:15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23401.49274</v>
      </c>
      <c r="N33" s="6">
        <v>23.40149274</v>
      </c>
      <c r="O33" s="15"/>
    </row>
    <row r="34" spans="7:15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21569.10093</v>
      </c>
      <c r="N34" s="6">
        <v>21.56910093</v>
      </c>
      <c r="O34" s="15"/>
    </row>
    <row r="35" spans="7:15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19519.73997</v>
      </c>
      <c r="N35" s="6">
        <v>19.51973997</v>
      </c>
      <c r="O35" s="15"/>
    </row>
    <row r="36" spans="7:15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18008.70732</v>
      </c>
      <c r="N36" s="6">
        <v>18.00870732</v>
      </c>
      <c r="O36" s="15"/>
    </row>
    <row r="37" spans="7:15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17795.38677</v>
      </c>
      <c r="N37" s="6">
        <v>17.79538677</v>
      </c>
      <c r="O37" s="15"/>
    </row>
    <row r="38" spans="7:15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17937.5845</v>
      </c>
      <c r="N38" s="6">
        <v>17.9375845</v>
      </c>
      <c r="O38" s="15"/>
    </row>
    <row r="39" spans="7:15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17877.46594</v>
      </c>
      <c r="N39" s="6">
        <v>17.87746594</v>
      </c>
      <c r="O39" s="15"/>
    </row>
    <row r="40" spans="7:15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18034.27124</v>
      </c>
      <c r="N41" s="6">
        <v>18.03427124</v>
      </c>
      <c r="O41" s="15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0" zoomScaleNormal="60" workbookViewId="0">
      <selection activeCell="B11" sqref="B11"/>
    </sheetView>
  </sheetViews>
  <sheetFormatPr defaultColWidth="8.72727272727273" defaultRowHeight="14.5"/>
  <cols>
    <col min="1" max="1" width="9" style="15"/>
    <col min="2" max="10" width="8.72727272727273" style="15"/>
    <col min="11" max="11" width="11.5454545454545" style="15" customWidth="1"/>
    <col min="12" max="12" width="12.8181818181818" style="15"/>
    <col min="14" max="14" width="12.8181818181818"/>
  </cols>
  <sheetData>
    <row r="4" spans="2:2">
      <c r="B4" s="16" t="s">
        <v>0</v>
      </c>
    </row>
    <row r="5" spans="2:2">
      <c r="B5" s="15" t="s">
        <v>1</v>
      </c>
    </row>
    <row r="6" spans="10:10">
      <c r="J6" s="15" t="s">
        <v>2</v>
      </c>
    </row>
    <row r="10" spans="2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7">
      <c r="B11" s="15" t="s">
        <v>40</v>
      </c>
      <c r="D11" s="23" t="s">
        <v>41</v>
      </c>
      <c r="G11"/>
      <c r="H11" s="15" t="s">
        <v>42</v>
      </c>
      <c r="I11" s="15">
        <v>2020</v>
      </c>
      <c r="J11" s="15" t="s">
        <v>16</v>
      </c>
      <c r="L11" s="15">
        <f>8823.795*0.000039356*366/3</f>
        <v>42.36685167444</v>
      </c>
      <c r="O11" s="23"/>
      <c r="P11" s="29" t="s">
        <v>43</v>
      </c>
      <c r="Q11" s="27" t="s">
        <v>44</v>
      </c>
    </row>
    <row r="12" spans="4:17">
      <c r="D12" s="23" t="s">
        <v>41</v>
      </c>
      <c r="G12"/>
      <c r="H12" s="15" t="s">
        <v>42</v>
      </c>
      <c r="I12" s="15">
        <v>2021</v>
      </c>
      <c r="J12" s="15" t="s">
        <v>16</v>
      </c>
      <c r="L12" s="15">
        <f t="shared" ref="L12:L41" si="0">L11</f>
        <v>42.36685167444</v>
      </c>
      <c r="P12" s="2"/>
      <c r="Q12" s="2"/>
    </row>
    <row r="13" spans="4:17">
      <c r="D13" s="23" t="s">
        <v>41</v>
      </c>
      <c r="G13"/>
      <c r="H13" s="15" t="s">
        <v>42</v>
      </c>
      <c r="I13" s="15">
        <v>2022</v>
      </c>
      <c r="J13" s="15" t="s">
        <v>16</v>
      </c>
      <c r="L13" s="15">
        <f t="shared" si="0"/>
        <v>42.36685167444</v>
      </c>
      <c r="P13" s="2"/>
      <c r="Q13" s="2"/>
    </row>
    <row r="14" spans="4:17">
      <c r="D14" s="23" t="s">
        <v>41</v>
      </c>
      <c r="G14"/>
      <c r="H14" s="15" t="s">
        <v>42</v>
      </c>
      <c r="I14" s="15">
        <v>2023</v>
      </c>
      <c r="J14" s="15" t="s">
        <v>16</v>
      </c>
      <c r="L14" s="15">
        <f t="shared" si="0"/>
        <v>42.36685167444</v>
      </c>
      <c r="P14" s="2"/>
      <c r="Q14" s="2"/>
    </row>
    <row r="15" spans="4:12">
      <c r="D15" s="23" t="s">
        <v>41</v>
      </c>
      <c r="G15"/>
      <c r="H15" s="15" t="s">
        <v>42</v>
      </c>
      <c r="I15" s="15">
        <v>2024</v>
      </c>
      <c r="J15" s="15" t="s">
        <v>16</v>
      </c>
      <c r="L15" s="15">
        <f t="shared" si="0"/>
        <v>42.36685167444</v>
      </c>
    </row>
    <row r="16" spans="4:12">
      <c r="D16" s="23" t="s">
        <v>41</v>
      </c>
      <c r="G16"/>
      <c r="H16" s="15" t="s">
        <v>42</v>
      </c>
      <c r="I16" s="15">
        <v>2025</v>
      </c>
      <c r="J16" s="15" t="s">
        <v>16</v>
      </c>
      <c r="L16" s="15">
        <f t="shared" si="0"/>
        <v>42.36685167444</v>
      </c>
    </row>
    <row r="17" spans="4:12">
      <c r="D17" s="23" t="s">
        <v>41</v>
      </c>
      <c r="G17"/>
      <c r="H17" s="15" t="s">
        <v>42</v>
      </c>
      <c r="I17" s="15">
        <v>2026</v>
      </c>
      <c r="J17" s="15" t="s">
        <v>16</v>
      </c>
      <c r="L17" s="15">
        <f t="shared" si="0"/>
        <v>42.36685167444</v>
      </c>
    </row>
    <row r="18" spans="4:12">
      <c r="D18" s="23" t="s">
        <v>41</v>
      </c>
      <c r="G18"/>
      <c r="H18" s="15" t="s">
        <v>42</v>
      </c>
      <c r="I18" s="15">
        <v>2027</v>
      </c>
      <c r="J18" s="15" t="s">
        <v>16</v>
      </c>
      <c r="L18" s="15">
        <f t="shared" si="0"/>
        <v>42.36685167444</v>
      </c>
    </row>
    <row r="19" spans="4:12">
      <c r="D19" s="23" t="s">
        <v>41</v>
      </c>
      <c r="G19"/>
      <c r="H19" s="15" t="s">
        <v>42</v>
      </c>
      <c r="I19" s="15">
        <v>2028</v>
      </c>
      <c r="J19" s="15" t="s">
        <v>16</v>
      </c>
      <c r="L19" s="15">
        <f t="shared" si="0"/>
        <v>42.36685167444</v>
      </c>
    </row>
    <row r="20" spans="4:12">
      <c r="D20" s="23" t="s">
        <v>41</v>
      </c>
      <c r="G20"/>
      <c r="H20" s="15" t="s">
        <v>42</v>
      </c>
      <c r="I20" s="15">
        <v>2029</v>
      </c>
      <c r="J20" s="15" t="s">
        <v>16</v>
      </c>
      <c r="L20" s="15">
        <f t="shared" si="0"/>
        <v>42.36685167444</v>
      </c>
    </row>
    <row r="21" spans="4:12">
      <c r="D21" s="23" t="s">
        <v>41</v>
      </c>
      <c r="G21"/>
      <c r="H21" s="15" t="s">
        <v>42</v>
      </c>
      <c r="I21" s="15">
        <v>2030</v>
      </c>
      <c r="J21" s="15" t="s">
        <v>16</v>
      </c>
      <c r="L21" s="15">
        <f t="shared" si="0"/>
        <v>42.36685167444</v>
      </c>
    </row>
    <row r="22" spans="4:12">
      <c r="D22" s="23" t="s">
        <v>41</v>
      </c>
      <c r="G22"/>
      <c r="H22" s="15" t="s">
        <v>42</v>
      </c>
      <c r="I22" s="15">
        <v>2031</v>
      </c>
      <c r="J22" s="15" t="s">
        <v>16</v>
      </c>
      <c r="L22" s="15">
        <f t="shared" si="0"/>
        <v>42.36685167444</v>
      </c>
    </row>
    <row r="23" spans="4:12">
      <c r="D23" s="23" t="s">
        <v>41</v>
      </c>
      <c r="G23"/>
      <c r="H23" s="15" t="s">
        <v>42</v>
      </c>
      <c r="I23" s="15">
        <v>2032</v>
      </c>
      <c r="J23" s="15" t="s">
        <v>16</v>
      </c>
      <c r="L23" s="15">
        <f t="shared" si="0"/>
        <v>42.36685167444</v>
      </c>
    </row>
    <row r="24" spans="4:12">
      <c r="D24" s="23" t="s">
        <v>41</v>
      </c>
      <c r="G24"/>
      <c r="H24" s="15" t="s">
        <v>42</v>
      </c>
      <c r="I24" s="15">
        <v>2033</v>
      </c>
      <c r="J24" s="15" t="s">
        <v>16</v>
      </c>
      <c r="L24" s="15">
        <f t="shared" si="0"/>
        <v>42.36685167444</v>
      </c>
    </row>
    <row r="25" spans="4:12">
      <c r="D25" s="23" t="s">
        <v>41</v>
      </c>
      <c r="G25"/>
      <c r="H25" s="15" t="s">
        <v>42</v>
      </c>
      <c r="I25" s="15">
        <v>2034</v>
      </c>
      <c r="J25" s="15" t="s">
        <v>16</v>
      </c>
      <c r="L25" s="15">
        <f t="shared" si="0"/>
        <v>42.36685167444</v>
      </c>
    </row>
    <row r="26" spans="4:12">
      <c r="D26" s="23" t="s">
        <v>41</v>
      </c>
      <c r="G26"/>
      <c r="H26" s="15" t="s">
        <v>42</v>
      </c>
      <c r="I26" s="15">
        <v>2035</v>
      </c>
      <c r="J26" s="15" t="s">
        <v>16</v>
      </c>
      <c r="L26" s="15">
        <f t="shared" si="0"/>
        <v>42.36685167444</v>
      </c>
    </row>
    <row r="27" spans="4:12">
      <c r="D27" s="23" t="s">
        <v>41</v>
      </c>
      <c r="G27"/>
      <c r="H27" s="15" t="s">
        <v>42</v>
      </c>
      <c r="I27" s="15">
        <v>2036</v>
      </c>
      <c r="J27" s="15" t="s">
        <v>16</v>
      </c>
      <c r="L27" s="15">
        <f t="shared" si="0"/>
        <v>42.36685167444</v>
      </c>
    </row>
    <row r="28" spans="4:12">
      <c r="D28" s="23" t="s">
        <v>41</v>
      </c>
      <c r="G28"/>
      <c r="H28" s="15" t="s">
        <v>42</v>
      </c>
      <c r="I28" s="15">
        <v>2037</v>
      </c>
      <c r="J28" s="15" t="s">
        <v>16</v>
      </c>
      <c r="L28" s="15">
        <f t="shared" si="0"/>
        <v>42.36685167444</v>
      </c>
    </row>
    <row r="29" spans="4:12">
      <c r="D29" s="23" t="s">
        <v>41</v>
      </c>
      <c r="G29"/>
      <c r="H29" s="15" t="s">
        <v>42</v>
      </c>
      <c r="I29" s="15">
        <v>2038</v>
      </c>
      <c r="J29" s="15" t="s">
        <v>16</v>
      </c>
      <c r="L29" s="15">
        <f t="shared" si="0"/>
        <v>42.36685167444</v>
      </c>
    </row>
    <row r="30" spans="4:12">
      <c r="D30" s="23" t="s">
        <v>41</v>
      </c>
      <c r="G30"/>
      <c r="H30" s="15" t="s">
        <v>42</v>
      </c>
      <c r="I30" s="15">
        <v>2039</v>
      </c>
      <c r="J30" s="15" t="s">
        <v>16</v>
      </c>
      <c r="L30" s="15">
        <f t="shared" si="0"/>
        <v>42.36685167444</v>
      </c>
    </row>
    <row r="31" spans="4:12">
      <c r="D31" s="23" t="s">
        <v>41</v>
      </c>
      <c r="G31"/>
      <c r="H31" s="15" t="s">
        <v>42</v>
      </c>
      <c r="I31" s="15">
        <v>2040</v>
      </c>
      <c r="J31" s="15" t="s">
        <v>16</v>
      </c>
      <c r="L31" s="15">
        <f t="shared" si="0"/>
        <v>42.36685167444</v>
      </c>
    </row>
    <row r="32" spans="4:12">
      <c r="D32" s="23" t="s">
        <v>41</v>
      </c>
      <c r="G32"/>
      <c r="H32" s="15" t="s">
        <v>42</v>
      </c>
      <c r="I32" s="15">
        <v>2041</v>
      </c>
      <c r="J32" s="15" t="s">
        <v>16</v>
      </c>
      <c r="L32" s="15">
        <f t="shared" si="0"/>
        <v>42.36685167444</v>
      </c>
    </row>
    <row r="33" spans="4:12">
      <c r="D33" s="23" t="s">
        <v>41</v>
      </c>
      <c r="G33"/>
      <c r="H33" s="15" t="s">
        <v>42</v>
      </c>
      <c r="I33" s="15">
        <v>2042</v>
      </c>
      <c r="J33" s="15" t="s">
        <v>16</v>
      </c>
      <c r="L33" s="15">
        <f t="shared" si="0"/>
        <v>42.36685167444</v>
      </c>
    </row>
    <row r="34" spans="4:12">
      <c r="D34" s="23" t="s">
        <v>41</v>
      </c>
      <c r="G34"/>
      <c r="H34" s="15" t="s">
        <v>42</v>
      </c>
      <c r="I34" s="15">
        <v>2043</v>
      </c>
      <c r="J34" s="15" t="s">
        <v>16</v>
      </c>
      <c r="L34" s="15">
        <f t="shared" si="0"/>
        <v>42.36685167444</v>
      </c>
    </row>
    <row r="35" spans="4:12">
      <c r="D35" s="23" t="s">
        <v>41</v>
      </c>
      <c r="G35"/>
      <c r="H35" s="15" t="s">
        <v>42</v>
      </c>
      <c r="I35" s="15">
        <v>2044</v>
      </c>
      <c r="J35" s="15" t="s">
        <v>16</v>
      </c>
      <c r="L35" s="15">
        <f t="shared" si="0"/>
        <v>42.36685167444</v>
      </c>
    </row>
    <row r="36" spans="4:12">
      <c r="D36" s="23" t="s">
        <v>41</v>
      </c>
      <c r="G36"/>
      <c r="H36" s="15" t="s">
        <v>42</v>
      </c>
      <c r="I36" s="15">
        <v>2045</v>
      </c>
      <c r="J36" s="15" t="s">
        <v>16</v>
      </c>
      <c r="L36" s="15">
        <f t="shared" si="0"/>
        <v>42.36685167444</v>
      </c>
    </row>
    <row r="37" spans="4:12">
      <c r="D37" s="23" t="s">
        <v>41</v>
      </c>
      <c r="G37"/>
      <c r="H37" s="15" t="s">
        <v>42</v>
      </c>
      <c r="I37" s="15">
        <v>2046</v>
      </c>
      <c r="J37" s="15" t="s">
        <v>16</v>
      </c>
      <c r="L37" s="15">
        <f t="shared" si="0"/>
        <v>42.36685167444</v>
      </c>
    </row>
    <row r="38" spans="4:12">
      <c r="D38" s="23" t="s">
        <v>41</v>
      </c>
      <c r="G38"/>
      <c r="H38" s="15" t="s">
        <v>42</v>
      </c>
      <c r="I38" s="15">
        <v>2047</v>
      </c>
      <c r="J38" s="15" t="s">
        <v>16</v>
      </c>
      <c r="L38" s="15">
        <f t="shared" si="0"/>
        <v>42.36685167444</v>
      </c>
    </row>
    <row r="39" spans="4:12">
      <c r="D39" s="23" t="s">
        <v>41</v>
      </c>
      <c r="G39"/>
      <c r="H39" s="15" t="s">
        <v>42</v>
      </c>
      <c r="I39" s="15">
        <v>2048</v>
      </c>
      <c r="J39" s="15" t="s">
        <v>16</v>
      </c>
      <c r="L39" s="15">
        <f t="shared" si="0"/>
        <v>42.36685167444</v>
      </c>
    </row>
    <row r="40" spans="4:12">
      <c r="D40" s="23" t="s">
        <v>41</v>
      </c>
      <c r="G40"/>
      <c r="H40" s="15" t="s">
        <v>42</v>
      </c>
      <c r="I40" s="15">
        <v>2049</v>
      </c>
      <c r="J40" s="15" t="s">
        <v>16</v>
      </c>
      <c r="L40" s="15">
        <f t="shared" si="0"/>
        <v>42.36685167444</v>
      </c>
    </row>
    <row r="41" spans="4:12">
      <c r="D41" s="23" t="s">
        <v>41</v>
      </c>
      <c r="G41"/>
      <c r="H41" s="15" t="s">
        <v>42</v>
      </c>
      <c r="I41" s="15">
        <v>2050</v>
      </c>
      <c r="J41" s="15" t="s">
        <v>16</v>
      </c>
      <c r="L41" s="15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2025-02-07T14:27:34Z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