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0"/>
          </rPr>
          <t>xli9:</t>
        </r>
        <r>
          <rPr>
            <sz val="9"/>
            <rFont val="Times New Roman"/>
            <charset val="0"/>
          </rPr>
          <t xml:space="preserve">
https://www.cer-rec.gc.ca/en/data-analysis/energy-markets/market-snapshots/2023/market-snapshot-canada-bioenergy-diversity-potential.html</t>
        </r>
      </text>
    </comment>
    <comment ref="E5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0"/>
          </rPr>
          <t>xli9:</t>
        </r>
        <r>
          <rPr>
            <sz val="9"/>
            <rFont val="Times New Roman"/>
            <charset val="0"/>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0"/>
          </rPr>
          <t>xli9:</t>
        </r>
        <r>
          <rPr>
            <sz val="9"/>
            <rFont val="Times New Roman"/>
            <charset val="0"/>
          </rPr>
          <t xml:space="preserve">
There is no production data for QC, so we use the national level-other provinces</t>
        </r>
      </text>
    </comment>
    <comment ref="H103" authorId="0">
      <text>
        <r>
          <rPr>
            <b/>
            <sz val="9"/>
            <rFont val="Times New Roman"/>
            <charset val="0"/>
          </rPr>
          <t>xli9:</t>
        </r>
        <r>
          <rPr>
            <sz val="9"/>
            <rFont val="Times New Roman"/>
            <charset val="0"/>
          </rPr>
          <t xml:space="preserve">
There is no production data for QC, so we use the national level-other provinces</t>
        </r>
      </text>
    </comment>
    <comment ref="H108" authorId="0">
      <text>
        <r>
          <rPr>
            <b/>
            <sz val="9"/>
            <rFont val="Times New Roman"/>
            <charset val="0"/>
          </rPr>
          <t>xli9:</t>
        </r>
        <r>
          <rPr>
            <sz val="9"/>
            <rFont val="Times New Roman"/>
            <charset val="0"/>
          </rPr>
          <t xml:space="preserve">
There is no production data for QC, so we use the national level-other provinces</t>
        </r>
      </text>
    </comment>
    <comment ref="H113" authorId="0">
      <text>
        <r>
          <rPr>
            <b/>
            <sz val="9"/>
            <rFont val="Times New Roman"/>
            <charset val="0"/>
          </rPr>
          <t>xli9:</t>
        </r>
        <r>
          <rPr>
            <sz val="9"/>
            <rFont val="Times New Roman"/>
            <charset val="0"/>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<sst xmlns="http://schemas.openxmlformats.org/spreadsheetml/2006/main" count="178567" uniqueCount="740">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</sst>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ahoma"/>
      <charset val="134"/>
    </font>
    <font>
      <sz val="8"/>
      <name val="Tahoma"/>
      <charset val="134"/>
    </font>
    <font>
      <b/>
      <sz val="8"/>
      <name val="Tahoma"/>
      <charset val="134"/>
    </font>
    <font>
      <b/>
      <sz val="9"/>
      <name val="Times New Roman"/>
      <charset val="0"/>
    </font>
    <font>
      <sz val="9"/>
      <name val="Times New Roman"/>
      <charset val="134"/>
    </font>
    <font>
      <sz val="9"/>
      <name val="Times New Roman"/>
      <charset val="0"/>
    </font>
    <font>
      <b/>
      <sz val="9"/>
      <name val="Tahoma"/>
      <charset val="134"/>
    </font>
    <font>
      <b/>
      <sz val="9"/>
      <name val="Times New Roman"/>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29096346934"/>
        <bgColor indexed="64"/>
      </patternFill>
    </fill>
    <fill>
      <patternFill patternType="solid">
        <fgColor rgb="FFFF0000"/>
        <bgColor indexed="64"/>
      </patternFill>
    </fill>
    <fill>
      <patternFill patternType="solid">
        <fgColor theme="0" tint="-0.149845881527146"/>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98577837458"/>
        <bgColor indexed="64"/>
      </patternFill>
    </fill>
    <fill>
      <patternFill patternType="solid">
        <fgColor theme="0" tint="-0.149876400036622"/>
        <bgColor indexed="64"/>
      </patternFill>
    </fill>
    <fill>
      <patternFill patternType="solid">
        <fgColor theme="0" tint="-0.15"/>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9857783745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2"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2"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2"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2"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2"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4"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 name="Normal 23"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2" activePane="bottomLeft" state="frozen"/>
      <selection/>
      <selection pane="bottomLeft" activeCell="C62" sqref="C62"/>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t="s">
        <v>44</v>
      </c>
      <c r="H3" s="219"/>
      <c r="J3" s="227" t="s">
        <v>45</v>
      </c>
      <c r="K3" s="227" t="s">
        <v>46</v>
      </c>
      <c r="L3" s="227" t="s">
        <v>47</v>
      </c>
      <c r="M3" s="227" t="s">
        <v>42</v>
      </c>
      <c r="N3" s="227"/>
      <c r="O3" s="227"/>
      <c r="P3" s="227"/>
      <c r="Q3" s="227"/>
      <c r="Z3" s="233"/>
      <c r="AA3" s="233"/>
      <c r="AB3" s="233"/>
      <c r="AC3" s="233"/>
      <c r="AD3" s="233"/>
      <c r="AE3" s="233"/>
      <c r="AF3" s="233"/>
      <c r="AG3" s="233"/>
    </row>
    <row r="4" spans="2:33">
      <c r="B4" s="219" t="s">
        <v>48</v>
      </c>
      <c r="C4" s="219" t="s">
        <v>49</v>
      </c>
      <c r="D4" s="219" t="s">
        <v>50</v>
      </c>
      <c r="E4" s="219" t="s">
        <v>42</v>
      </c>
      <c r="F4" s="219" t="s">
        <v>43</v>
      </c>
      <c r="G4" s="219" t="s">
        <v>51</v>
      </c>
      <c r="H4" s="219"/>
      <c r="J4" s="227" t="s">
        <v>45</v>
      </c>
      <c r="K4" s="227" t="s">
        <v>52</v>
      </c>
      <c r="L4" s="227" t="s">
        <v>53</v>
      </c>
      <c r="M4" s="227" t="s">
        <v>42</v>
      </c>
      <c r="N4" s="227"/>
      <c r="O4" s="227"/>
      <c r="P4" s="227"/>
      <c r="Q4" s="227"/>
      <c r="Z4" s="233"/>
      <c r="AA4" s="233"/>
      <c r="AB4" s="233"/>
      <c r="AC4" s="233"/>
      <c r="AD4" s="233"/>
      <c r="AE4" s="233"/>
      <c r="AF4" s="233"/>
      <c r="AG4" s="233"/>
    </row>
    <row r="5" spans="2:29">
      <c r="B5" s="220" t="s">
        <v>54</v>
      </c>
      <c r="C5" s="220" t="s">
        <v>55</v>
      </c>
      <c r="D5" s="220" t="s">
        <v>56</v>
      </c>
      <c r="E5" s="219" t="s">
        <v>42</v>
      </c>
      <c r="F5" s="219"/>
      <c r="G5" s="219" t="s">
        <v>57</v>
      </c>
      <c r="H5" s="219"/>
      <c r="J5" s="227" t="s">
        <v>45</v>
      </c>
      <c r="K5" s="227" t="s">
        <v>58</v>
      </c>
      <c r="L5" s="227" t="s">
        <v>59</v>
      </c>
      <c r="M5" s="227" t="s">
        <v>42</v>
      </c>
      <c r="N5" s="227"/>
      <c r="O5" s="227"/>
      <c r="P5" s="227"/>
      <c r="Q5" s="227"/>
      <c r="Z5" s="233"/>
      <c r="AA5" s="190"/>
      <c r="AB5" s="233"/>
      <c r="AC5" s="233"/>
    </row>
    <row r="6" spans="2:17">
      <c r="B6" s="220" t="s">
        <v>54</v>
      </c>
      <c r="C6" s="220" t="s">
        <v>60</v>
      </c>
      <c r="D6" s="220" t="s">
        <v>61</v>
      </c>
      <c r="E6" s="219" t="s">
        <v>42</v>
      </c>
      <c r="F6" s="219"/>
      <c r="G6" s="219" t="s">
        <v>57</v>
      </c>
      <c r="H6" s="219"/>
      <c r="J6" s="227" t="s">
        <v>45</v>
      </c>
      <c r="K6" s="227" t="s">
        <v>62</v>
      </c>
      <c r="L6" s="227" t="s">
        <v>63</v>
      </c>
      <c r="M6" s="227" t="s">
        <v>42</v>
      </c>
      <c r="N6" s="227"/>
      <c r="O6" s="227"/>
      <c r="P6" s="227"/>
      <c r="Q6" s="227"/>
    </row>
    <row r="7" spans="2:17">
      <c r="B7" s="220" t="s">
        <v>54</v>
      </c>
      <c r="C7" s="220" t="s">
        <v>64</v>
      </c>
      <c r="D7" s="220" t="s">
        <v>65</v>
      </c>
      <c r="E7" s="219" t="s">
        <v>42</v>
      </c>
      <c r="F7" s="219"/>
      <c r="G7" s="219" t="s">
        <v>57</v>
      </c>
      <c r="H7" s="219"/>
      <c r="J7" s="227"/>
      <c r="K7" s="227"/>
      <c r="L7" s="227"/>
      <c r="M7" s="227"/>
      <c r="N7" s="227"/>
      <c r="O7" s="227"/>
      <c r="P7" s="227"/>
      <c r="Q7" s="227"/>
    </row>
    <row r="8" spans="2:17">
      <c r="B8" s="220" t="s">
        <v>54</v>
      </c>
      <c r="C8" s="220" t="s">
        <v>66</v>
      </c>
      <c r="D8" s="220" t="s">
        <v>67</v>
      </c>
      <c r="E8" s="219" t="s">
        <v>42</v>
      </c>
      <c r="F8" s="219"/>
      <c r="G8" s="219" t="s">
        <v>57</v>
      </c>
      <c r="H8" s="219"/>
      <c r="J8" s="227" t="s">
        <v>45</v>
      </c>
      <c r="K8" s="227" t="s">
        <v>68</v>
      </c>
      <c r="L8" s="227" t="s">
        <v>69</v>
      </c>
      <c r="M8" s="227" t="s">
        <v>42</v>
      </c>
      <c r="N8" s="227"/>
      <c r="O8" s="227"/>
      <c r="P8" s="227"/>
      <c r="Q8" s="227"/>
    </row>
    <row r="9" spans="2:17">
      <c r="B9" s="220" t="s">
        <v>54</v>
      </c>
      <c r="C9" s="220" t="s">
        <v>70</v>
      </c>
      <c r="D9" s="220" t="s">
        <v>71</v>
      </c>
      <c r="E9" s="219" t="s">
        <v>42</v>
      </c>
      <c r="F9" s="219"/>
      <c r="G9" s="219" t="s">
        <v>57</v>
      </c>
      <c r="H9" s="219"/>
      <c r="J9" s="227" t="s">
        <v>45</v>
      </c>
      <c r="K9" s="227" t="s">
        <v>72</v>
      </c>
      <c r="L9" s="227" t="s">
        <v>73</v>
      </c>
      <c r="M9" s="227" t="s">
        <v>42</v>
      </c>
      <c r="N9" s="227"/>
      <c r="O9" s="227"/>
      <c r="P9" s="227"/>
      <c r="Q9" s="227"/>
    </row>
    <row r="10" spans="2:18">
      <c r="B10" s="220" t="s">
        <v>54</v>
      </c>
      <c r="C10" s="220" t="s">
        <v>74</v>
      </c>
      <c r="D10" s="220" t="s">
        <v>75</v>
      </c>
      <c r="E10" s="219" t="s">
        <v>42</v>
      </c>
      <c r="F10" s="219"/>
      <c r="G10" s="219" t="s">
        <v>57</v>
      </c>
      <c r="J10" s="220" t="s">
        <v>45</v>
      </c>
      <c r="K10" s="228" t="s">
        <v>76</v>
      </c>
      <c r="L10" s="228" t="s">
        <v>77</v>
      </c>
      <c r="M10" s="220" t="s">
        <v>42</v>
      </c>
      <c r="N10" s="219"/>
      <c r="O10" s="219"/>
      <c r="P10" s="219"/>
      <c r="Q10" s="219"/>
      <c r="R10" s="94" t="s">
        <v>78</v>
      </c>
    </row>
    <row r="11" spans="2:18">
      <c r="B11" s="220" t="s">
        <v>54</v>
      </c>
      <c r="C11" s="220" t="s">
        <v>79</v>
      </c>
      <c r="D11" s="220" t="s">
        <v>80</v>
      </c>
      <c r="E11" s="219" t="s">
        <v>81</v>
      </c>
      <c r="F11" s="219"/>
      <c r="G11" s="219" t="s">
        <v>57</v>
      </c>
      <c r="H11" s="219"/>
      <c r="J11" s="220" t="s">
        <v>45</v>
      </c>
      <c r="K11" s="220" t="s">
        <v>82</v>
      </c>
      <c r="L11" s="220" t="s">
        <v>83</v>
      </c>
      <c r="M11" s="220" t="s">
        <v>42</v>
      </c>
      <c r="N11" s="219"/>
      <c r="O11" s="219"/>
      <c r="P11" s="219"/>
      <c r="Q11" s="219"/>
      <c r="R11" s="94" t="s">
        <v>84</v>
      </c>
    </row>
    <row r="12" spans="2:18">
      <c r="B12" s="220" t="s">
        <v>54</v>
      </c>
      <c r="C12" s="220" t="s">
        <v>85</v>
      </c>
      <c r="D12" s="220" t="s">
        <v>86</v>
      </c>
      <c r="E12" s="219" t="s">
        <v>42</v>
      </c>
      <c r="F12" s="219"/>
      <c r="G12" s="219" t="s">
        <v>51</v>
      </c>
      <c r="H12" s="219"/>
      <c r="J12" s="220" t="s">
        <v>45</v>
      </c>
      <c r="K12" s="220" t="s">
        <v>87</v>
      </c>
      <c r="L12" s="220" t="s">
        <v>88</v>
      </c>
      <c r="M12" s="220" t="s">
        <v>42</v>
      </c>
      <c r="N12" s="219"/>
      <c r="O12" s="219"/>
      <c r="P12" s="219"/>
      <c r="Q12" s="219"/>
      <c r="R12" s="94" t="s">
        <v>89</v>
      </c>
    </row>
    <row r="13" spans="2:18">
      <c r="B13" s="220" t="s">
        <v>54</v>
      </c>
      <c r="C13" s="220" t="s">
        <v>90</v>
      </c>
      <c r="D13" s="220" t="s">
        <v>91</v>
      </c>
      <c r="E13" s="219" t="s">
        <v>42</v>
      </c>
      <c r="F13" s="219"/>
      <c r="G13" s="219" t="s">
        <v>51</v>
      </c>
      <c r="H13" s="219"/>
      <c r="J13" s="220" t="s">
        <v>45</v>
      </c>
      <c r="K13" s="220" t="s">
        <v>92</v>
      </c>
      <c r="L13" s="220" t="s">
        <v>93</v>
      </c>
      <c r="M13" s="220" t="s">
        <v>42</v>
      </c>
      <c r="N13" s="219"/>
      <c r="O13" s="219"/>
      <c r="P13" s="219"/>
      <c r="Q13" s="219"/>
      <c r="R13" s="94"/>
    </row>
    <row r="14" spans="2:18">
      <c r="B14" s="220" t="s">
        <v>54</v>
      </c>
      <c r="C14" s="220" t="s">
        <v>94</v>
      </c>
      <c r="D14" s="220" t="s">
        <v>95</v>
      </c>
      <c r="E14" s="219" t="s">
        <v>42</v>
      </c>
      <c r="F14" s="219"/>
      <c r="G14" s="219" t="s">
        <v>51</v>
      </c>
      <c r="H14" s="219"/>
      <c r="J14" s="220" t="s">
        <v>45</v>
      </c>
      <c r="K14" s="220" t="s">
        <v>96</v>
      </c>
      <c r="L14" s="220" t="s">
        <v>97</v>
      </c>
      <c r="M14" s="220" t="s">
        <v>42</v>
      </c>
      <c r="N14" s="219"/>
      <c r="O14" s="219"/>
      <c r="P14" s="219"/>
      <c r="Q14" s="219"/>
      <c r="R14" s="94"/>
    </row>
    <row r="15" spans="2:18">
      <c r="B15" s="220" t="s">
        <v>54</v>
      </c>
      <c r="C15" s="220" t="s">
        <v>98</v>
      </c>
      <c r="D15" s="220" t="s">
        <v>99</v>
      </c>
      <c r="E15" s="219" t="s">
        <v>81</v>
      </c>
      <c r="F15" s="219"/>
      <c r="G15" s="219" t="s">
        <v>57</v>
      </c>
      <c r="H15" s="219"/>
      <c r="J15" s="220" t="s">
        <v>45</v>
      </c>
      <c r="K15" s="220" t="s">
        <v>100</v>
      </c>
      <c r="L15" s="220" t="s">
        <v>101</v>
      </c>
      <c r="M15" s="220" t="s">
        <v>42</v>
      </c>
      <c r="N15" s="219"/>
      <c r="O15" s="219"/>
      <c r="P15" s="219"/>
      <c r="Q15" s="219"/>
      <c r="R15" s="94"/>
    </row>
    <row r="16" spans="2:18">
      <c r="B16" s="220" t="s">
        <v>54</v>
      </c>
      <c r="C16" s="220" t="s">
        <v>102</v>
      </c>
      <c r="D16" s="220" t="s">
        <v>103</v>
      </c>
      <c r="E16" s="219" t="s">
        <v>81</v>
      </c>
      <c r="F16" s="219"/>
      <c r="G16" s="219" t="s">
        <v>57</v>
      </c>
      <c r="H16" s="219"/>
      <c r="J16" s="227" t="s">
        <v>45</v>
      </c>
      <c r="K16" s="227" t="s">
        <v>104</v>
      </c>
      <c r="L16" s="229" t="s">
        <v>105</v>
      </c>
      <c r="M16" s="227" t="s">
        <v>42</v>
      </c>
      <c r="N16" s="227"/>
      <c r="O16" s="227"/>
      <c r="P16" s="227"/>
      <c r="Q16" s="227"/>
      <c r="R16" s="201" t="s">
        <v>106</v>
      </c>
    </row>
    <row r="17" spans="2:18">
      <c r="B17" s="220" t="s">
        <v>54</v>
      </c>
      <c r="C17" s="220" t="s">
        <v>107</v>
      </c>
      <c r="D17" s="220" t="s">
        <v>108</v>
      </c>
      <c r="E17" s="219" t="s">
        <v>81</v>
      </c>
      <c r="F17" s="219"/>
      <c r="G17" s="219" t="s">
        <v>57</v>
      </c>
      <c r="H17" s="219"/>
      <c r="J17" s="227" t="s">
        <v>45</v>
      </c>
      <c r="K17" s="212" t="s">
        <v>109</v>
      </c>
      <c r="L17" s="212" t="s">
        <v>110</v>
      </c>
      <c r="M17" s="227" t="s">
        <v>42</v>
      </c>
      <c r="N17" s="227"/>
      <c r="O17" s="227"/>
      <c r="P17" s="227"/>
      <c r="Q17" s="227"/>
      <c r="R17" s="201"/>
    </row>
    <row r="18" spans="2:18">
      <c r="B18" s="220" t="s">
        <v>54</v>
      </c>
      <c r="C18" s="220" t="s">
        <v>111</v>
      </c>
      <c r="D18" s="220" t="s">
        <v>112</v>
      </c>
      <c r="E18" s="219" t="s">
        <v>81</v>
      </c>
      <c r="F18" s="219"/>
      <c r="G18" s="219" t="s">
        <v>57</v>
      </c>
      <c r="H18" s="219"/>
      <c r="J18" s="227" t="s">
        <v>45</v>
      </c>
      <c r="K18" s="227" t="s">
        <v>113</v>
      </c>
      <c r="L18" s="229" t="s">
        <v>114</v>
      </c>
      <c r="M18" s="227" t="s">
        <v>42</v>
      </c>
      <c r="N18" s="227"/>
      <c r="O18" s="227"/>
      <c r="P18" s="227"/>
      <c r="Q18" s="227"/>
      <c r="R18" s="201"/>
    </row>
    <row r="19" spans="2:18">
      <c r="B19" s="220" t="s">
        <v>54</v>
      </c>
      <c r="C19" s="220" t="s">
        <v>115</v>
      </c>
      <c r="D19" s="220" t="s">
        <v>116</v>
      </c>
      <c r="E19" s="219" t="s">
        <v>81</v>
      </c>
      <c r="F19" s="219"/>
      <c r="G19" s="219" t="s">
        <v>57</v>
      </c>
      <c r="H19" s="219"/>
      <c r="J19" s="220" t="s">
        <v>45</v>
      </c>
      <c r="K19" s="220" t="s">
        <v>117</v>
      </c>
      <c r="L19" s="220" t="s">
        <v>118</v>
      </c>
      <c r="M19" s="220" t="s">
        <v>42</v>
      </c>
      <c r="N19" s="227"/>
      <c r="O19" s="227" t="s">
        <v>51</v>
      </c>
      <c r="P19" s="227"/>
      <c r="Q19" s="227"/>
      <c r="R19" s="201"/>
    </row>
    <row r="20" spans="2:18">
      <c r="B20" s="220" t="s">
        <v>54</v>
      </c>
      <c r="C20" s="220" t="s">
        <v>119</v>
      </c>
      <c r="D20" s="220" t="s">
        <v>120</v>
      </c>
      <c r="E20" s="219" t="s">
        <v>81</v>
      </c>
      <c r="F20" s="219"/>
      <c r="G20" s="219" t="s">
        <v>57</v>
      </c>
      <c r="H20" s="219"/>
      <c r="J20" s="230" t="s">
        <v>45</v>
      </c>
      <c r="K20" s="230" t="s">
        <v>121</v>
      </c>
      <c r="L20" s="230" t="s">
        <v>122</v>
      </c>
      <c r="M20" s="231" t="s">
        <v>42</v>
      </c>
      <c r="N20" s="227"/>
      <c r="O20" s="227" t="s">
        <v>51</v>
      </c>
      <c r="P20" s="227"/>
      <c r="Q20" s="227"/>
      <c r="R20" s="201" t="s">
        <v>123</v>
      </c>
    </row>
    <row r="21" spans="2:17">
      <c r="B21" s="220" t="s">
        <v>54</v>
      </c>
      <c r="C21" s="220" t="s">
        <v>124</v>
      </c>
      <c r="D21" s="220" t="s">
        <v>125</v>
      </c>
      <c r="E21" s="219" t="s">
        <v>81</v>
      </c>
      <c r="F21" s="219"/>
      <c r="G21" s="219" t="s">
        <v>57</v>
      </c>
      <c r="H21" s="219"/>
      <c r="J21" s="220" t="s">
        <v>45</v>
      </c>
      <c r="K21" s="220" t="s">
        <v>126</v>
      </c>
      <c r="L21" s="220" t="s">
        <v>127</v>
      </c>
      <c r="M21" s="220" t="s">
        <v>42</v>
      </c>
      <c r="N21" s="227"/>
      <c r="O21" s="227" t="s">
        <v>51</v>
      </c>
      <c r="P21" s="227"/>
      <c r="Q21" s="227"/>
    </row>
    <row r="22" spans="2:17">
      <c r="B22" s="220" t="s">
        <v>54</v>
      </c>
      <c r="C22" s="220" t="s">
        <v>128</v>
      </c>
      <c r="D22" s="220" t="s">
        <v>129</v>
      </c>
      <c r="E22" s="219" t="s">
        <v>81</v>
      </c>
      <c r="F22" s="219"/>
      <c r="G22" s="219" t="s">
        <v>57</v>
      </c>
      <c r="H22" s="219"/>
      <c r="J22" s="232" t="s">
        <v>130</v>
      </c>
      <c r="K22" s="232"/>
      <c r="L22" s="232"/>
      <c r="M22" s="232"/>
      <c r="N22" s="227"/>
      <c r="O22" s="227"/>
      <c r="P22" s="227"/>
      <c r="Q22" s="227"/>
    </row>
    <row r="23" spans="2:17">
      <c r="B23" s="220" t="s">
        <v>54</v>
      </c>
      <c r="C23" s="220" t="s">
        <v>131</v>
      </c>
      <c r="D23" s="220" t="s">
        <v>132</v>
      </c>
      <c r="E23" s="219" t="s">
        <v>81</v>
      </c>
      <c r="F23" s="219"/>
      <c r="G23" s="219" t="s">
        <v>57</v>
      </c>
      <c r="H23" s="219"/>
      <c r="J23" s="220" t="s">
        <v>45</v>
      </c>
      <c r="K23" s="220" t="s">
        <v>133</v>
      </c>
      <c r="L23" s="220" t="s">
        <v>134</v>
      </c>
      <c r="M23" s="220" t="s">
        <v>42</v>
      </c>
      <c r="N23" s="227"/>
      <c r="O23" s="227"/>
      <c r="P23" s="227"/>
      <c r="Q23" s="227"/>
    </row>
    <row r="24" spans="2:17">
      <c r="B24" s="220" t="s">
        <v>54</v>
      </c>
      <c r="C24" s="220" t="s">
        <v>135</v>
      </c>
      <c r="D24" s="220" t="s">
        <v>136</v>
      </c>
      <c r="E24" s="219" t="s">
        <v>81</v>
      </c>
      <c r="F24" s="219"/>
      <c r="G24" s="219" t="s">
        <v>57</v>
      </c>
      <c r="H24" s="219"/>
      <c r="J24" s="231" t="s">
        <v>45</v>
      </c>
      <c r="K24" s="231" t="s">
        <v>137</v>
      </c>
      <c r="L24" s="231" t="s">
        <v>138</v>
      </c>
      <c r="M24" s="231" t="s">
        <v>42</v>
      </c>
      <c r="N24" s="227"/>
      <c r="O24" s="227"/>
      <c r="P24" s="227"/>
      <c r="Q24" s="227"/>
    </row>
    <row r="25" spans="2:17">
      <c r="B25" s="220" t="s">
        <v>54</v>
      </c>
      <c r="C25" s="220" t="s">
        <v>139</v>
      </c>
      <c r="D25" s="220" t="s">
        <v>140</v>
      </c>
      <c r="E25" s="219" t="s">
        <v>81</v>
      </c>
      <c r="F25" s="219"/>
      <c r="G25" s="219" t="s">
        <v>57</v>
      </c>
      <c r="H25" s="219"/>
      <c r="J25" s="227" t="s">
        <v>45</v>
      </c>
      <c r="K25" s="227" t="s">
        <v>141</v>
      </c>
      <c r="L25" s="227" t="s">
        <v>142</v>
      </c>
      <c r="M25" s="227" t="s">
        <v>42</v>
      </c>
      <c r="N25" s="227"/>
      <c r="O25" s="227"/>
      <c r="P25" s="227"/>
      <c r="Q25" s="227"/>
    </row>
    <row r="26" spans="2:17">
      <c r="B26" s="220" t="s">
        <v>54</v>
      </c>
      <c r="C26" s="220" t="s">
        <v>143</v>
      </c>
      <c r="D26" s="220" t="s">
        <v>144</v>
      </c>
      <c r="E26" s="219" t="s">
        <v>81</v>
      </c>
      <c r="F26" s="219"/>
      <c r="G26" s="219" t="s">
        <v>57</v>
      </c>
      <c r="H26" s="219"/>
      <c r="J26" s="231" t="s">
        <v>45</v>
      </c>
      <c r="K26" s="231" t="s">
        <v>145</v>
      </c>
      <c r="L26" s="231" t="s">
        <v>146</v>
      </c>
      <c r="M26" s="231" t="s">
        <v>42</v>
      </c>
      <c r="N26" s="227"/>
      <c r="O26" s="227"/>
      <c r="P26" s="227"/>
      <c r="Q26" s="227"/>
    </row>
    <row r="27" spans="2:17">
      <c r="B27" s="220" t="s">
        <v>54</v>
      </c>
      <c r="C27" s="220" t="s">
        <v>147</v>
      </c>
      <c r="D27" s="220" t="s">
        <v>148</v>
      </c>
      <c r="E27" s="219" t="s">
        <v>81</v>
      </c>
      <c r="F27" s="219"/>
      <c r="G27" s="219" t="s">
        <v>57</v>
      </c>
      <c r="H27" s="219"/>
      <c r="J27" s="220" t="s">
        <v>45</v>
      </c>
      <c r="K27" s="220" t="s">
        <v>149</v>
      </c>
      <c r="L27" s="220" t="s">
        <v>150</v>
      </c>
      <c r="M27" s="220" t="s">
        <v>42</v>
      </c>
      <c r="N27" s="227"/>
      <c r="O27" s="227"/>
      <c r="P27" s="227"/>
      <c r="Q27" s="227"/>
    </row>
    <row r="28" spans="2:17">
      <c r="B28" s="220" t="s">
        <v>54</v>
      </c>
      <c r="C28" s="220" t="s">
        <v>151</v>
      </c>
      <c r="D28" s="220" t="s">
        <v>152</v>
      </c>
      <c r="E28" s="219" t="s">
        <v>81</v>
      </c>
      <c r="F28" s="219"/>
      <c r="G28" s="219" t="s">
        <v>57</v>
      </c>
      <c r="H28" s="219"/>
      <c r="J28" s="231" t="s">
        <v>45</v>
      </c>
      <c r="K28" s="231" t="s">
        <v>153</v>
      </c>
      <c r="L28" s="231" t="s">
        <v>154</v>
      </c>
      <c r="M28" s="231" t="s">
        <v>42</v>
      </c>
      <c r="N28" s="227"/>
      <c r="O28" s="227"/>
      <c r="P28" s="227"/>
      <c r="Q28" s="227"/>
    </row>
    <row r="29" spans="2:17">
      <c r="B29" s="220" t="s">
        <v>54</v>
      </c>
      <c r="C29" s="220" t="s">
        <v>155</v>
      </c>
      <c r="D29" s="220" t="s">
        <v>156</v>
      </c>
      <c r="E29" s="219" t="s">
        <v>81</v>
      </c>
      <c r="F29" s="219"/>
      <c r="G29" s="219" t="s">
        <v>57</v>
      </c>
      <c r="H29" s="219"/>
      <c r="J29" s="220" t="s">
        <v>45</v>
      </c>
      <c r="K29" s="220" t="s">
        <v>157</v>
      </c>
      <c r="L29" s="220" t="s">
        <v>158</v>
      </c>
      <c r="M29" s="220" t="s">
        <v>42</v>
      </c>
      <c r="N29" s="227"/>
      <c r="O29" s="227"/>
      <c r="P29" s="227"/>
      <c r="Q29" s="227"/>
    </row>
    <row r="30" spans="2:18">
      <c r="B30" s="220" t="s">
        <v>54</v>
      </c>
      <c r="C30" s="220" t="s">
        <v>159</v>
      </c>
      <c r="D30" s="220" t="s">
        <v>160</v>
      </c>
      <c r="E30" s="219" t="s">
        <v>81</v>
      </c>
      <c r="F30" s="219"/>
      <c r="G30" s="219" t="s">
        <v>57</v>
      </c>
      <c r="H30" s="219"/>
      <c r="J30" s="227" t="s">
        <v>45</v>
      </c>
      <c r="K30" s="227" t="s">
        <v>161</v>
      </c>
      <c r="L30" s="227" t="s">
        <v>162</v>
      </c>
      <c r="M30" s="227" t="s">
        <v>42</v>
      </c>
      <c r="N30" s="227"/>
      <c r="O30" s="227"/>
      <c r="P30" s="227"/>
      <c r="Q30" s="227"/>
      <c r="R30" t="s">
        <v>163</v>
      </c>
    </row>
    <row r="31" spans="2:17">
      <c r="B31" s="220" t="s">
        <v>54</v>
      </c>
      <c r="C31" s="220" t="s">
        <v>164</v>
      </c>
      <c r="D31" s="220" t="s">
        <v>165</v>
      </c>
      <c r="E31" s="219" t="s">
        <v>42</v>
      </c>
      <c r="F31" s="219"/>
      <c r="G31" s="219" t="s">
        <v>57</v>
      </c>
      <c r="H31" s="219"/>
      <c r="J31" s="227" t="s">
        <v>45</v>
      </c>
      <c r="K31" s="227" t="s">
        <v>166</v>
      </c>
      <c r="L31" s="227" t="s">
        <v>167</v>
      </c>
      <c r="M31" s="227" t="s">
        <v>42</v>
      </c>
      <c r="N31" s="227"/>
      <c r="O31" s="227"/>
      <c r="P31" s="227"/>
      <c r="Q31" s="227"/>
    </row>
    <row r="32" spans="2:17">
      <c r="B32" s="220" t="s">
        <v>54</v>
      </c>
      <c r="C32" s="220" t="s">
        <v>168</v>
      </c>
      <c r="D32" s="220" t="s">
        <v>169</v>
      </c>
      <c r="E32" s="219" t="s">
        <v>42</v>
      </c>
      <c r="F32" s="219"/>
      <c r="G32" s="219" t="s">
        <v>57</v>
      </c>
      <c r="J32" s="227" t="s">
        <v>45</v>
      </c>
      <c r="K32" s="227" t="s">
        <v>170</v>
      </c>
      <c r="L32" s="227" t="s">
        <v>171</v>
      </c>
      <c r="M32" s="227" t="s">
        <v>42</v>
      </c>
      <c r="N32" s="227"/>
      <c r="O32" s="227"/>
      <c r="P32" s="227"/>
      <c r="Q32" s="227"/>
    </row>
    <row r="33" spans="2:17">
      <c r="B33" s="220" t="s">
        <v>54</v>
      </c>
      <c r="C33" s="220" t="s">
        <v>172</v>
      </c>
      <c r="D33" s="220" t="s">
        <v>173</v>
      </c>
      <c r="E33" s="219" t="s">
        <v>42</v>
      </c>
      <c r="F33" s="219"/>
      <c r="G33" s="219" t="s">
        <v>57</v>
      </c>
      <c r="H33" s="219"/>
      <c r="J33" s="220" t="s">
        <v>45</v>
      </c>
      <c r="K33" s="220" t="s">
        <v>174</v>
      </c>
      <c r="L33" s="220" t="s">
        <v>175</v>
      </c>
      <c r="M33" s="231" t="s">
        <v>42</v>
      </c>
      <c r="N33" s="227"/>
      <c r="O33" s="227"/>
      <c r="P33" s="227"/>
      <c r="Q33" s="227"/>
    </row>
    <row r="34" spans="2:17">
      <c r="B34" s="220" t="s">
        <v>54</v>
      </c>
      <c r="C34" s="220" t="s">
        <v>176</v>
      </c>
      <c r="D34" s="220" t="s">
        <v>177</v>
      </c>
      <c r="E34" s="219" t="s">
        <v>42</v>
      </c>
      <c r="F34" s="219"/>
      <c r="G34" s="219" t="s">
        <v>57</v>
      </c>
      <c r="H34" s="219"/>
      <c r="J34" s="231" t="s">
        <v>45</v>
      </c>
      <c r="K34" s="231" t="s">
        <v>178</v>
      </c>
      <c r="L34" s="231" t="s">
        <v>179</v>
      </c>
      <c r="M34" s="231" t="s">
        <v>42</v>
      </c>
      <c r="N34" s="227"/>
      <c r="O34" s="227"/>
      <c r="P34" s="227"/>
      <c r="Q34" s="227"/>
    </row>
    <row r="35" spans="2:17">
      <c r="B35" s="220" t="s">
        <v>54</v>
      </c>
      <c r="C35" s="220" t="s">
        <v>180</v>
      </c>
      <c r="D35" s="220" t="s">
        <v>181</v>
      </c>
      <c r="E35" s="219" t="s">
        <v>42</v>
      </c>
      <c r="F35" s="219"/>
      <c r="G35" s="219" t="s">
        <v>57</v>
      </c>
      <c r="H35" s="219"/>
      <c r="J35" s="220" t="s">
        <v>45</v>
      </c>
      <c r="K35" s="220" t="s">
        <v>182</v>
      </c>
      <c r="L35" s="220" t="s">
        <v>183</v>
      </c>
      <c r="M35" s="231" t="s">
        <v>42</v>
      </c>
      <c r="N35" s="227"/>
      <c r="O35" s="227"/>
      <c r="P35" s="227"/>
      <c r="Q35" s="227"/>
    </row>
    <row r="36" spans="2:17">
      <c r="B36" s="220" t="s">
        <v>54</v>
      </c>
      <c r="C36" s="220" t="s">
        <v>184</v>
      </c>
      <c r="D36" s="220" t="s">
        <v>185</v>
      </c>
      <c r="E36" s="219" t="s">
        <v>42</v>
      </c>
      <c r="F36" s="219"/>
      <c r="G36" s="219" t="s">
        <v>57</v>
      </c>
      <c r="H36" s="219"/>
      <c r="J36" s="227" t="s">
        <v>45</v>
      </c>
      <c r="K36" s="227" t="s">
        <v>186</v>
      </c>
      <c r="L36" s="227" t="s">
        <v>187</v>
      </c>
      <c r="M36" s="227" t="s">
        <v>42</v>
      </c>
      <c r="N36" s="227"/>
      <c r="O36" s="227"/>
      <c r="P36" s="227"/>
      <c r="Q36" s="227"/>
    </row>
    <row r="37" spans="2:17">
      <c r="B37" s="220" t="s">
        <v>54</v>
      </c>
      <c r="C37" s="220" t="s">
        <v>188</v>
      </c>
      <c r="D37" s="220" t="s">
        <v>189</v>
      </c>
      <c r="E37" s="219" t="s">
        <v>42</v>
      </c>
      <c r="F37" s="219"/>
      <c r="G37" s="219" t="s">
        <v>57</v>
      </c>
      <c r="H37" s="219"/>
      <c r="J37" s="227" t="s">
        <v>45</v>
      </c>
      <c r="K37" s="227" t="s">
        <v>190</v>
      </c>
      <c r="L37" s="227" t="s">
        <v>191</v>
      </c>
      <c r="M37" s="227" t="s">
        <v>42</v>
      </c>
      <c r="N37" s="227"/>
      <c r="O37" s="227"/>
      <c r="P37" s="227"/>
      <c r="Q37" s="227"/>
    </row>
    <row r="38" spans="2:17">
      <c r="B38" s="220" t="s">
        <v>54</v>
      </c>
      <c r="C38" s="220" t="s">
        <v>192</v>
      </c>
      <c r="D38" s="220" t="s">
        <v>193</v>
      </c>
      <c r="E38" s="219" t="s">
        <v>42</v>
      </c>
      <c r="F38" s="219"/>
      <c r="G38" s="219" t="s">
        <v>57</v>
      </c>
      <c r="H38" s="219"/>
      <c r="J38" s="227" t="s">
        <v>45</v>
      </c>
      <c r="K38" s="227" t="s">
        <v>194</v>
      </c>
      <c r="L38" s="227" t="s">
        <v>195</v>
      </c>
      <c r="M38" s="227" t="s">
        <v>42</v>
      </c>
      <c r="N38" s="227"/>
      <c r="O38" s="227"/>
      <c r="P38" s="227"/>
      <c r="Q38" s="227"/>
    </row>
    <row r="39" spans="2:17">
      <c r="B39" s="220" t="s">
        <v>54</v>
      </c>
      <c r="C39" s="219" t="s">
        <v>196</v>
      </c>
      <c r="D39" s="219" t="s">
        <v>197</v>
      </c>
      <c r="E39" s="219" t="s">
        <v>42</v>
      </c>
      <c r="F39" s="219" t="s">
        <v>43</v>
      </c>
      <c r="G39" s="219" t="s">
        <v>57</v>
      </c>
      <c r="H39" s="219"/>
      <c r="J39" s="227" t="s">
        <v>45</v>
      </c>
      <c r="K39" s="227" t="s">
        <v>198</v>
      </c>
      <c r="L39" s="227" t="s">
        <v>199</v>
      </c>
      <c r="M39" s="227" t="s">
        <v>42</v>
      </c>
      <c r="N39" s="227"/>
      <c r="O39" s="227"/>
      <c r="P39" s="227"/>
      <c r="Q39" s="227"/>
    </row>
    <row r="40" spans="2:17">
      <c r="B40" s="220" t="s">
        <v>54</v>
      </c>
      <c r="C40" s="219" t="s">
        <v>200</v>
      </c>
      <c r="D40" s="219" t="s">
        <v>201</v>
      </c>
      <c r="E40" s="219" t="s">
        <v>42</v>
      </c>
      <c r="F40" s="219" t="s">
        <v>43</v>
      </c>
      <c r="G40" s="219" t="s">
        <v>51</v>
      </c>
      <c r="H40" s="219"/>
      <c r="J40" s="227"/>
      <c r="K40" s="227"/>
      <c r="L40" s="227"/>
      <c r="M40" s="227"/>
      <c r="N40" s="227"/>
      <c r="O40" s="227"/>
      <c r="P40" s="227"/>
      <c r="Q40" s="227"/>
    </row>
    <row r="41" spans="2:17">
      <c r="B41" s="220" t="s">
        <v>54</v>
      </c>
      <c r="C41" s="219" t="s">
        <v>202</v>
      </c>
      <c r="D41" s="219" t="s">
        <v>203</v>
      </c>
      <c r="E41" s="219" t="s">
        <v>42</v>
      </c>
      <c r="F41" s="219" t="s">
        <v>43</v>
      </c>
      <c r="G41" s="219" t="s">
        <v>57</v>
      </c>
      <c r="H41" s="219"/>
      <c r="J41" s="227" t="s">
        <v>45</v>
      </c>
      <c r="K41" s="227" t="s">
        <v>204</v>
      </c>
      <c r="L41" s="227" t="s">
        <v>205</v>
      </c>
      <c r="M41" s="227" t="s">
        <v>42</v>
      </c>
      <c r="N41" s="227"/>
      <c r="O41" s="227"/>
      <c r="P41" s="227"/>
      <c r="Q41" s="227"/>
    </row>
    <row r="42" spans="2:17">
      <c r="B42" s="220" t="s">
        <v>54</v>
      </c>
      <c r="C42" s="219" t="s">
        <v>206</v>
      </c>
      <c r="D42" s="219" t="s">
        <v>207</v>
      </c>
      <c r="E42" s="219" t="s">
        <v>42</v>
      </c>
      <c r="F42" s="219" t="s">
        <v>43</v>
      </c>
      <c r="G42" s="219" t="s">
        <v>57</v>
      </c>
      <c r="H42" s="219"/>
      <c r="J42" s="227" t="s">
        <v>45</v>
      </c>
      <c r="K42" s="227" t="s">
        <v>208</v>
      </c>
      <c r="L42" s="227" t="s">
        <v>209</v>
      </c>
      <c r="M42" s="227" t="s">
        <v>42</v>
      </c>
      <c r="N42" s="227"/>
      <c r="O42" s="227"/>
      <c r="P42" s="227"/>
      <c r="Q42" s="227"/>
    </row>
    <row r="43" spans="2:17">
      <c r="B43" s="220" t="s">
        <v>210</v>
      </c>
      <c r="C43" s="220" t="s">
        <v>211</v>
      </c>
      <c r="D43" s="220" t="s">
        <v>212</v>
      </c>
      <c r="E43" s="219" t="s">
        <v>42</v>
      </c>
      <c r="F43" s="219" t="s">
        <v>43</v>
      </c>
      <c r="G43" s="219" t="s">
        <v>51</v>
      </c>
      <c r="H43" s="219"/>
      <c r="J43" s="227" t="s">
        <v>45</v>
      </c>
      <c r="K43" s="227" t="s">
        <v>213</v>
      </c>
      <c r="L43" s="227" t="s">
        <v>214</v>
      </c>
      <c r="M43" s="227" t="s">
        <v>42</v>
      </c>
      <c r="N43" s="227"/>
      <c r="O43" s="227" t="s">
        <v>44</v>
      </c>
      <c r="P43" s="227"/>
      <c r="Q43" s="227"/>
    </row>
    <row r="44" spans="2:17">
      <c r="B44" s="220" t="s">
        <v>210</v>
      </c>
      <c r="C44" s="220" t="s">
        <v>215</v>
      </c>
      <c r="D44" s="220" t="s">
        <v>216</v>
      </c>
      <c r="E44" s="219" t="s">
        <v>42</v>
      </c>
      <c r="F44" s="219" t="s">
        <v>43</v>
      </c>
      <c r="G44" s="219" t="s">
        <v>57</v>
      </c>
      <c r="H44" s="219"/>
      <c r="J44" s="227" t="s">
        <v>45</v>
      </c>
      <c r="K44" s="227" t="s">
        <v>217</v>
      </c>
      <c r="L44" s="227" t="s">
        <v>218</v>
      </c>
      <c r="M44" s="227" t="s">
        <v>42</v>
      </c>
      <c r="N44" s="227"/>
      <c r="O44" s="227" t="s">
        <v>51</v>
      </c>
      <c r="P44" s="227"/>
      <c r="Q44" s="227"/>
    </row>
    <row r="45" spans="2:17">
      <c r="B45" s="220" t="s">
        <v>210</v>
      </c>
      <c r="C45" s="220" t="s">
        <v>219</v>
      </c>
      <c r="D45" s="220" t="s">
        <v>220</v>
      </c>
      <c r="E45" s="219" t="s">
        <v>42</v>
      </c>
      <c r="F45" s="219" t="s">
        <v>43</v>
      </c>
      <c r="G45" s="219" t="s">
        <v>57</v>
      </c>
      <c r="H45" s="219"/>
      <c r="J45" s="227" t="s">
        <v>45</v>
      </c>
      <c r="K45" s="227" t="s">
        <v>221</v>
      </c>
      <c r="L45" s="227" t="s">
        <v>222</v>
      </c>
      <c r="M45" s="227" t="s">
        <v>42</v>
      </c>
      <c r="N45" s="227"/>
      <c r="O45" s="227" t="s">
        <v>51</v>
      </c>
      <c r="P45" s="227"/>
      <c r="Q45" s="227"/>
    </row>
    <row r="46" spans="2:17">
      <c r="B46" s="220" t="s">
        <v>210</v>
      </c>
      <c r="C46" s="220" t="s">
        <v>223</v>
      </c>
      <c r="D46" s="220" t="s">
        <v>224</v>
      </c>
      <c r="E46" s="219" t="s">
        <v>42</v>
      </c>
      <c r="F46" s="219" t="s">
        <v>43</v>
      </c>
      <c r="G46" s="219" t="s">
        <v>57</v>
      </c>
      <c r="H46" s="219"/>
      <c r="J46" s="227" t="s">
        <v>45</v>
      </c>
      <c r="K46" s="227" t="s">
        <v>225</v>
      </c>
      <c r="L46" s="227" t="s">
        <v>226</v>
      </c>
      <c r="M46" s="227" t="s">
        <v>42</v>
      </c>
      <c r="N46" s="227"/>
      <c r="O46" s="227"/>
      <c r="P46" s="227"/>
      <c r="Q46" s="227"/>
    </row>
    <row r="47" spans="2:17">
      <c r="B47" s="220" t="s">
        <v>210</v>
      </c>
      <c r="C47" s="220" t="s">
        <v>227</v>
      </c>
      <c r="D47" s="220" t="s">
        <v>228</v>
      </c>
      <c r="E47" s="219" t="s">
        <v>42</v>
      </c>
      <c r="F47" s="219" t="s">
        <v>43</v>
      </c>
      <c r="G47" s="219" t="s">
        <v>51</v>
      </c>
      <c r="H47" s="219"/>
      <c r="J47" s="227" t="s">
        <v>45</v>
      </c>
      <c r="K47" s="227" t="s">
        <v>229</v>
      </c>
      <c r="L47" s="227" t="s">
        <v>230</v>
      </c>
      <c r="M47" s="227" t="s">
        <v>42</v>
      </c>
      <c r="N47" s="227"/>
      <c r="O47" s="227"/>
      <c r="P47" s="227"/>
      <c r="Q47" s="227"/>
    </row>
    <row r="48" spans="2:17">
      <c r="B48" s="220" t="s">
        <v>210</v>
      </c>
      <c r="C48" s="220" t="s">
        <v>231</v>
      </c>
      <c r="D48" s="220" t="s">
        <v>232</v>
      </c>
      <c r="E48" s="219" t="s">
        <v>42</v>
      </c>
      <c r="F48" s="219" t="s">
        <v>43</v>
      </c>
      <c r="G48" s="219" t="s">
        <v>57</v>
      </c>
      <c r="H48" s="219"/>
      <c r="J48" s="227" t="s">
        <v>45</v>
      </c>
      <c r="K48" s="227" t="s">
        <v>233</v>
      </c>
      <c r="L48" s="227" t="s">
        <v>234</v>
      </c>
      <c r="M48" s="227" t="s">
        <v>42</v>
      </c>
      <c r="N48" s="227"/>
      <c r="O48" s="227"/>
      <c r="P48" s="227"/>
      <c r="Q48" s="227"/>
    </row>
    <row r="49" spans="2:17">
      <c r="B49" s="220" t="s">
        <v>130</v>
      </c>
      <c r="C49" s="219" t="s">
        <v>235</v>
      </c>
      <c r="D49" s="219" t="s">
        <v>236</v>
      </c>
      <c r="E49" s="219" t="s">
        <v>42</v>
      </c>
      <c r="F49" s="219" t="s">
        <v>43</v>
      </c>
      <c r="G49" s="219" t="s">
        <v>57</v>
      </c>
      <c r="H49" s="219"/>
      <c r="J49" s="227" t="s">
        <v>28</v>
      </c>
      <c r="K49" s="227" t="s">
        <v>237</v>
      </c>
      <c r="L49" s="227" t="s">
        <v>238</v>
      </c>
      <c r="M49" s="227" t="s">
        <v>239</v>
      </c>
      <c r="N49" s="227"/>
      <c r="O49" s="227"/>
      <c r="P49" s="227"/>
      <c r="Q49" s="227"/>
    </row>
    <row r="50" spans="2:17">
      <c r="B50" s="220" t="s">
        <v>130</v>
      </c>
      <c r="C50" s="219" t="s">
        <v>240</v>
      </c>
      <c r="D50" s="219" t="s">
        <v>241</v>
      </c>
      <c r="E50" s="219" t="s">
        <v>42</v>
      </c>
      <c r="F50" s="219" t="s">
        <v>43</v>
      </c>
      <c r="G50" s="219" t="s">
        <v>57</v>
      </c>
      <c r="H50" s="219"/>
      <c r="J50" s="227" t="s">
        <v>28</v>
      </c>
      <c r="K50" s="227" t="s">
        <v>242</v>
      </c>
      <c r="L50" s="227" t="s">
        <v>243</v>
      </c>
      <c r="M50" s="227" t="s">
        <v>239</v>
      </c>
      <c r="N50" s="227"/>
      <c r="O50" s="227"/>
      <c r="P50" s="227"/>
      <c r="Q50" s="227"/>
    </row>
    <row r="51" spans="2:17">
      <c r="B51" s="220" t="s">
        <v>210</v>
      </c>
      <c r="C51" s="220" t="s">
        <v>244</v>
      </c>
      <c r="D51" s="220" t="s">
        <v>245</v>
      </c>
      <c r="E51" s="219" t="s">
        <v>42</v>
      </c>
      <c r="F51" s="219" t="s">
        <v>43</v>
      </c>
      <c r="G51" s="219" t="s">
        <v>57</v>
      </c>
      <c r="H51" s="219"/>
      <c r="J51" s="227" t="s">
        <v>28</v>
      </c>
      <c r="K51" s="227" t="s">
        <v>8</v>
      </c>
      <c r="L51" s="227" t="s">
        <v>246</v>
      </c>
      <c r="M51" s="227" t="s">
        <v>239</v>
      </c>
      <c r="N51" s="227"/>
      <c r="O51" s="227"/>
      <c r="P51" s="227"/>
      <c r="Q51" s="227"/>
    </row>
    <row r="52" spans="2:17">
      <c r="B52" s="220" t="s">
        <v>130</v>
      </c>
      <c r="C52" s="219" t="s">
        <v>247</v>
      </c>
      <c r="D52" s="219" t="s">
        <v>248</v>
      </c>
      <c r="E52" s="219" t="s">
        <v>42</v>
      </c>
      <c r="F52" s="219" t="s">
        <v>43</v>
      </c>
      <c r="G52" s="219" t="s">
        <v>57</v>
      </c>
      <c r="H52" s="219"/>
      <c r="J52" s="227" t="s">
        <v>28</v>
      </c>
      <c r="K52" s="227" t="s">
        <v>249</v>
      </c>
      <c r="L52" s="227" t="s">
        <v>250</v>
      </c>
      <c r="M52" s="227" t="s">
        <v>239</v>
      </c>
      <c r="N52" s="227"/>
      <c r="O52" s="227"/>
      <c r="P52" s="227"/>
      <c r="Q52" s="227"/>
    </row>
    <row r="53" spans="2:17">
      <c r="B53" s="220" t="s">
        <v>210</v>
      </c>
      <c r="C53" s="220" t="s">
        <v>251</v>
      </c>
      <c r="D53" s="220" t="s">
        <v>252</v>
      </c>
      <c r="E53" s="219" t="s">
        <v>42</v>
      </c>
      <c r="F53" s="219" t="s">
        <v>43</v>
      </c>
      <c r="G53" s="219" t="s">
        <v>57</v>
      </c>
      <c r="H53" s="219" t="s">
        <v>253</v>
      </c>
      <c r="J53" s="227" t="s">
        <v>28</v>
      </c>
      <c r="K53" s="227" t="s">
        <v>254</v>
      </c>
      <c r="L53" s="227" t="s">
        <v>255</v>
      </c>
      <c r="M53" s="227" t="s">
        <v>239</v>
      </c>
      <c r="N53" s="227"/>
      <c r="O53" s="227"/>
      <c r="P53" s="227"/>
      <c r="Q53" s="227"/>
    </row>
    <row r="54" spans="2:17">
      <c r="B54" s="220" t="s">
        <v>130</v>
      </c>
      <c r="C54" s="219" t="s">
        <v>256</v>
      </c>
      <c r="D54" s="219" t="s">
        <v>257</v>
      </c>
      <c r="E54" s="219" t="s">
        <v>42</v>
      </c>
      <c r="F54" s="219" t="s">
        <v>43</v>
      </c>
      <c r="G54" s="219" t="s">
        <v>57</v>
      </c>
      <c r="H54" s="219"/>
      <c r="J54" s="227" t="s">
        <v>28</v>
      </c>
      <c r="K54" s="227" t="s">
        <v>258</v>
      </c>
      <c r="L54" s="227" t="s">
        <v>259</v>
      </c>
      <c r="M54" s="227" t="s">
        <v>239</v>
      </c>
      <c r="N54" s="227"/>
      <c r="O54" s="227"/>
      <c r="P54" s="227"/>
      <c r="Q54" s="227"/>
    </row>
    <row r="55" spans="2:17">
      <c r="B55" s="220" t="s">
        <v>130</v>
      </c>
      <c r="C55" s="219" t="s">
        <v>260</v>
      </c>
      <c r="D55" s="219" t="s">
        <v>261</v>
      </c>
      <c r="E55" s="219" t="s">
        <v>42</v>
      </c>
      <c r="F55" s="219" t="s">
        <v>262</v>
      </c>
      <c r="G55" s="219" t="s">
        <v>57</v>
      </c>
      <c r="H55" s="219"/>
      <c r="J55" s="227" t="s">
        <v>28</v>
      </c>
      <c r="K55" s="227" t="s">
        <v>263</v>
      </c>
      <c r="L55" s="227" t="s">
        <v>264</v>
      </c>
      <c r="M55" s="227" t="s">
        <v>265</v>
      </c>
      <c r="N55" s="227"/>
      <c r="O55" s="227"/>
      <c r="P55" s="227"/>
      <c r="Q55" s="227"/>
    </row>
    <row r="56" spans="2:17">
      <c r="B56" s="220" t="s">
        <v>210</v>
      </c>
      <c r="C56" s="219" t="s">
        <v>266</v>
      </c>
      <c r="D56" s="219" t="s">
        <v>267</v>
      </c>
      <c r="E56" s="219" t="s">
        <v>42</v>
      </c>
      <c r="F56" s="219" t="s">
        <v>43</v>
      </c>
      <c r="G56" s="219" t="s">
        <v>57</v>
      </c>
      <c r="H56" s="219"/>
      <c r="J56" s="227" t="s">
        <v>28</v>
      </c>
      <c r="K56" s="227" t="s">
        <v>268</v>
      </c>
      <c r="L56" s="227" t="s">
        <v>269</v>
      </c>
      <c r="M56" s="227" t="s">
        <v>265</v>
      </c>
      <c r="N56" s="227"/>
      <c r="O56" s="227"/>
      <c r="P56" s="227"/>
      <c r="Q56" s="227"/>
    </row>
    <row r="57" spans="2:17">
      <c r="B57" s="219" t="s">
        <v>210</v>
      </c>
      <c r="C57" s="219" t="s">
        <v>270</v>
      </c>
      <c r="D57" s="219" t="s">
        <v>271</v>
      </c>
      <c r="E57" s="219" t="s">
        <v>42</v>
      </c>
      <c r="F57" s="219" t="s">
        <v>43</v>
      </c>
      <c r="G57" s="219" t="s">
        <v>57</v>
      </c>
      <c r="H57" s="219"/>
      <c r="J57" s="227" t="s">
        <v>28</v>
      </c>
      <c r="K57" s="227" t="s">
        <v>272</v>
      </c>
      <c r="L57" s="227" t="s">
        <v>273</v>
      </c>
      <c r="M57" s="227" t="s">
        <v>239</v>
      </c>
      <c r="N57" s="227"/>
      <c r="O57" s="227"/>
      <c r="P57" s="227"/>
      <c r="Q57" s="227"/>
    </row>
    <row r="58" spans="2:17">
      <c r="B58" s="221" t="s">
        <v>210</v>
      </c>
      <c r="C58" s="161" t="s">
        <v>274</v>
      </c>
      <c r="D58" s="221" t="s">
        <v>275</v>
      </c>
      <c r="E58" s="221" t="s">
        <v>42</v>
      </c>
      <c r="F58" s="221" t="s">
        <v>43</v>
      </c>
      <c r="G58" s="221" t="s">
        <v>51</v>
      </c>
      <c r="H58" s="161"/>
      <c r="J58" s="227" t="s">
        <v>28</v>
      </c>
      <c r="K58" s="227" t="s">
        <v>276</v>
      </c>
      <c r="L58" s="227" t="s">
        <v>277</v>
      </c>
      <c r="M58" s="227" t="s">
        <v>239</v>
      </c>
      <c r="N58" s="227"/>
      <c r="O58" s="227"/>
      <c r="P58" s="227"/>
      <c r="Q58" s="227"/>
    </row>
    <row r="59" spans="2:17">
      <c r="B59" s="222" t="s">
        <v>54</v>
      </c>
      <c r="C59" s="156" t="s">
        <v>278</v>
      </c>
      <c r="D59" s="222"/>
      <c r="E59" s="221" t="s">
        <v>279</v>
      </c>
      <c r="F59" s="221" t="s">
        <v>280</v>
      </c>
      <c r="G59" s="221" t="s">
        <v>57</v>
      </c>
      <c r="H59" s="161"/>
      <c r="J59" s="227" t="s">
        <v>28</v>
      </c>
      <c r="K59" s="227" t="s">
        <v>281</v>
      </c>
      <c r="L59" s="227" t="s">
        <v>282</v>
      </c>
      <c r="M59" s="227" t="s">
        <v>239</v>
      </c>
      <c r="N59" s="227"/>
      <c r="O59" s="227"/>
      <c r="P59" s="227"/>
      <c r="Q59" s="227"/>
    </row>
    <row r="60" spans="2:17">
      <c r="B60" s="161" t="s">
        <v>54</v>
      </c>
      <c r="C60" s="223" t="s">
        <v>283</v>
      </c>
      <c r="D60" s="223" t="s">
        <v>284</v>
      </c>
      <c r="E60" s="224" t="s">
        <v>42</v>
      </c>
      <c r="F60" s="225" t="s">
        <v>43</v>
      </c>
      <c r="G60" s="221" t="s">
        <v>57</v>
      </c>
      <c r="H60" s="161"/>
      <c r="J60" s="227" t="s">
        <v>28</v>
      </c>
      <c r="K60" s="227" t="s">
        <v>285</v>
      </c>
      <c r="L60" s="227" t="s">
        <v>286</v>
      </c>
      <c r="M60" s="227" t="s">
        <v>239</v>
      </c>
      <c r="N60" s="227"/>
      <c r="O60" s="227"/>
      <c r="P60" s="227"/>
      <c r="Q60" s="227"/>
    </row>
    <row r="61" spans="2:17">
      <c r="B61" s="161" t="s">
        <v>54</v>
      </c>
      <c r="C61" s="161" t="s">
        <v>287</v>
      </c>
      <c r="D61" s="161" t="s">
        <v>288</v>
      </c>
      <c r="E61" s="161" t="s">
        <v>42</v>
      </c>
      <c r="F61" s="161" t="s">
        <v>43</v>
      </c>
      <c r="G61" s="221" t="s">
        <v>57</v>
      </c>
      <c r="H61" s="161"/>
      <c r="J61" s="227" t="s">
        <v>28</v>
      </c>
      <c r="K61" s="227" t="s">
        <v>289</v>
      </c>
      <c r="L61" s="227" t="s">
        <v>290</v>
      </c>
      <c r="M61" s="227" t="s">
        <v>239</v>
      </c>
      <c r="N61" s="227"/>
      <c r="O61" s="227"/>
      <c r="P61" s="227"/>
      <c r="Q61" s="227"/>
    </row>
    <row r="62" spans="2:17">
      <c r="B62" s="161" t="s">
        <v>54</v>
      </c>
      <c r="C62" s="161" t="s">
        <v>291</v>
      </c>
      <c r="D62" s="161" t="s">
        <v>292</v>
      </c>
      <c r="E62" s="161" t="s">
        <v>42</v>
      </c>
      <c r="F62" s="161" t="s">
        <v>43</v>
      </c>
      <c r="G62" s="221" t="s">
        <v>57</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28" workbookViewId="0">
      <selection activeCell="G15" sqref="G15"/>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55</v>
      </c>
      <c r="C3" t="s">
        <v>318</v>
      </c>
      <c r="D3" t="s">
        <v>318</v>
      </c>
      <c r="E3" t="s">
        <v>96</v>
      </c>
      <c r="I3" s="216"/>
      <c r="J3" s="216"/>
    </row>
    <row r="4" spans="2:10">
      <c r="B4" t="s">
        <v>60</v>
      </c>
      <c r="C4" t="s">
        <v>318</v>
      </c>
      <c r="D4" t="s">
        <v>318</v>
      </c>
      <c r="E4" t="s">
        <v>96</v>
      </c>
      <c r="I4" s="216"/>
      <c r="J4" s="216"/>
    </row>
    <row r="5" spans="2:10">
      <c r="B5" t="s">
        <v>64</v>
      </c>
      <c r="C5" t="s">
        <v>318</v>
      </c>
      <c r="D5" t="s">
        <v>318</v>
      </c>
      <c r="E5" t="s">
        <v>96</v>
      </c>
      <c r="I5" s="216"/>
      <c r="J5" s="216"/>
    </row>
    <row r="6" spans="2:10">
      <c r="B6" t="s">
        <v>66</v>
      </c>
      <c r="C6" t="s">
        <v>318</v>
      </c>
      <c r="D6" t="s">
        <v>318</v>
      </c>
      <c r="E6" t="s">
        <v>100</v>
      </c>
      <c r="I6" s="216"/>
      <c r="J6" s="216"/>
    </row>
    <row r="7" spans="2:10">
      <c r="B7" t="s">
        <v>70</v>
      </c>
      <c r="C7" t="s">
        <v>318</v>
      </c>
      <c r="D7" t="s">
        <v>318</v>
      </c>
      <c r="E7" t="s">
        <v>100</v>
      </c>
      <c r="I7" s="216"/>
      <c r="J7" s="216"/>
    </row>
    <row r="8" spans="2:10">
      <c r="B8" t="s">
        <v>74</v>
      </c>
      <c r="C8" t="s">
        <v>318</v>
      </c>
      <c r="D8" t="s">
        <v>318</v>
      </c>
      <c r="E8" t="s">
        <v>100</v>
      </c>
      <c r="I8" s="216"/>
      <c r="J8" s="216"/>
    </row>
    <row r="9" spans="2:10">
      <c r="B9" t="s">
        <v>79</v>
      </c>
      <c r="C9" t="s">
        <v>318</v>
      </c>
      <c r="D9" t="s">
        <v>318</v>
      </c>
      <c r="E9" t="s">
        <v>319</v>
      </c>
      <c r="I9" s="216"/>
      <c r="J9" s="216"/>
    </row>
    <row r="10" spans="2:10">
      <c r="B10" t="s">
        <v>85</v>
      </c>
      <c r="C10" t="s">
        <v>318</v>
      </c>
      <c r="D10" t="s">
        <v>318</v>
      </c>
      <c r="E10" t="s">
        <v>126</v>
      </c>
      <c r="I10" s="216"/>
      <c r="J10" s="216"/>
    </row>
    <row r="11" spans="2:10">
      <c r="B11" t="s">
        <v>90</v>
      </c>
      <c r="C11" t="s">
        <v>318</v>
      </c>
      <c r="D11" t="s">
        <v>318</v>
      </c>
      <c r="E11" t="s">
        <v>126</v>
      </c>
      <c r="I11" s="216"/>
      <c r="J11" s="216"/>
    </row>
    <row r="12" spans="2:10">
      <c r="B12" t="s">
        <v>94</v>
      </c>
      <c r="C12" t="s">
        <v>318</v>
      </c>
      <c r="D12" t="s">
        <v>318</v>
      </c>
      <c r="E12" t="s">
        <v>126</v>
      </c>
      <c r="I12" s="216"/>
      <c r="J12" s="216"/>
    </row>
    <row r="13" spans="2:10">
      <c r="B13" t="s">
        <v>164</v>
      </c>
      <c r="C13" t="s">
        <v>318</v>
      </c>
      <c r="D13" t="s">
        <v>318</v>
      </c>
      <c r="E13" t="s">
        <v>182</v>
      </c>
      <c r="I13" s="216"/>
      <c r="J13" s="216"/>
    </row>
    <row r="14" spans="2:10">
      <c r="B14" t="s">
        <v>168</v>
      </c>
      <c r="C14" t="s">
        <v>318</v>
      </c>
      <c r="D14" t="s">
        <v>318</v>
      </c>
      <c r="E14" t="s">
        <v>182</v>
      </c>
      <c r="I14" s="216"/>
      <c r="J14" s="216"/>
    </row>
    <row r="15" spans="2:10">
      <c r="B15" t="s">
        <v>172</v>
      </c>
      <c r="C15" t="s">
        <v>318</v>
      </c>
      <c r="D15" t="s">
        <v>318</v>
      </c>
      <c r="E15" t="s">
        <v>182</v>
      </c>
      <c r="I15" s="216"/>
      <c r="J15" s="216"/>
    </row>
    <row r="16" spans="2:10">
      <c r="B16" t="s">
        <v>176</v>
      </c>
      <c r="C16" t="s">
        <v>318</v>
      </c>
      <c r="D16" t="s">
        <v>318</v>
      </c>
      <c r="E16" t="s">
        <v>182</v>
      </c>
      <c r="I16" s="216"/>
      <c r="J16" s="216"/>
    </row>
    <row r="17" spans="2:10">
      <c r="B17" t="s">
        <v>180</v>
      </c>
      <c r="C17" t="s">
        <v>318</v>
      </c>
      <c r="D17" t="s">
        <v>318</v>
      </c>
      <c r="E17" t="s">
        <v>186</v>
      </c>
      <c r="I17" s="216"/>
      <c r="J17" s="216"/>
    </row>
    <row r="18" spans="2:10">
      <c r="B18" t="s">
        <v>184</v>
      </c>
      <c r="C18" t="s">
        <v>318</v>
      </c>
      <c r="D18" t="s">
        <v>318</v>
      </c>
      <c r="E18" t="s">
        <v>190</v>
      </c>
      <c r="I18" s="216"/>
      <c r="J18" s="216"/>
    </row>
    <row r="19" spans="2:10">
      <c r="B19" t="s">
        <v>188</v>
      </c>
      <c r="C19" t="s">
        <v>318</v>
      </c>
      <c r="D19" t="s">
        <v>318</v>
      </c>
      <c r="E19" t="s">
        <v>194</v>
      </c>
      <c r="I19" s="216"/>
      <c r="J19" s="216"/>
    </row>
    <row r="20" spans="2:10">
      <c r="B20" t="s">
        <v>192</v>
      </c>
      <c r="C20" t="s">
        <v>318</v>
      </c>
      <c r="D20" t="s">
        <v>318</v>
      </c>
      <c r="E20" t="s">
        <v>198</v>
      </c>
      <c r="I20" s="216"/>
      <c r="J20" s="216"/>
    </row>
    <row r="21" spans="2:10">
      <c r="B21" s="212" t="s">
        <v>159</v>
      </c>
      <c r="C21" s="56"/>
      <c r="D21" s="56"/>
      <c r="E21" s="56" t="s">
        <v>320</v>
      </c>
      <c r="F21" s="213">
        <v>0.35</v>
      </c>
      <c r="I21" s="216"/>
      <c r="J21" s="216"/>
    </row>
    <row r="22" spans="2:10">
      <c r="B22" s="214" t="s">
        <v>266</v>
      </c>
      <c r="C22" s="214" t="s">
        <v>52</v>
      </c>
      <c r="D22" s="214" t="s">
        <v>318</v>
      </c>
      <c r="E22" s="214" t="s">
        <v>318</v>
      </c>
      <c r="F22" s="214">
        <v>1</v>
      </c>
      <c r="I22" s="216"/>
      <c r="J22" s="216"/>
    </row>
    <row r="23" spans="2:10">
      <c r="B23" s="214" t="s">
        <v>266</v>
      </c>
      <c r="C23" s="214" t="s">
        <v>58</v>
      </c>
      <c r="D23" s="214" t="s">
        <v>318</v>
      </c>
      <c r="E23" s="214" t="s">
        <v>318</v>
      </c>
      <c r="F23" s="214" t="s">
        <v>318</v>
      </c>
      <c r="I23" s="216"/>
      <c r="J23" s="216"/>
    </row>
    <row r="24" spans="2:10">
      <c r="B24" s="214" t="s">
        <v>266</v>
      </c>
      <c r="C24" s="214" t="s">
        <v>62</v>
      </c>
      <c r="D24" s="214" t="s">
        <v>318</v>
      </c>
      <c r="E24" s="214" t="s">
        <v>318</v>
      </c>
      <c r="F24" s="214" t="s">
        <v>318</v>
      </c>
      <c r="I24" s="216"/>
      <c r="J24" s="216"/>
    </row>
    <row r="25" spans="2:10">
      <c r="B25" s="214" t="s">
        <v>266</v>
      </c>
      <c r="C25" s="214" t="s">
        <v>68</v>
      </c>
      <c r="D25" s="214" t="s">
        <v>318</v>
      </c>
      <c r="E25" s="214" t="s">
        <v>318</v>
      </c>
      <c r="F25" s="214" t="s">
        <v>318</v>
      </c>
      <c r="I25" s="216"/>
      <c r="J25" s="216"/>
    </row>
    <row r="26" spans="2:10">
      <c r="B26" s="214" t="s">
        <v>266</v>
      </c>
      <c r="C26" s="214" t="s">
        <v>72</v>
      </c>
      <c r="D26" s="214" t="s">
        <v>318</v>
      </c>
      <c r="E26" s="214" t="s">
        <v>318</v>
      </c>
      <c r="F26" s="214" t="s">
        <v>318</v>
      </c>
      <c r="I26" s="216"/>
      <c r="J26" s="216"/>
    </row>
    <row r="27" spans="2:10">
      <c r="B27" s="214" t="s">
        <v>266</v>
      </c>
      <c r="C27" s="214" t="s">
        <v>318</v>
      </c>
      <c r="D27" s="214" t="s">
        <v>318</v>
      </c>
      <c r="E27" s="214" t="s">
        <v>204</v>
      </c>
      <c r="F27" s="214" t="s">
        <v>318</v>
      </c>
      <c r="I27" s="216"/>
      <c r="J27" s="216"/>
    </row>
    <row r="28" spans="2:10">
      <c r="B28" s="214" t="s">
        <v>270</v>
      </c>
      <c r="C28" s="214" t="s">
        <v>76</v>
      </c>
      <c r="D28" s="214" t="s">
        <v>318</v>
      </c>
      <c r="E28" s="214" t="s">
        <v>318</v>
      </c>
      <c r="F28" s="214">
        <v>1</v>
      </c>
      <c r="I28" s="216"/>
      <c r="J28" s="216"/>
    </row>
    <row r="29" spans="2:10">
      <c r="B29" s="214" t="s">
        <v>270</v>
      </c>
      <c r="C29" s="214" t="s">
        <v>82</v>
      </c>
      <c r="D29" s="214" t="s">
        <v>318</v>
      </c>
      <c r="E29" s="214" t="s">
        <v>318</v>
      </c>
      <c r="F29" s="214" t="s">
        <v>318</v>
      </c>
      <c r="I29" s="216"/>
      <c r="J29" s="216"/>
    </row>
    <row r="30" spans="2:10">
      <c r="B30" s="214" t="s">
        <v>270</v>
      </c>
      <c r="C30" s="214" t="s">
        <v>87</v>
      </c>
      <c r="D30" s="214" t="s">
        <v>318</v>
      </c>
      <c r="E30" s="214" t="s">
        <v>318</v>
      </c>
      <c r="F30" s="214" t="s">
        <v>318</v>
      </c>
      <c r="I30" s="216"/>
      <c r="J30" s="216"/>
    </row>
    <row r="31" spans="2:10">
      <c r="B31" s="214" t="s">
        <v>270</v>
      </c>
      <c r="C31" s="214" t="s">
        <v>92</v>
      </c>
      <c r="D31" s="214" t="s">
        <v>318</v>
      </c>
      <c r="E31" s="214" t="s">
        <v>318</v>
      </c>
      <c r="F31" s="214" t="s">
        <v>318</v>
      </c>
      <c r="I31" s="216"/>
      <c r="J31" s="216"/>
    </row>
    <row r="32" spans="2:10">
      <c r="B32" s="214" t="s">
        <v>270</v>
      </c>
      <c r="C32" s="214" t="s">
        <v>318</v>
      </c>
      <c r="D32" s="214" t="s">
        <v>318</v>
      </c>
      <c r="E32" s="214" t="s">
        <v>208</v>
      </c>
      <c r="F32" s="214" t="s">
        <v>318</v>
      </c>
      <c r="I32" s="216"/>
      <c r="J32" s="216"/>
    </row>
    <row r="33" spans="2:10">
      <c r="B33" s="214" t="s">
        <v>196</v>
      </c>
      <c r="C33" s="214" t="s">
        <v>133</v>
      </c>
      <c r="D33" s="214" t="s">
        <v>318</v>
      </c>
      <c r="E33" s="214" t="s">
        <v>318</v>
      </c>
      <c r="F33" s="214">
        <v>1</v>
      </c>
      <c r="I33" s="216"/>
      <c r="J33" s="216"/>
    </row>
    <row r="34" spans="2:10">
      <c r="B34" s="214" t="s">
        <v>196</v>
      </c>
      <c r="C34" s="214" t="s">
        <v>182</v>
      </c>
      <c r="D34" s="214" t="s">
        <v>318</v>
      </c>
      <c r="E34" s="214" t="s">
        <v>318</v>
      </c>
      <c r="F34" s="214" t="s">
        <v>318</v>
      </c>
      <c r="I34" s="216"/>
      <c r="J34" s="216"/>
    </row>
    <row r="35" spans="2:10">
      <c r="B35" s="214" t="s">
        <v>196</v>
      </c>
      <c r="C35" s="214" t="s">
        <v>318</v>
      </c>
      <c r="D35" s="214" t="s">
        <v>318</v>
      </c>
      <c r="E35" s="214" t="s">
        <v>213</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217</v>
      </c>
      <c r="F37" s="214" t="s">
        <v>318</v>
      </c>
    </row>
    <row r="38" spans="2:6">
      <c r="B38" s="214" t="s">
        <v>200</v>
      </c>
      <c r="C38" s="214" t="s">
        <v>117</v>
      </c>
      <c r="D38" s="214" t="s">
        <v>318</v>
      </c>
      <c r="E38" s="214" t="s">
        <v>318</v>
      </c>
      <c r="F38" s="214">
        <v>1</v>
      </c>
    </row>
    <row r="39" spans="2:6">
      <c r="B39" s="214" t="s">
        <v>200</v>
      </c>
      <c r="C39" s="214" t="s">
        <v>318</v>
      </c>
      <c r="D39" s="214" t="s">
        <v>318</v>
      </c>
      <c r="E39" s="214" t="s">
        <v>221</v>
      </c>
      <c r="F39" s="214" t="s">
        <v>318</v>
      </c>
    </row>
    <row r="40" ht="21" spans="2:12">
      <c r="B40" s="214" t="s">
        <v>49</v>
      </c>
      <c r="C40" s="214" t="s">
        <v>322</v>
      </c>
      <c r="D40" s="214" t="s">
        <v>318</v>
      </c>
      <c r="E40" s="214" t="s">
        <v>318</v>
      </c>
      <c r="F40" s="214">
        <v>1</v>
      </c>
      <c r="I40" s="216"/>
      <c r="J40" s="216"/>
      <c r="L40" s="217"/>
    </row>
    <row r="41" spans="2:10">
      <c r="B41" s="214" t="s">
        <v>49</v>
      </c>
      <c r="C41" s="214" t="s">
        <v>318</v>
      </c>
      <c r="D41" s="214" t="s">
        <v>318</v>
      </c>
      <c r="E41" s="214" t="s">
        <v>225</v>
      </c>
      <c r="F41" s="214" t="s">
        <v>318</v>
      </c>
      <c r="I41" s="216"/>
      <c r="J41" s="216"/>
    </row>
    <row r="42" spans="2:10">
      <c r="B42" s="214" t="s">
        <v>202</v>
      </c>
      <c r="C42" s="214" t="s">
        <v>157</v>
      </c>
      <c r="D42" s="214" t="s">
        <v>318</v>
      </c>
      <c r="E42" s="214" t="s">
        <v>318</v>
      </c>
      <c r="F42" s="214">
        <v>1</v>
      </c>
      <c r="I42" s="216"/>
      <c r="J42" s="216"/>
    </row>
    <row r="43" spans="2:10">
      <c r="B43" s="214" t="s">
        <v>202</v>
      </c>
      <c r="C43" s="214" t="s">
        <v>318</v>
      </c>
      <c r="D43" s="214" t="s">
        <v>318</v>
      </c>
      <c r="E43" s="214" t="s">
        <v>229</v>
      </c>
      <c r="F43" s="214" t="s">
        <v>318</v>
      </c>
      <c r="I43" s="216"/>
      <c r="J43" s="216"/>
    </row>
    <row r="44" spans="2:10">
      <c r="B44" s="214" t="s">
        <v>206</v>
      </c>
      <c r="C44" s="214" t="s">
        <v>137</v>
      </c>
      <c r="D44" s="214" t="s">
        <v>318</v>
      </c>
      <c r="E44" s="214" t="s">
        <v>318</v>
      </c>
      <c r="F44" s="214">
        <v>1</v>
      </c>
      <c r="I44" s="216"/>
      <c r="J44" s="216"/>
    </row>
    <row r="45" spans="2:10">
      <c r="B45" s="214" t="s">
        <v>206</v>
      </c>
      <c r="C45" s="214" t="s">
        <v>145</v>
      </c>
      <c r="D45" s="214" t="s">
        <v>318</v>
      </c>
      <c r="E45" s="214" t="s">
        <v>318</v>
      </c>
      <c r="F45" s="214" t="s">
        <v>318</v>
      </c>
      <c r="I45" s="216"/>
      <c r="J45" s="216"/>
    </row>
    <row r="46" spans="2:10">
      <c r="B46" s="214" t="s">
        <v>206</v>
      </c>
      <c r="C46" s="214" t="s">
        <v>149</v>
      </c>
      <c r="D46" s="214" t="s">
        <v>318</v>
      </c>
      <c r="E46" s="214" t="s">
        <v>318</v>
      </c>
      <c r="F46" s="214" t="s">
        <v>318</v>
      </c>
      <c r="I46" s="216"/>
      <c r="J46" s="216"/>
    </row>
    <row r="47" spans="2:10">
      <c r="B47" s="214" t="s">
        <v>206</v>
      </c>
      <c r="C47" s="214" t="s">
        <v>153</v>
      </c>
      <c r="D47" s="214" t="s">
        <v>318</v>
      </c>
      <c r="E47" s="214" t="s">
        <v>318</v>
      </c>
      <c r="F47" s="214" t="s">
        <v>318</v>
      </c>
      <c r="I47" s="216"/>
      <c r="J47" s="216"/>
    </row>
    <row r="48" spans="2:10">
      <c r="B48" s="214" t="s">
        <v>206</v>
      </c>
      <c r="C48" s="214" t="s">
        <v>170</v>
      </c>
      <c r="D48" s="214" t="s">
        <v>318</v>
      </c>
      <c r="E48" s="214" t="s">
        <v>318</v>
      </c>
      <c r="F48" s="214" t="s">
        <v>318</v>
      </c>
      <c r="I48" s="216"/>
      <c r="J48" s="216"/>
    </row>
    <row r="49" spans="2:10">
      <c r="B49" s="214" t="s">
        <v>206</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topLeftCell="E1" workbookViewId="0">
      <pane ySplit="3" topLeftCell="A121" activePane="bottomLeft" state="frozen"/>
      <selection/>
      <selection pane="bottomLeft" activeCell="O139" sqref="O139"/>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55</v>
      </c>
      <c r="C4" s="56" t="s">
        <v>373</v>
      </c>
      <c r="D4" s="56" t="s">
        <v>374</v>
      </c>
      <c r="F4" s="56">
        <v>2020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55</v>
      </c>
      <c r="C5" s="56" t="s">
        <v>373</v>
      </c>
      <c r="D5" s="56" t="s">
        <v>374</v>
      </c>
      <c r="F5" s="131">
        <v>2050</v>
      </c>
      <c r="G5" s="131"/>
      <c r="H5" s="131"/>
      <c r="I5" s="131"/>
      <c r="J5" s="131"/>
      <c r="K5" s="131"/>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55</v>
      </c>
      <c r="C6" s="56" t="s">
        <v>377</v>
      </c>
      <c r="D6" s="56" t="s">
        <v>374</v>
      </c>
      <c r="F6" s="56">
        <v>2020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55</v>
      </c>
      <c r="C7" s="56" t="s">
        <v>379</v>
      </c>
      <c r="E7" s="56" t="s">
        <v>96</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55</v>
      </c>
      <c r="C8" s="56" t="s">
        <v>379</v>
      </c>
      <c r="E8" s="56" t="s">
        <v>96</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60</v>
      </c>
      <c r="C9" s="56" t="s">
        <v>373</v>
      </c>
      <c r="D9" s="56" t="s">
        <v>374</v>
      </c>
      <c r="F9" s="56">
        <v>2020</v>
      </c>
      <c r="L9" s="56">
        <v>31.7523221</v>
      </c>
      <c r="M9" s="56">
        <v>71.9468214583334</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60</v>
      </c>
      <c r="C10" s="56" t="s">
        <v>373</v>
      </c>
      <c r="D10" s="56" t="s">
        <v>374</v>
      </c>
      <c r="F10" s="131">
        <v>2050</v>
      </c>
      <c r="G10" s="131"/>
      <c r="H10" s="131"/>
      <c r="I10" s="131"/>
      <c r="J10" s="131"/>
      <c r="K10" s="131"/>
      <c r="L10" s="131">
        <v>31.7523221</v>
      </c>
      <c r="M10" s="131">
        <v>71.9468214583334</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60</v>
      </c>
      <c r="C11" s="56" t="s">
        <v>377</v>
      </c>
      <c r="D11" s="56" t="s">
        <v>374</v>
      </c>
      <c r="F11" s="56">
        <v>2020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60</v>
      </c>
      <c r="C12" s="56" t="s">
        <v>379</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60</v>
      </c>
      <c r="C13" s="56" t="s">
        <v>379</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64</v>
      </c>
      <c r="C14" s="56" t="s">
        <v>373</v>
      </c>
      <c r="D14" s="56" t="s">
        <v>374</v>
      </c>
      <c r="F14" s="56">
        <v>2020</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64</v>
      </c>
      <c r="C15" s="56" t="s">
        <v>373</v>
      </c>
      <c r="D15" s="56" t="s">
        <v>374</v>
      </c>
      <c r="F15" s="131">
        <v>2050</v>
      </c>
      <c r="G15" s="131"/>
      <c r="H15" s="131"/>
      <c r="I15" s="131"/>
      <c r="J15" s="131"/>
      <c r="K15" s="131"/>
      <c r="L15" s="131"/>
      <c r="M15" s="131"/>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64</v>
      </c>
      <c r="C16" s="56" t="s">
        <v>377</v>
      </c>
      <c r="D16" s="56" t="s">
        <v>374</v>
      </c>
      <c r="F16" s="56">
        <v>2020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64</v>
      </c>
      <c r="C17" s="56" t="s">
        <v>379</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64</v>
      </c>
      <c r="C18" s="56" t="s">
        <v>379</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66</v>
      </c>
      <c r="C19" s="56" t="s">
        <v>373</v>
      </c>
      <c r="D19" s="56" t="s">
        <v>374</v>
      </c>
      <c r="F19" s="56">
        <v>2020</v>
      </c>
      <c r="K19" s="56">
        <v>147.325</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66</v>
      </c>
      <c r="C20" s="56" t="s">
        <v>373</v>
      </c>
      <c r="D20" s="56" t="s">
        <v>374</v>
      </c>
      <c r="F20" s="56">
        <v>2050</v>
      </c>
      <c r="K20" s="56">
        <v>147.325</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66</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66</v>
      </c>
      <c r="C22" s="56" t="s">
        <v>379</v>
      </c>
      <c r="E22" s="56" t="s">
        <v>100</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66</v>
      </c>
      <c r="C23" s="56" t="s">
        <v>379</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70</v>
      </c>
      <c r="C24" s="56" t="s">
        <v>373</v>
      </c>
      <c r="D24" s="56" t="s">
        <v>374</v>
      </c>
      <c r="F24" s="56">
        <v>2020</v>
      </c>
      <c r="K24" s="56">
        <v>12.31637</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70</v>
      </c>
      <c r="C25" s="56" t="s">
        <v>373</v>
      </c>
      <c r="D25" s="56" t="s">
        <v>374</v>
      </c>
      <c r="F25" s="56">
        <v>2050</v>
      </c>
      <c r="K25" s="56">
        <v>12.31637</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70</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70</v>
      </c>
      <c r="C27" s="56" t="s">
        <v>379</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70</v>
      </c>
      <c r="C28" s="56" t="s">
        <v>379</v>
      </c>
      <c r="E28" s="56" t="s">
        <v>100</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74</v>
      </c>
      <c r="C29" s="56" t="s">
        <v>373</v>
      </c>
      <c r="D29" s="56" t="s">
        <v>374</v>
      </c>
      <c r="F29" s="56">
        <v>2020</v>
      </c>
      <c r="K29" s="56">
        <v>5.281259456</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74</v>
      </c>
      <c r="C30" s="56" t="s">
        <v>373</v>
      </c>
      <c r="D30" s="56" t="s">
        <v>374</v>
      </c>
      <c r="F30" s="56">
        <v>2050</v>
      </c>
      <c r="K30" s="56">
        <v>5.281259456</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74</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74</v>
      </c>
      <c r="C32" s="56" t="s">
        <v>379</v>
      </c>
      <c r="E32" s="56" t="s">
        <v>100</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74</v>
      </c>
      <c r="C33" s="56" t="s">
        <v>379</v>
      </c>
      <c r="E33" s="56" t="s">
        <v>100</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79</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79</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79</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79</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85</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85</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85</v>
      </c>
      <c r="C40" s="56" t="s">
        <v>377</v>
      </c>
      <c r="D40" s="56" t="s">
        <v>374</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85</v>
      </c>
      <c r="C41" s="56" t="s">
        <v>379</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85</v>
      </c>
      <c r="C42" s="56" t="s">
        <v>379</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90</v>
      </c>
      <c r="C43" s="56" t="s">
        <v>373</v>
      </c>
      <c r="D43" s="56" t="s">
        <v>374</v>
      </c>
      <c r="F43" s="56">
        <v>2020</v>
      </c>
      <c r="G43" s="56">
        <v>0.572858621939947</v>
      </c>
      <c r="H43" s="132">
        <f>H38*0.3173</f>
        <v>0.296859415634306</v>
      </c>
      <c r="I43" s="56">
        <v>0.842101498622357</v>
      </c>
      <c r="J43" s="132">
        <f>J38*0.3173</f>
        <v>0.296859415634306</v>
      </c>
      <c r="K43" s="56">
        <v>43.2496086140425</v>
      </c>
      <c r="L43" s="56">
        <v>1187.43035809399</v>
      </c>
      <c r="M43" s="56">
        <v>654.439936390141</v>
      </c>
      <c r="O43" s="201">
        <f>G48/G43</f>
        <v>0.895500000000001</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90</v>
      </c>
      <c r="C44" s="56" t="s">
        <v>373</v>
      </c>
      <c r="D44" s="56" t="s">
        <v>374</v>
      </c>
      <c r="F44" s="56">
        <v>2050</v>
      </c>
      <c r="G44" s="56">
        <v>0.572858621939947</v>
      </c>
      <c r="H44" s="132">
        <f>H39*0.3173</f>
        <v>0.296859415634306</v>
      </c>
      <c r="I44" s="56">
        <v>0.842101498622357</v>
      </c>
      <c r="J44" s="132">
        <f>J39*0.3173</f>
        <v>0.296859415634306</v>
      </c>
      <c r="K44" s="56">
        <v>43.2496086140425</v>
      </c>
      <c r="L44" s="56">
        <v>1187.43035809399</v>
      </c>
      <c r="M44" s="56">
        <v>654.439936390141</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90</v>
      </c>
      <c r="C45" s="56" t="s">
        <v>377</v>
      </c>
      <c r="D45" s="56" t="s">
        <v>374</v>
      </c>
      <c r="F45" s="56">
        <v>2020</v>
      </c>
      <c r="G45" s="56">
        <f>150*G44</f>
        <v>85.928793290992</v>
      </c>
      <c r="H45" s="56">
        <f>H40*0.3173</f>
        <v>44.5289123451459</v>
      </c>
      <c r="I45" s="56">
        <f t="shared" ref="H45:M45" si="1">150*I44</f>
        <v>126.315224793354</v>
      </c>
      <c r="J45" s="132">
        <f>J40*0.3173</f>
        <v>44.5289123451459</v>
      </c>
      <c r="K45" s="56">
        <f t="shared" si="1"/>
        <v>6487.44129210637</v>
      </c>
      <c r="L45" s="56">
        <f t="shared" si="1"/>
        <v>178114.553714098</v>
      </c>
      <c r="M45" s="56">
        <f t="shared" si="1"/>
        <v>98165.9904585212</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90</v>
      </c>
      <c r="C46" s="56" t="s">
        <v>379</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90</v>
      </c>
      <c r="C47" s="56" t="s">
        <v>379</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94</v>
      </c>
      <c r="C48" s="56" t="s">
        <v>373</v>
      </c>
      <c r="D48" s="56" t="s">
        <v>374</v>
      </c>
      <c r="F48" s="56">
        <v>2020</v>
      </c>
      <c r="G48" s="56">
        <v>0.512994895947223</v>
      </c>
      <c r="H48" s="132">
        <f>H43*0.8955</f>
        <v>0.265837606700521</v>
      </c>
      <c r="I48" s="56">
        <v>0.754101892016321</v>
      </c>
      <c r="J48" s="132">
        <f t="shared" ref="J48:J50" si="2">J43*0.8955</f>
        <v>0.265837606700521</v>
      </c>
      <c r="K48" s="56">
        <v>38.730024513875</v>
      </c>
      <c r="L48" s="56">
        <v>1063.34388567316</v>
      </c>
      <c r="M48" s="56">
        <v>586.050963037371</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94</v>
      </c>
      <c r="C49" s="56" t="s">
        <v>373</v>
      </c>
      <c r="D49" s="56" t="s">
        <v>374</v>
      </c>
      <c r="F49" s="56">
        <v>2050</v>
      </c>
      <c r="G49" s="56">
        <v>0.512994895947223</v>
      </c>
      <c r="H49" s="132">
        <f>H44*0.8955</f>
        <v>0.265837606700521</v>
      </c>
      <c r="I49" s="56">
        <v>0.754101892016321</v>
      </c>
      <c r="J49" s="132">
        <f t="shared" si="2"/>
        <v>0.265837606700521</v>
      </c>
      <c r="K49" s="56">
        <v>38.730024513875</v>
      </c>
      <c r="L49" s="56">
        <v>1063.34388567316</v>
      </c>
      <c r="M49" s="56">
        <v>586.050963037371</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94</v>
      </c>
      <c r="C50" s="56" t="s">
        <v>377</v>
      </c>
      <c r="D50" s="56" t="s">
        <v>374</v>
      </c>
      <c r="F50" s="56">
        <v>2020</v>
      </c>
      <c r="G50" s="56">
        <f>150*G49</f>
        <v>76.9492343920835</v>
      </c>
      <c r="H50" s="132">
        <f>H45*0.8955</f>
        <v>39.8756410050782</v>
      </c>
      <c r="I50" s="56">
        <f t="shared" ref="H50:M50" si="3">150*I49</f>
        <v>113.115283802448</v>
      </c>
      <c r="J50" s="132">
        <f t="shared" si="2"/>
        <v>39.8756410050782</v>
      </c>
      <c r="K50" s="56">
        <f t="shared" si="3"/>
        <v>5809.50367708125</v>
      </c>
      <c r="L50" s="56">
        <f t="shared" si="3"/>
        <v>159501.582850974</v>
      </c>
      <c r="M50" s="56">
        <f t="shared" si="3"/>
        <v>87907.6444556057</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94</v>
      </c>
      <c r="C51" s="56" t="s">
        <v>379</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94</v>
      </c>
      <c r="C52" s="56" t="s">
        <v>379</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98</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98</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98</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98</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102</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102</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102</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102</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107</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107</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111</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111</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115</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115</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119</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119</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119</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119</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124</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124</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128</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128</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131</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131</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131</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131</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135</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135</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139</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139</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143</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143</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147</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147</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151</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151</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155</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155</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155</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155</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159</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159</v>
      </c>
      <c r="C95" s="56" t="s">
        <v>373</v>
      </c>
      <c r="D95" s="56" t="s">
        <v>374</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159</v>
      </c>
      <c r="C96" s="56" t="s">
        <v>379</v>
      </c>
      <c r="E96" s="56" t="s">
        <v>320</v>
      </c>
      <c r="F96" s="56">
        <v>2020</v>
      </c>
      <c r="G96" s="203">
        <f>AVERAGE(4.1,1.6)</f>
        <v>2.85</v>
      </c>
      <c r="H96" s="203">
        <f t="shared" ref="H96:M96" si="5">AVERAGE(4.1,1.6)</f>
        <v>2.85</v>
      </c>
      <c r="I96" s="203">
        <f t="shared" si="5"/>
        <v>2.85</v>
      </c>
      <c r="J96" s="203">
        <f t="shared" si="5"/>
        <v>2.85</v>
      </c>
      <c r="K96" s="203">
        <f t="shared" si="5"/>
        <v>2.85</v>
      </c>
      <c r="L96" s="203">
        <f t="shared" si="5"/>
        <v>2.85</v>
      </c>
      <c r="M96" s="203">
        <f t="shared" si="5"/>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159</v>
      </c>
      <c r="C97" s="56" t="s">
        <v>379</v>
      </c>
      <c r="E97" s="56" t="s">
        <v>320</v>
      </c>
      <c r="F97" s="56">
        <v>2050</v>
      </c>
      <c r="G97" s="203">
        <f>G96/2</f>
        <v>1.425</v>
      </c>
      <c r="H97" s="203">
        <f t="shared" ref="H97:M97" si="6">H96/2</f>
        <v>1.425</v>
      </c>
      <c r="I97" s="203">
        <f t="shared" si="6"/>
        <v>1.425</v>
      </c>
      <c r="J97" s="203">
        <f t="shared" si="6"/>
        <v>1.425</v>
      </c>
      <c r="K97" s="203">
        <f t="shared" si="6"/>
        <v>1.425</v>
      </c>
      <c r="L97" s="203">
        <f t="shared" si="6"/>
        <v>1.425</v>
      </c>
      <c r="M97" s="203">
        <f t="shared" si="6"/>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164</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164</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164</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164</v>
      </c>
      <c r="C101" s="56" t="s">
        <v>379</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164</v>
      </c>
      <c r="C102" s="56" t="s">
        <v>379</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168</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168</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168</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168</v>
      </c>
      <c r="C106" s="56" t="s">
        <v>379</v>
      </c>
      <c r="E106" s="56" t="s">
        <v>182</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168</v>
      </c>
      <c r="C107" s="56" t="s">
        <v>379</v>
      </c>
      <c r="E107" s="56" t="s">
        <v>182</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172</v>
      </c>
      <c r="C108" s="56" t="s">
        <v>373</v>
      </c>
      <c r="D108" s="56" t="s">
        <v>374</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172</v>
      </c>
      <c r="C109" s="56" t="s">
        <v>373</v>
      </c>
      <c r="D109" s="56" t="s">
        <v>374</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172</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172</v>
      </c>
      <c r="C111" s="56" t="s">
        <v>379</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172</v>
      </c>
      <c r="C112" s="56" t="s">
        <v>379</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176</v>
      </c>
      <c r="C113" s="131" t="s">
        <v>373</v>
      </c>
      <c r="D113" s="131" t="s">
        <v>374</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176</v>
      </c>
      <c r="C114" s="131" t="s">
        <v>373</v>
      </c>
      <c r="D114" s="131" t="s">
        <v>374</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176</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176</v>
      </c>
      <c r="C116" s="56" t="s">
        <v>379</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176</v>
      </c>
      <c r="C117" s="56" t="s">
        <v>379</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180</v>
      </c>
      <c r="C118" s="56" t="s">
        <v>379</v>
      </c>
      <c r="E118" s="56" t="s">
        <v>186</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184</v>
      </c>
      <c r="C119" s="56" t="s">
        <v>379</v>
      </c>
      <c r="E119" s="56" t="s">
        <v>190</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188</v>
      </c>
      <c r="C120" s="56" t="s">
        <v>379</v>
      </c>
      <c r="E120" s="56" t="s">
        <v>194</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192</v>
      </c>
      <c r="C121" s="56" t="s">
        <v>379</v>
      </c>
      <c r="E121" s="56" t="s">
        <v>198</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180</v>
      </c>
      <c r="C122" s="56" t="s">
        <v>379</v>
      </c>
      <c r="E122" s="56" t="s">
        <v>186</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184</v>
      </c>
      <c r="C123" s="56" t="s">
        <v>379</v>
      </c>
      <c r="E123" s="56" t="s">
        <v>190</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188</v>
      </c>
      <c r="C124" s="56" t="s">
        <v>379</v>
      </c>
      <c r="E124" s="56" t="s">
        <v>194</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192</v>
      </c>
      <c r="C125" s="56" t="s">
        <v>379</v>
      </c>
      <c r="E125" s="56" t="s">
        <v>198</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180</v>
      </c>
      <c r="C126" s="56" t="s">
        <v>373</v>
      </c>
      <c r="D126" s="56" t="s">
        <v>374</v>
      </c>
      <c r="E126" s="56" t="s">
        <v>186</v>
      </c>
      <c r="F126" s="129">
        <v>2020</v>
      </c>
      <c r="G126" s="199">
        <f>157*20%/5</f>
        <v>6.28</v>
      </c>
      <c r="H126" s="199">
        <f t="shared" ref="H126:K126" si="11">157*20%/5</f>
        <v>6.28</v>
      </c>
      <c r="I126" s="199">
        <f t="shared" si="11"/>
        <v>6.28</v>
      </c>
      <c r="J126" s="199">
        <f t="shared" si="11"/>
        <v>6.28</v>
      </c>
      <c r="K126" s="199">
        <f t="shared" si="11"/>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180</v>
      </c>
      <c r="C127" s="56" t="s">
        <v>373</v>
      </c>
      <c r="D127" s="56" t="s">
        <v>374</v>
      </c>
      <c r="E127" s="56" t="s">
        <v>186</v>
      </c>
      <c r="F127" s="129">
        <v>2050</v>
      </c>
      <c r="G127" s="203">
        <f>G126</f>
        <v>6.28</v>
      </c>
      <c r="H127" s="203">
        <f t="shared" ref="H127:M127" si="12">H126</f>
        <v>6.28</v>
      </c>
      <c r="I127" s="203">
        <f t="shared" si="12"/>
        <v>6.28</v>
      </c>
      <c r="J127" s="203">
        <f t="shared" si="12"/>
        <v>6.28</v>
      </c>
      <c r="K127" s="203">
        <f t="shared" si="12"/>
        <v>6.28</v>
      </c>
      <c r="L127" s="203">
        <f t="shared" si="12"/>
        <v>62.8</v>
      </c>
      <c r="M127" s="203">
        <f t="shared" si="12"/>
        <v>62.8</v>
      </c>
      <c r="N127" s="92"/>
      <c r="O127" s="206"/>
    </row>
    <row r="128" s="190" customFormat="1" spans="2:72">
      <c r="B128" s="164" t="s">
        <v>278</v>
      </c>
      <c r="C128" s="164" t="s">
        <v>373</v>
      </c>
      <c r="D128" s="164" t="s">
        <v>374</v>
      </c>
      <c r="E128" s="164"/>
      <c r="F128" s="164">
        <v>2020</v>
      </c>
      <c r="G128" s="164"/>
      <c r="H128" s="164"/>
      <c r="I128" s="164"/>
      <c r="J128" s="164"/>
      <c r="K128" s="164">
        <v>15000</v>
      </c>
      <c r="L128" s="164"/>
      <c r="M128" s="164"/>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c r="H129" s="164"/>
      <c r="I129" s="164"/>
      <c r="J129" s="164"/>
      <c r="K129" s="164">
        <v>15000</v>
      </c>
      <c r="L129" s="164"/>
      <c r="M129" s="164"/>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c r="H130" s="164"/>
      <c r="I130" s="164"/>
      <c r="J130" s="164"/>
      <c r="K130" s="164">
        <v>588000</v>
      </c>
      <c r="L130" s="164"/>
      <c r="M130" s="164"/>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13">G133</f>
        <v>0.0001</v>
      </c>
      <c r="I133" s="211">
        <f t="shared" si="13"/>
        <v>0.0001</v>
      </c>
      <c r="J133" s="211">
        <f t="shared" si="13"/>
        <v>0.0001</v>
      </c>
      <c r="K133" s="211">
        <f t="shared" si="13"/>
        <v>0.0001</v>
      </c>
      <c r="L133" s="211">
        <f t="shared" si="13"/>
        <v>0.0001</v>
      </c>
      <c r="M133" s="211">
        <f t="shared" si="13"/>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14">G134</f>
        <v>0.0001</v>
      </c>
      <c r="I134" s="211">
        <f t="shared" si="14"/>
        <v>0.0001</v>
      </c>
      <c r="J134" s="211">
        <f t="shared" si="14"/>
        <v>0.0001</v>
      </c>
      <c r="K134" s="211">
        <f t="shared" si="14"/>
        <v>0.0001</v>
      </c>
      <c r="L134" s="211">
        <f t="shared" si="14"/>
        <v>0.0001</v>
      </c>
      <c r="M134" s="211">
        <f t="shared" si="14"/>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184</v>
      </c>
      <c r="C135" s="56" t="s">
        <v>373</v>
      </c>
      <c r="F135" s="139">
        <v>2020</v>
      </c>
      <c r="G135" s="29">
        <v>181.54929806388</v>
      </c>
      <c r="H135" s="29">
        <f>266719*0.0036</f>
        <v>960.1884</v>
      </c>
      <c r="I135" s="29">
        <f>40793*0.0036</f>
        <v>146.8548</v>
      </c>
      <c r="J135" s="29">
        <f>50083*0.0036</f>
        <v>180.2988</v>
      </c>
      <c r="K135" s="29">
        <f>4183*0.0036</f>
        <v>15.0588</v>
      </c>
      <c r="L135" s="29">
        <v>5</v>
      </c>
      <c r="M135" s="29">
        <f>232+3.86</f>
        <v>235.86</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188</v>
      </c>
      <c r="C136" s="56" t="s">
        <v>373</v>
      </c>
      <c r="F136" s="139">
        <v>2020</v>
      </c>
      <c r="G136" s="29">
        <v>6.822040917456</v>
      </c>
      <c r="H136" s="29">
        <f>6504*0.0036</f>
        <v>23.4144</v>
      </c>
      <c r="I136" s="29">
        <f>24484*0.0036</f>
        <v>88.1424</v>
      </c>
      <c r="J136" s="29">
        <f>1205*0.0036</f>
        <v>4.338</v>
      </c>
      <c r="K136" s="29">
        <f>6558*0.0036</f>
        <v>23.6088</v>
      </c>
      <c r="L136" s="29">
        <v>104</v>
      </c>
      <c r="M136" s="29">
        <f>0.59+59</f>
        <v>59.59</v>
      </c>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192</v>
      </c>
      <c r="C137" s="164" t="s">
        <v>373</v>
      </c>
      <c r="F137" s="139">
        <v>2020</v>
      </c>
      <c r="G137" s="29">
        <v>147.4647272946</v>
      </c>
      <c r="H137" s="29">
        <f>36219*0.0036</f>
        <v>130.3884</v>
      </c>
      <c r="I137" s="29">
        <f>233900*0.0036</f>
        <v>842.04</v>
      </c>
      <c r="J137" s="29">
        <f>5740*0.0036</f>
        <v>20.664</v>
      </c>
      <c r="K137" s="29">
        <f>21124*0.0036</f>
        <v>76.0464</v>
      </c>
      <c r="L137" s="29">
        <v>250</v>
      </c>
      <c r="M137" s="29">
        <f>169.58+144</f>
        <v>313.58</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c r="H141" s="29"/>
      <c r="I141" s="29"/>
      <c r="J141" s="29"/>
      <c r="K141" s="29"/>
      <c r="L141" s="29"/>
      <c r="M141" s="29"/>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c r="H142" s="29"/>
      <c r="I142" s="29"/>
      <c r="J142" s="29"/>
      <c r="K142" s="29"/>
      <c r="L142" s="29"/>
      <c r="M142" s="29"/>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c r="H143" s="29"/>
      <c r="I143" s="29"/>
      <c r="J143" s="29"/>
      <c r="K143" s="29"/>
      <c r="L143" s="29"/>
      <c r="M143" s="29"/>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55" zoomScaleNormal="55" topLeftCell="A52" workbookViewId="0">
      <selection activeCell="H88" sqref="H8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96</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126</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182</v>
      </c>
      <c r="AT6" s="162">
        <v>1</v>
      </c>
      <c r="AU6" s="157">
        <v>1</v>
      </c>
      <c r="AV6" s="157">
        <f t="shared" ref="AU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87</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121</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174</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174</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100</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92</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96</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82</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211</v>
      </c>
      <c r="F74" s="157" t="s">
        <v>121</v>
      </c>
      <c r="G74">
        <v>1</v>
      </c>
      <c r="H74" s="157">
        <v>1</v>
      </c>
      <c r="I74">
        <v>1</v>
      </c>
      <c r="J74" s="157">
        <v>1</v>
      </c>
      <c r="K74">
        <v>1</v>
      </c>
      <c r="L74" s="157">
        <v>1</v>
      </c>
      <c r="M74">
        <v>1</v>
      </c>
      <c r="N74" s="157">
        <v>1</v>
      </c>
      <c r="Q74" s="56"/>
      <c r="R74" s="157"/>
      <c r="S74" s="157" t="s">
        <v>215</v>
      </c>
      <c r="T74" s="157" t="s">
        <v>174</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215</v>
      </c>
      <c r="AG74" s="157" t="s">
        <v>174</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211</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215</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215</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211</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215</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215</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211</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215</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215</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211</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215</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215</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211</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215</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215</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211</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215</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215</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211</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215</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215</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211</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215</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215</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211</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215</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215</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117</v>
      </c>
      <c r="E84" s="157" t="s">
        <v>211</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133</v>
      </c>
      <c r="S84" s="157" t="s">
        <v>215</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133</v>
      </c>
      <c r="AF84" s="157" t="s">
        <v>215</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workbookViewId="0">
      <selection activeCell="Q23" sqref="Q23"/>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133</v>
      </c>
      <c r="F4" s="56" t="s">
        <v>374</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170</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118</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150</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F1" workbookViewId="0">
      <selection activeCell="AJ11" sqref="AJ11:AK11"/>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118</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150</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137</v>
      </c>
      <c r="Q23" s="94">
        <f>L26+L23/5</f>
        <v>0.294477450198525</v>
      </c>
    </row>
    <row r="24" spans="11:17">
      <c r="K24" t="s">
        <v>492</v>
      </c>
      <c r="L24">
        <f t="shared" si="6"/>
        <v>0.175166687712596</v>
      </c>
      <c r="P24" s="94" t="s">
        <v>145</v>
      </c>
      <c r="Q24" s="94">
        <f>L24+L23/5</f>
        <v>0.282400486257527</v>
      </c>
    </row>
    <row r="25" spans="1:17">
      <c r="A25" t="s">
        <v>493</v>
      </c>
      <c r="K25" t="s">
        <v>494</v>
      </c>
      <c r="L25">
        <f t="shared" si="6"/>
        <v>0.0223551914650757</v>
      </c>
      <c r="P25" s="94" t="s">
        <v>149</v>
      </c>
      <c r="Q25" s="94">
        <f>L27+L23/5</f>
        <v>0.126214371069503</v>
      </c>
    </row>
    <row r="26" spans="1:17">
      <c r="A26" t="s">
        <v>495</v>
      </c>
      <c r="K26" t="s">
        <v>496</v>
      </c>
      <c r="L26">
        <f t="shared" si="6"/>
        <v>0.187243651653595</v>
      </c>
      <c r="P26" s="94" t="s">
        <v>153</v>
      </c>
      <c r="Q26" s="94">
        <f>L25+L23/5</f>
        <v>0.129588990010006</v>
      </c>
    </row>
    <row r="27" spans="1:17">
      <c r="A27" t="s">
        <v>497</v>
      </c>
      <c r="K27" t="s">
        <v>498</v>
      </c>
      <c r="L27">
        <f t="shared" si="6"/>
        <v>0.0189805725245726</v>
      </c>
      <c r="P27" s="93" t="s">
        <v>157</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55</v>
      </c>
      <c r="B2" s="26" t="s">
        <v>373</v>
      </c>
      <c r="C2" s="26" t="s">
        <v>374</v>
      </c>
      <c r="E2" s="26">
        <v>2020</v>
      </c>
      <c r="F2" s="26">
        <v>0</v>
      </c>
      <c r="G2" s="26">
        <v>0</v>
      </c>
      <c r="H2" s="26">
        <v>0</v>
      </c>
      <c r="I2" s="26">
        <v>0</v>
      </c>
      <c r="J2" s="26">
        <v>0</v>
      </c>
      <c r="K2" s="26">
        <v>322.3586</v>
      </c>
      <c r="L2" s="26">
        <v>730.424583333333</v>
      </c>
      <c r="N2" s="27" t="s">
        <v>538</v>
      </c>
    </row>
    <row r="3" spans="1:12">
      <c r="A3" s="26" t="s">
        <v>55</v>
      </c>
      <c r="B3" s="26" t="s">
        <v>373</v>
      </c>
      <c r="C3" s="26" t="s">
        <v>374</v>
      </c>
      <c r="E3" s="31">
        <v>2050</v>
      </c>
      <c r="F3" s="31">
        <v>0</v>
      </c>
      <c r="G3" s="31">
        <v>0</v>
      </c>
      <c r="H3" s="31">
        <v>0</v>
      </c>
      <c r="I3" s="31">
        <v>0</v>
      </c>
      <c r="J3" s="31">
        <v>0</v>
      </c>
      <c r="K3" s="31">
        <v>322.3586</v>
      </c>
      <c r="L3" s="31">
        <v>730.424583333333</v>
      </c>
    </row>
    <row r="4" spans="1:12">
      <c r="A4" s="26" t="s">
        <v>55</v>
      </c>
      <c r="B4" s="26" t="s">
        <v>377</v>
      </c>
      <c r="C4" s="26" t="s">
        <v>374</v>
      </c>
      <c r="E4" s="26">
        <v>2020</v>
      </c>
      <c r="F4" s="26">
        <v>0</v>
      </c>
      <c r="G4" s="26">
        <v>0</v>
      </c>
      <c r="H4" s="26">
        <v>0</v>
      </c>
      <c r="I4" s="26">
        <v>0</v>
      </c>
      <c r="J4" s="26">
        <v>0</v>
      </c>
      <c r="K4" s="26">
        <v>53189.169</v>
      </c>
      <c r="L4" s="26">
        <v>120520.05625</v>
      </c>
    </row>
    <row r="5" spans="1:20">
      <c r="A5" s="26" t="s">
        <v>55</v>
      </c>
      <c r="B5" s="26" t="s">
        <v>379</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379</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373</v>
      </c>
      <c r="C7" s="26" t="s">
        <v>374</v>
      </c>
      <c r="E7" s="26">
        <v>2020</v>
      </c>
      <c r="F7" s="26">
        <v>0</v>
      </c>
      <c r="G7" s="26">
        <v>0</v>
      </c>
      <c r="H7" s="26">
        <v>0</v>
      </c>
      <c r="I7" s="26">
        <v>0</v>
      </c>
      <c r="J7" s="26">
        <v>0</v>
      </c>
      <c r="K7" s="26">
        <v>31.7523221</v>
      </c>
      <c r="L7" s="26">
        <v>71.9468214583334</v>
      </c>
    </row>
    <row r="8" spans="1:12">
      <c r="A8" s="26" t="s">
        <v>60</v>
      </c>
      <c r="B8" s="26" t="s">
        <v>373</v>
      </c>
      <c r="C8" s="26" t="s">
        <v>374</v>
      </c>
      <c r="E8" s="31">
        <v>2050</v>
      </c>
      <c r="F8" s="31">
        <v>0</v>
      </c>
      <c r="G8" s="31">
        <v>0</v>
      </c>
      <c r="H8" s="31">
        <v>0</v>
      </c>
      <c r="I8" s="31">
        <v>0</v>
      </c>
      <c r="J8" s="31">
        <v>0</v>
      </c>
      <c r="K8" s="31">
        <v>31.7523221</v>
      </c>
      <c r="L8" s="31">
        <v>71.9468214583334</v>
      </c>
    </row>
    <row r="9" spans="1:12">
      <c r="A9" s="26" t="s">
        <v>60</v>
      </c>
      <c r="B9" s="26" t="s">
        <v>377</v>
      </c>
      <c r="C9" s="26" t="s">
        <v>374</v>
      </c>
      <c r="E9" s="26">
        <v>2020</v>
      </c>
      <c r="F9" s="26">
        <v>0</v>
      </c>
      <c r="G9" s="26">
        <v>0</v>
      </c>
      <c r="H9" s="26">
        <v>0</v>
      </c>
      <c r="I9" s="26">
        <v>0</v>
      </c>
      <c r="J9" s="26">
        <v>0</v>
      </c>
      <c r="K9" s="26">
        <v>531891.69</v>
      </c>
      <c r="L9" s="26">
        <v>1205200.5625</v>
      </c>
    </row>
    <row r="10" spans="1:20">
      <c r="A10" s="26" t="s">
        <v>60</v>
      </c>
      <c r="B10" s="26" t="s">
        <v>379</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379</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373</v>
      </c>
      <c r="C12" s="26" t="s">
        <v>374</v>
      </c>
      <c r="E12" s="26">
        <v>2020</v>
      </c>
      <c r="F12" s="26">
        <v>0</v>
      </c>
      <c r="G12" s="26">
        <v>0</v>
      </c>
      <c r="H12" s="26">
        <v>0</v>
      </c>
      <c r="I12" s="26">
        <v>0</v>
      </c>
      <c r="J12" s="26">
        <v>0</v>
      </c>
      <c r="K12" s="26">
        <v>18.34014124496</v>
      </c>
      <c r="L12" s="26">
        <v>41.5564840743333</v>
      </c>
    </row>
    <row r="13" spans="1:12">
      <c r="A13" s="26" t="s">
        <v>64</v>
      </c>
      <c r="B13" s="26" t="s">
        <v>373</v>
      </c>
      <c r="C13" s="26" t="s">
        <v>374</v>
      </c>
      <c r="E13" s="31">
        <v>2050</v>
      </c>
      <c r="F13" s="31">
        <v>0</v>
      </c>
      <c r="G13" s="31">
        <v>0</v>
      </c>
      <c r="H13" s="31">
        <v>0</v>
      </c>
      <c r="I13" s="31">
        <v>0</v>
      </c>
      <c r="J13" s="31">
        <v>0</v>
      </c>
      <c r="K13" s="31">
        <v>18.34014124496</v>
      </c>
      <c r="L13" s="31">
        <v>41.5564840743333</v>
      </c>
    </row>
    <row r="14" spans="1:12">
      <c r="A14" s="26" t="s">
        <v>64</v>
      </c>
      <c r="B14" s="26" t="s">
        <v>377</v>
      </c>
      <c r="C14" s="26" t="s">
        <v>374</v>
      </c>
      <c r="E14" s="26">
        <v>2020</v>
      </c>
      <c r="F14" s="26">
        <v>0</v>
      </c>
      <c r="G14" s="26">
        <v>0</v>
      </c>
      <c r="H14" s="26">
        <v>0</v>
      </c>
      <c r="I14" s="26">
        <v>0</v>
      </c>
      <c r="J14" s="26">
        <v>0</v>
      </c>
      <c r="K14" s="26">
        <v>1063783.38</v>
      </c>
      <c r="L14" s="26">
        <v>2410401.125</v>
      </c>
    </row>
    <row r="15" spans="1:20">
      <c r="A15" s="26" t="s">
        <v>64</v>
      </c>
      <c r="B15" s="26" t="s">
        <v>379</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379</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373</v>
      </c>
      <c r="C17" s="26" t="s">
        <v>374</v>
      </c>
      <c r="E17" s="26">
        <v>2020</v>
      </c>
      <c r="F17" s="26">
        <v>0</v>
      </c>
      <c r="J17" s="26">
        <v>147.325</v>
      </c>
      <c r="K17" s="26">
        <v>0</v>
      </c>
      <c r="L17" s="26">
        <v>0</v>
      </c>
    </row>
    <row r="18" spans="1:12">
      <c r="A18" s="26" t="s">
        <v>66</v>
      </c>
      <c r="B18" s="26" t="s">
        <v>373</v>
      </c>
      <c r="C18" s="26" t="s">
        <v>374</v>
      </c>
      <c r="E18" s="26">
        <v>2050</v>
      </c>
      <c r="F18" s="26">
        <v>0</v>
      </c>
      <c r="G18" s="26">
        <v>0</v>
      </c>
      <c r="H18" s="26">
        <v>0</v>
      </c>
      <c r="I18" s="26">
        <v>0</v>
      </c>
      <c r="J18" s="26">
        <v>147.325</v>
      </c>
      <c r="K18" s="26">
        <v>0</v>
      </c>
      <c r="L18" s="26">
        <v>0</v>
      </c>
    </row>
    <row r="19" spans="1:12">
      <c r="A19" s="26" t="s">
        <v>66</v>
      </c>
      <c r="B19" s="26" t="s">
        <v>377</v>
      </c>
      <c r="C19" s="26" t="s">
        <v>374</v>
      </c>
      <c r="E19" s="26">
        <v>2020</v>
      </c>
      <c r="F19" s="26">
        <v>0</v>
      </c>
      <c r="G19" s="26">
        <v>0</v>
      </c>
      <c r="H19" s="26">
        <v>0</v>
      </c>
      <c r="I19" s="26">
        <v>0</v>
      </c>
      <c r="J19" s="26">
        <v>24308.625</v>
      </c>
      <c r="K19" s="26">
        <v>0</v>
      </c>
      <c r="L19" s="26">
        <v>0</v>
      </c>
    </row>
    <row r="20" spans="1:20">
      <c r="A20" s="26" t="s">
        <v>66</v>
      </c>
      <c r="B20" s="26" t="s">
        <v>379</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379</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373</v>
      </c>
      <c r="C22" s="26" t="s">
        <v>374</v>
      </c>
      <c r="E22" s="26">
        <v>2020</v>
      </c>
      <c r="F22" s="26">
        <v>0</v>
      </c>
      <c r="G22" s="26">
        <v>0</v>
      </c>
      <c r="H22" s="26">
        <v>0</v>
      </c>
      <c r="I22" s="26">
        <v>0</v>
      </c>
      <c r="J22" s="26">
        <v>12.31637</v>
      </c>
      <c r="K22" s="26">
        <v>0</v>
      </c>
      <c r="L22" s="26">
        <v>0</v>
      </c>
    </row>
    <row r="23" spans="1:12">
      <c r="A23" s="26" t="s">
        <v>70</v>
      </c>
      <c r="B23" s="26" t="s">
        <v>373</v>
      </c>
      <c r="C23" s="26" t="s">
        <v>374</v>
      </c>
      <c r="E23" s="26">
        <v>2050</v>
      </c>
      <c r="F23" s="26">
        <v>0</v>
      </c>
      <c r="G23" s="26">
        <v>0</v>
      </c>
      <c r="H23" s="26">
        <v>0</v>
      </c>
      <c r="I23" s="26">
        <v>0</v>
      </c>
      <c r="J23" s="26">
        <v>12.31637</v>
      </c>
      <c r="K23" s="26">
        <v>0</v>
      </c>
      <c r="L23" s="26">
        <v>0</v>
      </c>
    </row>
    <row r="24" spans="1:12">
      <c r="A24" s="26" t="s">
        <v>70</v>
      </c>
      <c r="B24" s="26" t="s">
        <v>377</v>
      </c>
      <c r="C24" s="26" t="s">
        <v>374</v>
      </c>
      <c r="E24" s="26">
        <v>2020</v>
      </c>
      <c r="F24" s="26">
        <v>0</v>
      </c>
      <c r="G24" s="26">
        <v>0</v>
      </c>
      <c r="H24" s="26">
        <v>0</v>
      </c>
      <c r="I24" s="26">
        <v>0</v>
      </c>
      <c r="J24" s="26">
        <v>48617.25</v>
      </c>
      <c r="K24" s="26">
        <v>0</v>
      </c>
      <c r="L24" s="26">
        <v>0</v>
      </c>
    </row>
    <row r="25" spans="1:20">
      <c r="A25" s="26" t="s">
        <v>70</v>
      </c>
      <c r="B25" s="26" t="s">
        <v>379</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379</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373</v>
      </c>
      <c r="C27" s="26" t="s">
        <v>374</v>
      </c>
      <c r="E27" s="26">
        <v>2020</v>
      </c>
      <c r="F27" s="26">
        <v>0</v>
      </c>
      <c r="G27" s="26">
        <v>0</v>
      </c>
      <c r="H27" s="26">
        <v>0</v>
      </c>
      <c r="I27" s="26">
        <v>0</v>
      </c>
      <c r="J27" s="26">
        <v>5.281259456</v>
      </c>
      <c r="K27" s="26">
        <v>0</v>
      </c>
      <c r="L27" s="26">
        <v>0</v>
      </c>
    </row>
    <row r="28" spans="1:12">
      <c r="A28" s="26" t="s">
        <v>74</v>
      </c>
      <c r="B28" s="26" t="s">
        <v>373</v>
      </c>
      <c r="C28" s="26" t="s">
        <v>374</v>
      </c>
      <c r="E28" s="26">
        <v>2050</v>
      </c>
      <c r="F28" s="26">
        <v>0</v>
      </c>
      <c r="G28" s="26">
        <v>0</v>
      </c>
      <c r="H28" s="26">
        <v>0</v>
      </c>
      <c r="I28" s="26">
        <v>0</v>
      </c>
      <c r="J28" s="26">
        <v>5.281259456</v>
      </c>
      <c r="K28" s="26">
        <v>0</v>
      </c>
      <c r="L28" s="26">
        <v>0</v>
      </c>
    </row>
    <row r="29" spans="1:12">
      <c r="A29" s="26" t="s">
        <v>74</v>
      </c>
      <c r="B29" s="26" t="s">
        <v>377</v>
      </c>
      <c r="C29" s="26" t="s">
        <v>374</v>
      </c>
      <c r="E29" s="26">
        <v>2020</v>
      </c>
      <c r="F29" s="26">
        <v>0</v>
      </c>
      <c r="G29" s="26">
        <v>0</v>
      </c>
      <c r="H29" s="26">
        <v>0</v>
      </c>
      <c r="I29" s="26">
        <v>0</v>
      </c>
      <c r="J29" s="26">
        <v>97234.5</v>
      </c>
      <c r="K29" s="26">
        <v>0</v>
      </c>
      <c r="L29" s="26">
        <v>0</v>
      </c>
    </row>
    <row r="30" spans="1:20">
      <c r="A30" s="26" t="s">
        <v>74</v>
      </c>
      <c r="B30" s="26" t="s">
        <v>379</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379</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373</v>
      </c>
      <c r="C32" s="27" t="s">
        <v>374</v>
      </c>
      <c r="E32" s="26">
        <v>2020</v>
      </c>
    </row>
    <row r="33" spans="1:5">
      <c r="A33" s="27" t="s">
        <v>79</v>
      </c>
      <c r="B33" s="27" t="s">
        <v>373</v>
      </c>
      <c r="C33" s="27" t="s">
        <v>374</v>
      </c>
      <c r="E33" s="26">
        <v>2050</v>
      </c>
    </row>
    <row r="34" spans="1:20">
      <c r="A34" s="26" t="s">
        <v>79</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373</v>
      </c>
      <c r="C36" s="26" t="s">
        <v>374</v>
      </c>
      <c r="E36" s="26">
        <v>2020</v>
      </c>
      <c r="F36" s="26">
        <v>0.00180541639439</v>
      </c>
      <c r="H36" s="26">
        <v>0.0026539599704455</v>
      </c>
      <c r="J36" s="26">
        <v>0.136305101210345</v>
      </c>
      <c r="K36" s="26">
        <v>3.7422954872171</v>
      </c>
      <c r="L36" s="26">
        <v>2.0625273759538</v>
      </c>
    </row>
    <row r="37" spans="1:12">
      <c r="A37" s="26" t="s">
        <v>85</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85</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85</v>
      </c>
      <c r="B39" s="26" t="s">
        <v>379</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379</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90</v>
      </c>
      <c r="B44" s="26" t="s">
        <v>379</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379</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94</v>
      </c>
      <c r="B49" s="26" t="s">
        <v>379</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379</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373</v>
      </c>
      <c r="C51" s="26" t="s">
        <v>374</v>
      </c>
      <c r="E51" s="26">
        <v>2020</v>
      </c>
      <c r="F51" s="27">
        <v>0</v>
      </c>
      <c r="G51" s="27">
        <v>0</v>
      </c>
      <c r="H51" s="27">
        <v>0</v>
      </c>
      <c r="I51" s="27">
        <v>0</v>
      </c>
      <c r="J51" s="27">
        <v>0</v>
      </c>
      <c r="K51" s="27">
        <v>0</v>
      </c>
      <c r="L51" s="27">
        <v>0</v>
      </c>
    </row>
    <row r="52" spans="1:12">
      <c r="A52" s="26" t="s">
        <v>98</v>
      </c>
      <c r="B52" s="26" t="s">
        <v>373</v>
      </c>
      <c r="C52" s="26" t="s">
        <v>374</v>
      </c>
      <c r="E52" s="26">
        <v>2050</v>
      </c>
      <c r="F52" s="27">
        <v>0</v>
      </c>
      <c r="G52" s="27">
        <v>0</v>
      </c>
      <c r="H52" s="27">
        <v>0</v>
      </c>
      <c r="I52" s="27">
        <v>0</v>
      </c>
      <c r="J52" s="27">
        <v>0</v>
      </c>
      <c r="K52" s="27">
        <v>0</v>
      </c>
      <c r="L52" s="27">
        <v>0</v>
      </c>
    </row>
    <row r="53" spans="1:20">
      <c r="A53" s="26" t="s">
        <v>98</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373</v>
      </c>
      <c r="C66" s="26" t="s">
        <v>374</v>
      </c>
      <c r="E66" s="26">
        <v>2020</v>
      </c>
      <c r="F66" s="27">
        <v>0</v>
      </c>
      <c r="G66" s="27">
        <v>0</v>
      </c>
      <c r="H66" s="27">
        <v>0</v>
      </c>
      <c r="I66" s="27">
        <v>0</v>
      </c>
      <c r="J66" s="27">
        <v>0</v>
      </c>
      <c r="K66" s="27">
        <v>0</v>
      </c>
      <c r="L66" s="27">
        <v>0</v>
      </c>
    </row>
    <row r="67" spans="1:12">
      <c r="A67" s="26" t="s">
        <v>119</v>
      </c>
      <c r="B67" s="26" t="s">
        <v>373</v>
      </c>
      <c r="C67" s="26" t="s">
        <v>374</v>
      </c>
      <c r="E67" s="26">
        <v>2050</v>
      </c>
      <c r="F67" s="27">
        <v>0</v>
      </c>
      <c r="G67" s="27">
        <v>0</v>
      </c>
      <c r="H67" s="27">
        <v>0</v>
      </c>
      <c r="I67" s="27">
        <v>0</v>
      </c>
      <c r="J67" s="27">
        <v>0</v>
      </c>
      <c r="K67" s="27">
        <v>0</v>
      </c>
      <c r="L67" s="27">
        <v>0</v>
      </c>
    </row>
    <row r="68" spans="1:20">
      <c r="A68" s="26" t="s">
        <v>119</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373</v>
      </c>
      <c r="C92" s="26" t="s">
        <v>374</v>
      </c>
      <c r="E92" s="26">
        <v>2020</v>
      </c>
      <c r="F92" s="27">
        <v>0</v>
      </c>
      <c r="G92" s="27">
        <v>0</v>
      </c>
      <c r="H92" s="27">
        <v>0</v>
      </c>
      <c r="I92" s="27">
        <v>0</v>
      </c>
      <c r="J92" s="27">
        <v>0</v>
      </c>
      <c r="K92" s="27">
        <v>0</v>
      </c>
      <c r="L92" s="27">
        <v>0</v>
      </c>
    </row>
    <row r="93" spans="1:12">
      <c r="A93" s="26" t="s">
        <v>159</v>
      </c>
      <c r="B93" s="26" t="s">
        <v>373</v>
      </c>
      <c r="C93" s="26" t="s">
        <v>374</v>
      </c>
      <c r="E93" s="26">
        <v>2050</v>
      </c>
      <c r="F93" s="27">
        <v>0</v>
      </c>
      <c r="G93" s="27">
        <v>0</v>
      </c>
      <c r="H93" s="27">
        <v>0</v>
      </c>
      <c r="I93" s="27">
        <v>0</v>
      </c>
      <c r="J93" s="27">
        <v>0</v>
      </c>
      <c r="K93" s="27">
        <v>0</v>
      </c>
      <c r="L93" s="27">
        <v>0</v>
      </c>
    </row>
    <row r="94" spans="1:20">
      <c r="A94" s="26" t="s">
        <v>159</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379</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379</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379</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379</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379</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379</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379</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379</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379</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379</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379</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379</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2024-09-27T19:43:12Z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