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ppXLS/"/>
    </mc:Choice>
  </mc:AlternateContent>
  <xr:revisionPtr revIDLastSave="7" documentId="11_57804D0BDBFEE3526EAB826ACFC0A3D90B627C42" xr6:coauthVersionLast="47" xr6:coauthVersionMax="47" xr10:uidLastSave="{BBC4CF85-C83A-457F-A9D0-F7CC59956EF0}"/>
  <bookViews>
    <workbookView xWindow="-110" yWindow="-110" windowWidth="38620" windowHeight="11020" firstSheet="14" activeTab="23" xr2:uid="{00000000-000D-0000-FFFF-FFFF00000000}"/>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8" hidden="1">Bound_on_bio_geo!$I$1:$I$73</definedName>
    <definedName name="_xlnm._FilterDatabase" localSheetId="17" hidden="1">Bound_on_ele!$K$1:$K$330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0" i="35" l="1"/>
  <c r="S20" i="35"/>
  <c r="R21" i="35"/>
  <c r="R19" i="35"/>
  <c r="Q20" i="35"/>
  <c r="P20" i="35"/>
  <c r="P21" i="35"/>
  <c r="P19" i="35"/>
  <c r="R9" i="35"/>
  <c r="P9" i="35"/>
  <c r="U8" i="35"/>
  <c r="S8" i="35"/>
  <c r="Q8" i="35"/>
  <c r="P8" i="35"/>
  <c r="R7" i="35"/>
  <c r="P7" i="35"/>
  <c r="K12" i="38"/>
  <c r="J12" i="38"/>
  <c r="K11" i="38"/>
  <c r="J11" i="38"/>
  <c r="K41" i="37"/>
  <c r="J41" i="37"/>
  <c r="H41" i="37"/>
  <c r="K40" i="37"/>
  <c r="J40" i="37"/>
  <c r="H40" i="37"/>
  <c r="K39" i="37"/>
  <c r="J39" i="37"/>
  <c r="H39" i="37"/>
  <c r="K38" i="37"/>
  <c r="J38" i="37"/>
  <c r="H38" i="37"/>
  <c r="K37" i="37"/>
  <c r="J37" i="37"/>
  <c r="H37" i="37"/>
  <c r="K36" i="37"/>
  <c r="J36" i="37"/>
  <c r="H36" i="37"/>
  <c r="K35" i="37"/>
  <c r="J35" i="37"/>
  <c r="H35" i="37"/>
  <c r="K34" i="37"/>
  <c r="J34" i="37"/>
  <c r="H34" i="37"/>
  <c r="K33" i="37"/>
  <c r="J33" i="37"/>
  <c r="H33" i="37"/>
  <c r="K32" i="37"/>
  <c r="J32" i="37"/>
  <c r="H32" i="37"/>
  <c r="K31" i="37"/>
  <c r="J31" i="37"/>
  <c r="H31" i="37"/>
  <c r="K30" i="37"/>
  <c r="J30" i="37"/>
  <c r="H30" i="37"/>
  <c r="K29" i="37"/>
  <c r="J29" i="37"/>
  <c r="H29" i="37"/>
  <c r="K28" i="37"/>
  <c r="J28" i="37"/>
  <c r="H28" i="37"/>
  <c r="K27" i="37"/>
  <c r="J27" i="37"/>
  <c r="H27" i="37"/>
  <c r="K26" i="37"/>
  <c r="J26" i="37"/>
  <c r="H26" i="37"/>
  <c r="K25" i="37"/>
  <c r="J25" i="37"/>
  <c r="H25" i="37"/>
  <c r="K24" i="37"/>
  <c r="J24" i="37"/>
  <c r="H24" i="37"/>
  <c r="K23" i="37"/>
  <c r="J23" i="37"/>
  <c r="H23" i="37"/>
  <c r="K22" i="37"/>
  <c r="J22" i="37"/>
  <c r="H22" i="37"/>
  <c r="K21" i="37"/>
  <c r="J21" i="37"/>
  <c r="H21" i="37"/>
  <c r="K20" i="37"/>
  <c r="J20" i="37"/>
  <c r="H20" i="37"/>
  <c r="K19" i="37"/>
  <c r="J19" i="37"/>
  <c r="H19" i="37"/>
  <c r="K18" i="37"/>
  <c r="J18" i="37"/>
  <c r="H18" i="37"/>
  <c r="K17" i="37"/>
  <c r="J17" i="37"/>
  <c r="H17" i="37"/>
  <c r="K16" i="37"/>
  <c r="J16" i="37"/>
  <c r="H16" i="37"/>
  <c r="K15" i="37"/>
  <c r="J15" i="37"/>
  <c r="H15" i="37"/>
  <c r="K14" i="37"/>
  <c r="J14" i="37"/>
  <c r="H14" i="37"/>
  <c r="K13" i="37"/>
  <c r="J13" i="37"/>
  <c r="H13" i="37"/>
  <c r="K12" i="37"/>
  <c r="J12" i="37"/>
  <c r="H12" i="37"/>
  <c r="K11" i="37"/>
  <c r="H11" i="37"/>
  <c r="K105" i="36"/>
  <c r="J105" i="36"/>
  <c r="K104" i="36"/>
  <c r="J104" i="36"/>
  <c r="K103" i="36"/>
  <c r="J103" i="36"/>
  <c r="H103" i="36"/>
  <c r="K102" i="36"/>
  <c r="J102" i="36"/>
  <c r="H102" i="36"/>
  <c r="K101" i="36"/>
  <c r="J101" i="36"/>
  <c r="H101" i="36"/>
  <c r="K100" i="36"/>
  <c r="J100" i="36"/>
  <c r="H100" i="36"/>
  <c r="K99" i="36"/>
  <c r="J99" i="36"/>
  <c r="H99" i="36"/>
  <c r="K98" i="36"/>
  <c r="J98" i="36"/>
  <c r="H98" i="36"/>
  <c r="K97" i="36"/>
  <c r="J97" i="36"/>
  <c r="H97" i="36"/>
  <c r="K96" i="36"/>
  <c r="J96" i="36"/>
  <c r="H96" i="36"/>
  <c r="K95" i="36"/>
  <c r="J95" i="36"/>
  <c r="H95" i="36"/>
  <c r="K94" i="36"/>
  <c r="J94" i="36"/>
  <c r="H94" i="36"/>
  <c r="K93" i="36"/>
  <c r="J93" i="36"/>
  <c r="H93" i="36"/>
  <c r="K92" i="36"/>
  <c r="J92" i="36"/>
  <c r="H92" i="36"/>
  <c r="K91" i="36"/>
  <c r="J91" i="36"/>
  <c r="H91" i="36"/>
  <c r="K90" i="36"/>
  <c r="J90" i="36"/>
  <c r="H90" i="36"/>
  <c r="K89" i="36"/>
  <c r="J89" i="36"/>
  <c r="H89" i="36"/>
  <c r="K88" i="36"/>
  <c r="J88" i="36"/>
  <c r="H88" i="36"/>
  <c r="K87" i="36"/>
  <c r="J87" i="36"/>
  <c r="H87" i="36"/>
  <c r="K86" i="36"/>
  <c r="J86" i="36"/>
  <c r="H86" i="36"/>
  <c r="K85" i="36"/>
  <c r="J85" i="36"/>
  <c r="H85" i="36"/>
  <c r="K84" i="36"/>
  <c r="J84" i="36"/>
  <c r="H84" i="36"/>
  <c r="K83" i="36"/>
  <c r="J83" i="36"/>
  <c r="H83" i="36"/>
  <c r="K82" i="36"/>
  <c r="J82" i="36"/>
  <c r="H82" i="36"/>
  <c r="K81" i="36"/>
  <c r="J81" i="36"/>
  <c r="H81" i="36"/>
  <c r="K80" i="36"/>
  <c r="J80" i="36"/>
  <c r="H80" i="36"/>
  <c r="K79" i="36"/>
  <c r="J79" i="36"/>
  <c r="H79" i="36"/>
  <c r="K78" i="36"/>
  <c r="J78" i="36"/>
  <c r="H78" i="36"/>
  <c r="K77" i="36"/>
  <c r="J77" i="36"/>
  <c r="H77" i="36"/>
  <c r="K76" i="36"/>
  <c r="J76" i="36"/>
  <c r="H76" i="36"/>
  <c r="K75" i="36"/>
  <c r="J75" i="36"/>
  <c r="H75" i="36"/>
  <c r="K74" i="36"/>
  <c r="J74" i="36"/>
  <c r="H74" i="36"/>
  <c r="K73" i="36"/>
  <c r="J73" i="36"/>
  <c r="H73" i="36"/>
  <c r="K41" i="36"/>
  <c r="J41" i="36"/>
  <c r="H41" i="36"/>
  <c r="K40" i="36"/>
  <c r="J40" i="36"/>
  <c r="H40" i="36"/>
  <c r="K39" i="36"/>
  <c r="J39" i="36"/>
  <c r="H39" i="36"/>
  <c r="K38" i="36"/>
  <c r="J38" i="36"/>
  <c r="H38" i="36"/>
  <c r="K37" i="36"/>
  <c r="J37" i="36"/>
  <c r="H37" i="36"/>
  <c r="K36" i="36"/>
  <c r="J36" i="36"/>
  <c r="H36" i="36"/>
  <c r="K35" i="36"/>
  <c r="J35" i="36"/>
  <c r="H35" i="36"/>
  <c r="K34" i="36"/>
  <c r="J34" i="36"/>
  <c r="H34" i="36"/>
  <c r="K33" i="36"/>
  <c r="J33" i="36"/>
  <c r="H33" i="36"/>
  <c r="K32" i="36"/>
  <c r="J32" i="36"/>
  <c r="H32" i="36"/>
  <c r="K31" i="36"/>
  <c r="J31" i="36"/>
  <c r="H31" i="36"/>
  <c r="K30" i="36"/>
  <c r="J30" i="36"/>
  <c r="H30" i="36"/>
  <c r="K29" i="36"/>
  <c r="J29" i="36"/>
  <c r="H29" i="36"/>
  <c r="K28" i="36"/>
  <c r="J28" i="36"/>
  <c r="H28" i="36"/>
  <c r="K27" i="36"/>
  <c r="J27" i="36"/>
  <c r="H27" i="36"/>
  <c r="K26" i="36"/>
  <c r="J26" i="36"/>
  <c r="H26" i="36"/>
  <c r="K25" i="36"/>
  <c r="J25" i="36"/>
  <c r="H25" i="36"/>
  <c r="K24" i="36"/>
  <c r="J24" i="36"/>
  <c r="H24" i="36"/>
  <c r="K23" i="36"/>
  <c r="J23" i="36"/>
  <c r="H23" i="36"/>
  <c r="K22" i="36"/>
  <c r="J22" i="36"/>
  <c r="H22" i="36"/>
  <c r="K21" i="36"/>
  <c r="J21" i="36"/>
  <c r="H21" i="36"/>
  <c r="K20" i="36"/>
  <c r="J20" i="36"/>
  <c r="H20" i="36"/>
  <c r="K19" i="36"/>
  <c r="J19" i="36"/>
  <c r="H19" i="36"/>
  <c r="K18" i="36"/>
  <c r="J18" i="36"/>
  <c r="H18" i="36"/>
  <c r="K17" i="36"/>
  <c r="J17" i="36"/>
  <c r="H17" i="36"/>
  <c r="K16" i="36"/>
  <c r="J16" i="36"/>
  <c r="H16" i="36"/>
  <c r="K15" i="36"/>
  <c r="J15" i="36"/>
  <c r="H15" i="36"/>
  <c r="K14" i="36"/>
  <c r="J14" i="36"/>
  <c r="H14" i="36"/>
  <c r="K13" i="36"/>
  <c r="J13" i="36"/>
  <c r="H13" i="36"/>
  <c r="K12" i="36"/>
  <c r="H12" i="36"/>
  <c r="K11" i="36"/>
  <c r="H11" i="36"/>
  <c r="K41" i="34"/>
  <c r="J41" i="34"/>
  <c r="H41" i="34"/>
  <c r="K40" i="34"/>
  <c r="J40" i="34"/>
  <c r="H40" i="34"/>
  <c r="K39" i="34"/>
  <c r="J39" i="34"/>
  <c r="H39" i="34"/>
  <c r="K38" i="34"/>
  <c r="J38" i="34"/>
  <c r="H38" i="34"/>
  <c r="K37" i="34"/>
  <c r="J37" i="34"/>
  <c r="H37" i="34"/>
  <c r="K36" i="34"/>
  <c r="J36" i="34"/>
  <c r="H36" i="34"/>
  <c r="K35" i="34"/>
  <c r="J35" i="34"/>
  <c r="H35" i="34"/>
  <c r="K34" i="34"/>
  <c r="J34" i="34"/>
  <c r="H34" i="34"/>
  <c r="K33" i="34"/>
  <c r="J33" i="34"/>
  <c r="H33" i="34"/>
  <c r="K32" i="34"/>
  <c r="J32" i="34"/>
  <c r="H32" i="34"/>
  <c r="K31" i="34"/>
  <c r="J31" i="34"/>
  <c r="H31" i="34"/>
  <c r="K30" i="34"/>
  <c r="J30" i="34"/>
  <c r="H30" i="34"/>
  <c r="K29" i="34"/>
  <c r="J29" i="34"/>
  <c r="H29" i="34"/>
  <c r="K28" i="34"/>
  <c r="J28" i="34"/>
  <c r="H28" i="34"/>
  <c r="K27" i="34"/>
  <c r="J27" i="34"/>
  <c r="H27" i="34"/>
  <c r="K26" i="34"/>
  <c r="J26" i="34"/>
  <c r="H26" i="34"/>
  <c r="K25" i="34"/>
  <c r="J25" i="34"/>
  <c r="H25" i="34"/>
  <c r="K24" i="34"/>
  <c r="J24" i="34"/>
  <c r="H24" i="34"/>
  <c r="K23" i="34"/>
  <c r="J23" i="34"/>
  <c r="H23" i="34"/>
  <c r="K22" i="34"/>
  <c r="J22" i="34"/>
  <c r="H22" i="34"/>
  <c r="K21" i="34"/>
  <c r="J21" i="34"/>
  <c r="H21" i="34"/>
  <c r="K20" i="34"/>
  <c r="J20" i="34"/>
  <c r="H20" i="34"/>
  <c r="K19" i="34"/>
  <c r="J19" i="34"/>
  <c r="H19" i="34"/>
  <c r="K18" i="34"/>
  <c r="J18" i="34"/>
  <c r="H18" i="34"/>
  <c r="K17" i="34"/>
  <c r="J17" i="34"/>
  <c r="H17" i="34"/>
  <c r="K16" i="34"/>
  <c r="J16" i="34"/>
  <c r="H16" i="34"/>
  <c r="K15" i="34"/>
  <c r="J15" i="34"/>
  <c r="H15" i="34"/>
  <c r="K14" i="34"/>
  <c r="J14" i="34"/>
  <c r="H14" i="34"/>
  <c r="K13" i="34"/>
  <c r="J13" i="34"/>
  <c r="H13" i="34"/>
  <c r="K12" i="34"/>
  <c r="J12" i="34"/>
  <c r="H12" i="34"/>
  <c r="K11" i="34"/>
  <c r="H11" i="34"/>
  <c r="Z330" i="32"/>
  <c r="Y330" i="32"/>
  <c r="U330" i="32"/>
  <c r="T330" i="32"/>
  <c r="Z329" i="32"/>
  <c r="Y329" i="32"/>
  <c r="U329" i="32"/>
  <c r="T329" i="32"/>
  <c r="Z328" i="32"/>
  <c r="Y328" i="32"/>
  <c r="U328" i="32"/>
  <c r="T328" i="32"/>
  <c r="Z327" i="32"/>
  <c r="Y327" i="32"/>
  <c r="U327" i="32"/>
  <c r="T327" i="32"/>
  <c r="Z326" i="32"/>
  <c r="Y326" i="32"/>
  <c r="U326" i="32"/>
  <c r="T326" i="32"/>
  <c r="Z325" i="32"/>
  <c r="Y325" i="32"/>
  <c r="U325" i="32"/>
  <c r="T325" i="32"/>
  <c r="Z324" i="32"/>
  <c r="Y324" i="32"/>
  <c r="U324" i="32"/>
  <c r="T324" i="32"/>
  <c r="Z323" i="32"/>
  <c r="Y323" i="32"/>
  <c r="U323" i="32"/>
  <c r="T323" i="32"/>
  <c r="Z322" i="32"/>
  <c r="Y322" i="32"/>
  <c r="U322" i="32"/>
  <c r="T322" i="32"/>
  <c r="Z321" i="32"/>
  <c r="Y321" i="32"/>
  <c r="U321" i="32"/>
  <c r="T321" i="32"/>
  <c r="Z320" i="32"/>
  <c r="Y320" i="32"/>
  <c r="U320" i="32"/>
  <c r="T320" i="32"/>
  <c r="Z319" i="32"/>
  <c r="Y319" i="32"/>
  <c r="U319" i="32"/>
  <c r="T319" i="32"/>
  <c r="Z318" i="32"/>
  <c r="Y318" i="32"/>
  <c r="U318" i="32"/>
  <c r="T318" i="32"/>
  <c r="Z317" i="32"/>
  <c r="Y317" i="32"/>
  <c r="U317" i="32"/>
  <c r="T317" i="32"/>
  <c r="Z316" i="32"/>
  <c r="Y316" i="32"/>
  <c r="U316" i="32"/>
  <c r="T316" i="32"/>
  <c r="Z315" i="32"/>
  <c r="Y315" i="32"/>
  <c r="U315" i="32"/>
  <c r="T315" i="32"/>
  <c r="Z314" i="32"/>
  <c r="Y314" i="32"/>
  <c r="U314" i="32"/>
  <c r="T314" i="32"/>
  <c r="Z313" i="32"/>
  <c r="Y313" i="32"/>
  <c r="U313" i="32"/>
  <c r="T313" i="32"/>
  <c r="Z312" i="32"/>
  <c r="Y312" i="32"/>
  <c r="U312" i="32"/>
  <c r="T312" i="32"/>
  <c r="Z311" i="32"/>
  <c r="Y311" i="32"/>
  <c r="U311" i="32"/>
  <c r="T311" i="32"/>
  <c r="Z310" i="32"/>
  <c r="Y310" i="32"/>
  <c r="U310" i="32"/>
  <c r="T310" i="32"/>
  <c r="Z309" i="32"/>
  <c r="Y309" i="32"/>
  <c r="U309" i="32"/>
  <c r="T309" i="32"/>
  <c r="Z308" i="32"/>
  <c r="Y308" i="32"/>
  <c r="U308" i="32"/>
  <c r="T308" i="32"/>
  <c r="Z307" i="32"/>
  <c r="Y307" i="32"/>
  <c r="U307" i="32"/>
  <c r="T307" i="32"/>
  <c r="Z306" i="32"/>
  <c r="Y306" i="32"/>
  <c r="U306" i="32"/>
  <c r="T306" i="32"/>
  <c r="Z305" i="32"/>
  <c r="Y305" i="32"/>
  <c r="U305" i="32"/>
  <c r="T305" i="32"/>
  <c r="Z304" i="32"/>
  <c r="Y304" i="32"/>
  <c r="U304" i="32"/>
  <c r="T304" i="32"/>
  <c r="Z303" i="32"/>
  <c r="Y303" i="32"/>
  <c r="U303" i="32"/>
  <c r="T303" i="32"/>
  <c r="Z302" i="32"/>
  <c r="Y302" i="32"/>
  <c r="U302" i="32"/>
  <c r="T302" i="32"/>
  <c r="Z301" i="32"/>
  <c r="Y301" i="32"/>
  <c r="U301" i="32"/>
  <c r="T301" i="32"/>
  <c r="Z300" i="32"/>
  <c r="Y300" i="32"/>
  <c r="U300" i="32"/>
  <c r="T300" i="32"/>
  <c r="AP258" i="32"/>
  <c r="AO258" i="32"/>
  <c r="AN258" i="32"/>
  <c r="AM258" i="32"/>
  <c r="AL258" i="32"/>
  <c r="AK258" i="32"/>
  <c r="AJ258" i="32"/>
  <c r="R258" i="32"/>
  <c r="Q258" i="32"/>
  <c r="P258" i="32"/>
  <c r="O258" i="32"/>
  <c r="N258" i="32"/>
  <c r="M258" i="32"/>
  <c r="L258" i="32"/>
  <c r="K258" i="32"/>
  <c r="H258" i="32"/>
  <c r="G258" i="32"/>
  <c r="AP257" i="32"/>
  <c r="AO257" i="32"/>
  <c r="AN257" i="32"/>
  <c r="AM257" i="32"/>
  <c r="AL257" i="32"/>
  <c r="AK257" i="32"/>
  <c r="AJ257" i="32"/>
  <c r="R257" i="32"/>
  <c r="Q257" i="32"/>
  <c r="P257" i="32"/>
  <c r="O257" i="32"/>
  <c r="N257" i="32"/>
  <c r="M257" i="32"/>
  <c r="L257" i="32"/>
  <c r="K257" i="32"/>
  <c r="H257" i="32"/>
  <c r="G257" i="32"/>
  <c r="AP256" i="32"/>
  <c r="AO256" i="32"/>
  <c r="AN256" i="32"/>
  <c r="AM256" i="32"/>
  <c r="AL256" i="32"/>
  <c r="AK256" i="32"/>
  <c r="AJ256" i="32"/>
  <c r="R256" i="32"/>
  <c r="Q256" i="32"/>
  <c r="P256" i="32"/>
  <c r="O256" i="32"/>
  <c r="N256" i="32"/>
  <c r="M256" i="32"/>
  <c r="L256" i="32"/>
  <c r="K256" i="32"/>
  <c r="H256" i="32"/>
  <c r="G256" i="32"/>
  <c r="AP255" i="32"/>
  <c r="AO255" i="32"/>
  <c r="AN255" i="32"/>
  <c r="AM255" i="32"/>
  <c r="AL255" i="32"/>
  <c r="AK255" i="32"/>
  <c r="AJ255" i="32"/>
  <c r="U255" i="32"/>
  <c r="T255" i="32"/>
  <c r="K255" i="32"/>
  <c r="H255" i="32"/>
  <c r="G255" i="32"/>
  <c r="AP254" i="32"/>
  <c r="AO254" i="32"/>
  <c r="AN254" i="32"/>
  <c r="AM254" i="32"/>
  <c r="AL254" i="32"/>
  <c r="AK254" i="32"/>
  <c r="AJ254" i="32"/>
  <c r="R254" i="32"/>
  <c r="Q254" i="32"/>
  <c r="P254" i="32"/>
  <c r="O254" i="32"/>
  <c r="N254" i="32"/>
  <c r="M254" i="32"/>
  <c r="L254" i="32"/>
  <c r="K254" i="32"/>
  <c r="H254" i="32"/>
  <c r="G254" i="32"/>
  <c r="AP253" i="32"/>
  <c r="AO253" i="32"/>
  <c r="AN253" i="32"/>
  <c r="AM253" i="32"/>
  <c r="AL253" i="32"/>
  <c r="AK253" i="32"/>
  <c r="AJ253" i="32"/>
  <c r="R253" i="32"/>
  <c r="Q253" i="32"/>
  <c r="P253" i="32"/>
  <c r="O253" i="32"/>
  <c r="N253" i="32"/>
  <c r="M253" i="32"/>
  <c r="L253" i="32"/>
  <c r="K253" i="32"/>
  <c r="H253" i="32"/>
  <c r="G253" i="32"/>
  <c r="AP252" i="32"/>
  <c r="AO252" i="32"/>
  <c r="AN252" i="32"/>
  <c r="AM252" i="32"/>
  <c r="AL252" i="32"/>
  <c r="AK252" i="32"/>
  <c r="AJ252" i="32"/>
  <c r="R252" i="32"/>
  <c r="Q252" i="32"/>
  <c r="P252" i="32"/>
  <c r="O252" i="32"/>
  <c r="N252" i="32"/>
  <c r="M252" i="32"/>
  <c r="L252" i="32"/>
  <c r="K252" i="32"/>
  <c r="H252" i="32"/>
  <c r="G252" i="32"/>
  <c r="AP251" i="32"/>
  <c r="AO251" i="32"/>
  <c r="AN251" i="32"/>
  <c r="AM251" i="32"/>
  <c r="AL251" i="32"/>
  <c r="AK251" i="32"/>
  <c r="AJ251" i="32"/>
  <c r="R251" i="32"/>
  <c r="Q251" i="32"/>
  <c r="P251" i="32"/>
  <c r="O251" i="32"/>
  <c r="N251" i="32"/>
  <c r="M251" i="32"/>
  <c r="L251" i="32"/>
  <c r="K251" i="32"/>
  <c r="H251" i="32"/>
  <c r="G251" i="32"/>
  <c r="AP250" i="32"/>
  <c r="AO250" i="32"/>
  <c r="AN250" i="32"/>
  <c r="AM250" i="32"/>
  <c r="AL250" i="32"/>
  <c r="AK250" i="32"/>
  <c r="AJ250" i="32"/>
  <c r="R250" i="32"/>
  <c r="Q250" i="32"/>
  <c r="P250" i="32"/>
  <c r="O250" i="32"/>
  <c r="N250" i="32"/>
  <c r="M250" i="32"/>
  <c r="L250" i="32"/>
  <c r="K250" i="32"/>
  <c r="H250" i="32"/>
  <c r="G250" i="32"/>
  <c r="AP249" i="32"/>
  <c r="AO249" i="32"/>
  <c r="AN249" i="32"/>
  <c r="AM249" i="32"/>
  <c r="AL249" i="32"/>
  <c r="AK249" i="32"/>
  <c r="AJ249" i="32"/>
  <c r="R249" i="32"/>
  <c r="Q249" i="32"/>
  <c r="P249" i="32"/>
  <c r="O249" i="32"/>
  <c r="N249" i="32"/>
  <c r="M249" i="32"/>
  <c r="L249" i="32"/>
  <c r="K249" i="32"/>
  <c r="H249" i="32"/>
  <c r="G249" i="32"/>
  <c r="AP248" i="32"/>
  <c r="AO248" i="32"/>
  <c r="AN248" i="32"/>
  <c r="AM248" i="32"/>
  <c r="AL248" i="32"/>
  <c r="AK248" i="32"/>
  <c r="AJ248" i="32"/>
  <c r="R248" i="32"/>
  <c r="Q248" i="32"/>
  <c r="P248" i="32"/>
  <c r="O248" i="32"/>
  <c r="N248" i="32"/>
  <c r="M248" i="32"/>
  <c r="L248" i="32"/>
  <c r="K248" i="32"/>
  <c r="H248" i="32"/>
  <c r="G248" i="32"/>
  <c r="AP247" i="32"/>
  <c r="AO247" i="32"/>
  <c r="AN247" i="32"/>
  <c r="AM247" i="32"/>
  <c r="AL247" i="32"/>
  <c r="AK247" i="32"/>
  <c r="AJ247" i="32"/>
  <c r="U247" i="32"/>
  <c r="T247" i="32"/>
  <c r="K247" i="32"/>
  <c r="H247" i="32"/>
  <c r="G247" i="32"/>
  <c r="AP246" i="32"/>
  <c r="AO246" i="32"/>
  <c r="AN246" i="32"/>
  <c r="AM246" i="32"/>
  <c r="AL246" i="32"/>
  <c r="AK246" i="32"/>
  <c r="AJ246" i="32"/>
  <c r="R246" i="32"/>
  <c r="Q246" i="32"/>
  <c r="P246" i="32"/>
  <c r="O246" i="32"/>
  <c r="N246" i="32"/>
  <c r="M246" i="32"/>
  <c r="L246" i="32"/>
  <c r="K246" i="32"/>
  <c r="H246" i="32"/>
  <c r="G246" i="32"/>
  <c r="AP245" i="32"/>
  <c r="AO245" i="32"/>
  <c r="AN245" i="32"/>
  <c r="AM245" i="32"/>
  <c r="AL245" i="32"/>
  <c r="AK245" i="32"/>
  <c r="AJ245" i="32"/>
  <c r="R245" i="32"/>
  <c r="Q245" i="32"/>
  <c r="P245" i="32"/>
  <c r="O245" i="32"/>
  <c r="N245" i="32"/>
  <c r="M245" i="32"/>
  <c r="L245" i="32"/>
  <c r="K245" i="32"/>
  <c r="H245" i="32"/>
  <c r="G245" i="32"/>
  <c r="AP244" i="32"/>
  <c r="AO244" i="32"/>
  <c r="AN244" i="32"/>
  <c r="AM244" i="32"/>
  <c r="AL244" i="32"/>
  <c r="AK244" i="32"/>
  <c r="AJ244" i="32"/>
  <c r="R244" i="32"/>
  <c r="Q244" i="32"/>
  <c r="P244" i="32"/>
  <c r="O244" i="32"/>
  <c r="N244" i="32"/>
  <c r="M244" i="32"/>
  <c r="L244" i="32"/>
  <c r="K244" i="32"/>
  <c r="H244" i="32"/>
  <c r="G244" i="32"/>
  <c r="AP243" i="32"/>
  <c r="AO243" i="32"/>
  <c r="AN243" i="32"/>
  <c r="AM243" i="32"/>
  <c r="AL243" i="32"/>
  <c r="AK243" i="32"/>
  <c r="AJ243" i="32"/>
  <c r="R243" i="32"/>
  <c r="Q243" i="32"/>
  <c r="P243" i="32"/>
  <c r="O243" i="32"/>
  <c r="N243" i="32"/>
  <c r="M243" i="32"/>
  <c r="L243" i="32"/>
  <c r="K243" i="32"/>
  <c r="H243" i="32"/>
  <c r="G243" i="32"/>
  <c r="AP242" i="32"/>
  <c r="AO242" i="32"/>
  <c r="AN242" i="32"/>
  <c r="AM242" i="32"/>
  <c r="AL242" i="32"/>
  <c r="AK242" i="32"/>
  <c r="AJ242" i="32"/>
  <c r="R242" i="32"/>
  <c r="Q242" i="32"/>
  <c r="P242" i="32"/>
  <c r="O242" i="32"/>
  <c r="N242" i="32"/>
  <c r="M242" i="32"/>
  <c r="L242" i="32"/>
  <c r="K242" i="32"/>
  <c r="H242" i="32"/>
  <c r="G242" i="32"/>
  <c r="AP241" i="32"/>
  <c r="AO241" i="32"/>
  <c r="AN241" i="32"/>
  <c r="AM241" i="32"/>
  <c r="AL241" i="32"/>
  <c r="AK241" i="32"/>
  <c r="AJ241" i="32"/>
  <c r="R241" i="32"/>
  <c r="Q241" i="32"/>
  <c r="P241" i="32"/>
  <c r="O241" i="32"/>
  <c r="N241" i="32"/>
  <c r="M241" i="32"/>
  <c r="L241" i="32"/>
  <c r="K241" i="32"/>
  <c r="H241" i="32"/>
  <c r="G241" i="32"/>
  <c r="AP240" i="32"/>
  <c r="AO240" i="32"/>
  <c r="AN240" i="32"/>
  <c r="AM240" i="32"/>
  <c r="AL240" i="32"/>
  <c r="AK240" i="32"/>
  <c r="AJ240" i="32"/>
  <c r="R240" i="32"/>
  <c r="Q240" i="32"/>
  <c r="P240" i="32"/>
  <c r="O240" i="32"/>
  <c r="N240" i="32"/>
  <c r="M240" i="32"/>
  <c r="L240" i="32"/>
  <c r="K240" i="32"/>
  <c r="H240" i="32"/>
  <c r="G240" i="32"/>
  <c r="AP239" i="32"/>
  <c r="AO239" i="32"/>
  <c r="AN239" i="32"/>
  <c r="AM239" i="32"/>
  <c r="AL239" i="32"/>
  <c r="AK239" i="32"/>
  <c r="AJ239" i="32"/>
  <c r="U239" i="32"/>
  <c r="T239" i="32"/>
  <c r="K239" i="32"/>
  <c r="H239" i="32"/>
  <c r="G239" i="32"/>
  <c r="AP238" i="32"/>
  <c r="AO238" i="32"/>
  <c r="AN238" i="32"/>
  <c r="AM238" i="32"/>
  <c r="AL238" i="32"/>
  <c r="AK238" i="32"/>
  <c r="AJ238" i="32"/>
  <c r="R238" i="32"/>
  <c r="Q238" i="32"/>
  <c r="P238" i="32"/>
  <c r="O238" i="32"/>
  <c r="N238" i="32"/>
  <c r="M238" i="32"/>
  <c r="L238" i="32"/>
  <c r="K238" i="32"/>
  <c r="H238" i="32"/>
  <c r="G238" i="32"/>
  <c r="AP237" i="32"/>
  <c r="AO237" i="32"/>
  <c r="AN237" i="32"/>
  <c r="AM237" i="32"/>
  <c r="AL237" i="32"/>
  <c r="AK237" i="32"/>
  <c r="AJ237" i="32"/>
  <c r="R237" i="32"/>
  <c r="Q237" i="32"/>
  <c r="P237" i="32"/>
  <c r="O237" i="32"/>
  <c r="N237" i="32"/>
  <c r="M237" i="32"/>
  <c r="L237" i="32"/>
  <c r="K237" i="32"/>
  <c r="H237" i="32"/>
  <c r="G237" i="32"/>
  <c r="AP236" i="32"/>
  <c r="AO236" i="32"/>
  <c r="AN236" i="32"/>
  <c r="AM236" i="32"/>
  <c r="AL236" i="32"/>
  <c r="AK236" i="32"/>
  <c r="AJ236" i="32"/>
  <c r="R236" i="32"/>
  <c r="Q236" i="32"/>
  <c r="P236" i="32"/>
  <c r="O236" i="32"/>
  <c r="N236" i="32"/>
  <c r="M236" i="32"/>
  <c r="L236" i="32"/>
  <c r="K236" i="32"/>
  <c r="H236" i="32"/>
  <c r="G236" i="32"/>
  <c r="AP235" i="32"/>
  <c r="AO235" i="32"/>
  <c r="AN235" i="32"/>
  <c r="AM235" i="32"/>
  <c r="AL235" i="32"/>
  <c r="AK235" i="32"/>
  <c r="AJ235" i="32"/>
  <c r="R235" i="32"/>
  <c r="Q235" i="32"/>
  <c r="P235" i="32"/>
  <c r="O235" i="32"/>
  <c r="N235" i="32"/>
  <c r="M235" i="32"/>
  <c r="L235" i="32"/>
  <c r="K235" i="32"/>
  <c r="H235" i="32"/>
  <c r="G235" i="32"/>
  <c r="AP234" i="32"/>
  <c r="AO234" i="32"/>
  <c r="AN234" i="32"/>
  <c r="AM234" i="32"/>
  <c r="AL234" i="32"/>
  <c r="AK234" i="32"/>
  <c r="AJ234" i="32"/>
  <c r="R234" i="32"/>
  <c r="Q234" i="32"/>
  <c r="P234" i="32"/>
  <c r="O234" i="32"/>
  <c r="N234" i="32"/>
  <c r="M234" i="32"/>
  <c r="L234" i="32"/>
  <c r="K234" i="32"/>
  <c r="H234" i="32"/>
  <c r="G234" i="32"/>
  <c r="AP233" i="32"/>
  <c r="AO233" i="32"/>
  <c r="AN233" i="32"/>
  <c r="AM233" i="32"/>
  <c r="AL233" i="32"/>
  <c r="AK233" i="32"/>
  <c r="AJ233" i="32"/>
  <c r="R233" i="32"/>
  <c r="Q233" i="32"/>
  <c r="P233" i="32"/>
  <c r="O233" i="32"/>
  <c r="N233" i="32"/>
  <c r="M233" i="32"/>
  <c r="L233" i="32"/>
  <c r="K233" i="32"/>
  <c r="H233" i="32"/>
  <c r="G233" i="32"/>
  <c r="AP232" i="32"/>
  <c r="AO232" i="32"/>
  <c r="AN232" i="32"/>
  <c r="AM232" i="32"/>
  <c r="AL232" i="32"/>
  <c r="AK232" i="32"/>
  <c r="AJ232" i="32"/>
  <c r="R232" i="32"/>
  <c r="Q232" i="32"/>
  <c r="P232" i="32"/>
  <c r="O232" i="32"/>
  <c r="N232" i="32"/>
  <c r="M232" i="32"/>
  <c r="L232" i="32"/>
  <c r="K232" i="32"/>
  <c r="H232" i="32"/>
  <c r="G232" i="32"/>
  <c r="AP231" i="32"/>
  <c r="AO231" i="32"/>
  <c r="AN231" i="32"/>
  <c r="AM231" i="32"/>
  <c r="AL231" i="32"/>
  <c r="AK231" i="32"/>
  <c r="AJ231" i="32"/>
  <c r="U231" i="32"/>
  <c r="T231" i="32"/>
  <c r="K231" i="32"/>
  <c r="H231" i="32"/>
  <c r="G231" i="32"/>
  <c r="AP230" i="32"/>
  <c r="AO230" i="32"/>
  <c r="AN230" i="32"/>
  <c r="AM230" i="32"/>
  <c r="AL230" i="32"/>
  <c r="AK230" i="32"/>
  <c r="AJ230" i="32"/>
  <c r="R230" i="32"/>
  <c r="Q230" i="32"/>
  <c r="P230" i="32"/>
  <c r="O230" i="32"/>
  <c r="N230" i="32"/>
  <c r="M230" i="32"/>
  <c r="L230" i="32"/>
  <c r="K230" i="32"/>
  <c r="H230" i="32"/>
  <c r="G230" i="32"/>
  <c r="AP229" i="32"/>
  <c r="AO229" i="32"/>
  <c r="AN229" i="32"/>
  <c r="AM229" i="32"/>
  <c r="AL229" i="32"/>
  <c r="AK229" i="32"/>
  <c r="AJ229" i="32"/>
  <c r="R229" i="32"/>
  <c r="Q229" i="32"/>
  <c r="P229" i="32"/>
  <c r="O229" i="32"/>
  <c r="N229" i="32"/>
  <c r="M229" i="32"/>
  <c r="L229" i="32"/>
  <c r="K229" i="32"/>
  <c r="H229" i="32"/>
  <c r="G229" i="32"/>
  <c r="AP228" i="32"/>
  <c r="AO228" i="32"/>
  <c r="AN228" i="32"/>
  <c r="AM228" i="32"/>
  <c r="AL228" i="32"/>
  <c r="AK228" i="32"/>
  <c r="AJ228" i="32"/>
  <c r="R228" i="32"/>
  <c r="Q228" i="32"/>
  <c r="P228" i="32"/>
  <c r="O228" i="32"/>
  <c r="N228" i="32"/>
  <c r="M228" i="32"/>
  <c r="L228" i="32"/>
  <c r="K228" i="32"/>
  <c r="H228" i="32"/>
  <c r="G228" i="32"/>
  <c r="AP227" i="32"/>
  <c r="AO227" i="32"/>
  <c r="AN227" i="32"/>
  <c r="AM227" i="32"/>
  <c r="AL227" i="32"/>
  <c r="AK227" i="32"/>
  <c r="AJ227" i="32"/>
  <c r="R227" i="32"/>
  <c r="Q227" i="32"/>
  <c r="P227" i="32"/>
  <c r="O227" i="32"/>
  <c r="N227" i="32"/>
  <c r="M227" i="32"/>
  <c r="L227" i="32"/>
  <c r="K227" i="32"/>
  <c r="H227" i="32"/>
  <c r="G227" i="32"/>
  <c r="AP226" i="32"/>
  <c r="AO226" i="32"/>
  <c r="AN226" i="32"/>
  <c r="AM226" i="32"/>
  <c r="AL226" i="32"/>
  <c r="AK226" i="32"/>
  <c r="AJ226" i="32"/>
  <c r="R226" i="32"/>
  <c r="Q226" i="32"/>
  <c r="P226" i="32"/>
  <c r="O226" i="32"/>
  <c r="N226" i="32"/>
  <c r="M226" i="32"/>
  <c r="L226" i="32"/>
  <c r="K226" i="32"/>
  <c r="H226" i="32"/>
  <c r="G226" i="32"/>
  <c r="AP225" i="32"/>
  <c r="AO225" i="32"/>
  <c r="AN225" i="32"/>
  <c r="AM225" i="32"/>
  <c r="AL225" i="32"/>
  <c r="AK225" i="32"/>
  <c r="AJ225" i="32"/>
  <c r="R225" i="32"/>
  <c r="Q225" i="32"/>
  <c r="P225" i="32"/>
  <c r="O225" i="32"/>
  <c r="N225" i="32"/>
  <c r="M225" i="32"/>
  <c r="L225" i="32"/>
  <c r="K225" i="32"/>
  <c r="H225" i="32"/>
  <c r="G225" i="32"/>
  <c r="AP224" i="32"/>
  <c r="AO224" i="32"/>
  <c r="AN224" i="32"/>
  <c r="AM224" i="32"/>
  <c r="AL224" i="32"/>
  <c r="AK224" i="32"/>
  <c r="AJ224" i="32"/>
  <c r="R224" i="32"/>
  <c r="Q224" i="32"/>
  <c r="P224" i="32"/>
  <c r="O224" i="32"/>
  <c r="N224" i="32"/>
  <c r="M224" i="32"/>
  <c r="L224" i="32"/>
  <c r="K224" i="32"/>
  <c r="H224" i="32"/>
  <c r="G224" i="32"/>
  <c r="AP223" i="32"/>
  <c r="AO223" i="32"/>
  <c r="AN223" i="32"/>
  <c r="AM223" i="32"/>
  <c r="AL223" i="32"/>
  <c r="AK223" i="32"/>
  <c r="AJ223" i="32"/>
  <c r="U223" i="32"/>
  <c r="T223" i="32"/>
  <c r="K223" i="32"/>
  <c r="H223" i="32"/>
  <c r="G223" i="32"/>
  <c r="AP222" i="32"/>
  <c r="AO222" i="32"/>
  <c r="AN222" i="32"/>
  <c r="AM222" i="32"/>
  <c r="AL222" i="32"/>
  <c r="AK222" i="32"/>
  <c r="AJ222" i="32"/>
  <c r="R222" i="32"/>
  <c r="Q222" i="32"/>
  <c r="P222" i="32"/>
  <c r="O222" i="32"/>
  <c r="N222" i="32"/>
  <c r="M222" i="32"/>
  <c r="L222" i="32"/>
  <c r="K222" i="32"/>
  <c r="H222" i="32"/>
  <c r="G222" i="32"/>
  <c r="AP221" i="32"/>
  <c r="AO221" i="32"/>
  <c r="AN221" i="32"/>
  <c r="AM221" i="32"/>
  <c r="AL221" i="32"/>
  <c r="AK221" i="32"/>
  <c r="AJ221" i="32"/>
  <c r="R221" i="32"/>
  <c r="Q221" i="32"/>
  <c r="P221" i="32"/>
  <c r="O221" i="32"/>
  <c r="N221" i="32"/>
  <c r="M221" i="32"/>
  <c r="L221" i="32"/>
  <c r="K221" i="32"/>
  <c r="H221" i="32"/>
  <c r="G221" i="32"/>
  <c r="AP220" i="32"/>
  <c r="AO220" i="32"/>
  <c r="AN220" i="32"/>
  <c r="AM220" i="32"/>
  <c r="AL220" i="32"/>
  <c r="AK220" i="32"/>
  <c r="AJ220" i="32"/>
  <c r="R220" i="32"/>
  <c r="Q220" i="32"/>
  <c r="P220" i="32"/>
  <c r="O220" i="32"/>
  <c r="N220" i="32"/>
  <c r="M220" i="32"/>
  <c r="L220" i="32"/>
  <c r="K220" i="32"/>
  <c r="H220" i="32"/>
  <c r="G220" i="32"/>
  <c r="AP219" i="32"/>
  <c r="AO219" i="32"/>
  <c r="AN219" i="32"/>
  <c r="AM219" i="32"/>
  <c r="AL219" i="32"/>
  <c r="AK219" i="32"/>
  <c r="AJ219" i="32"/>
  <c r="R219" i="32"/>
  <c r="Q219" i="32"/>
  <c r="P219" i="32"/>
  <c r="O219" i="32"/>
  <c r="N219" i="32"/>
  <c r="M219" i="32"/>
  <c r="L219" i="32"/>
  <c r="K219" i="32"/>
  <c r="H219" i="32"/>
  <c r="G219" i="32"/>
  <c r="AP218" i="32"/>
  <c r="AO218" i="32"/>
  <c r="AN218" i="32"/>
  <c r="AM218" i="32"/>
  <c r="AL218" i="32"/>
  <c r="AK218" i="32"/>
  <c r="AJ218" i="32"/>
  <c r="R218" i="32"/>
  <c r="Q218" i="32"/>
  <c r="P218" i="32"/>
  <c r="O218" i="32"/>
  <c r="N218" i="32"/>
  <c r="M218" i="32"/>
  <c r="L218" i="32"/>
  <c r="K218" i="32"/>
  <c r="H218" i="32"/>
  <c r="G218" i="32"/>
  <c r="AP217" i="32"/>
  <c r="AO217" i="32"/>
  <c r="AN217" i="32"/>
  <c r="AM217" i="32"/>
  <c r="AL217" i="32"/>
  <c r="AK217" i="32"/>
  <c r="AJ217" i="32"/>
  <c r="R217" i="32"/>
  <c r="Q217" i="32"/>
  <c r="P217" i="32"/>
  <c r="O217" i="32"/>
  <c r="N217" i="32"/>
  <c r="M217" i="32"/>
  <c r="L217" i="32"/>
  <c r="K217" i="32"/>
  <c r="H217" i="32"/>
  <c r="G217" i="32"/>
  <c r="AP216" i="32"/>
  <c r="AO216" i="32"/>
  <c r="AN216" i="32"/>
  <c r="AM216" i="32"/>
  <c r="AL216" i="32"/>
  <c r="AK216" i="32"/>
  <c r="AJ216" i="32"/>
  <c r="R216" i="32"/>
  <c r="Q216" i="32"/>
  <c r="P216" i="32"/>
  <c r="O216" i="32"/>
  <c r="N216" i="32"/>
  <c r="M216" i="32"/>
  <c r="L216" i="32"/>
  <c r="K216" i="32"/>
  <c r="H216" i="32"/>
  <c r="G216" i="32"/>
  <c r="AP215" i="32"/>
  <c r="AO215" i="32"/>
  <c r="AN215" i="32"/>
  <c r="AM215" i="32"/>
  <c r="AL215" i="32"/>
  <c r="AK215" i="32"/>
  <c r="AJ215" i="32"/>
  <c r="U215" i="32"/>
  <c r="T215" i="32"/>
  <c r="K215" i="32"/>
  <c r="H215" i="32"/>
  <c r="G215" i="32"/>
  <c r="AP214" i="32"/>
  <c r="AO214" i="32"/>
  <c r="AN214" i="32"/>
  <c r="AM214" i="32"/>
  <c r="AL214" i="32"/>
  <c r="AK214" i="32"/>
  <c r="AJ214" i="32"/>
  <c r="R214" i="32"/>
  <c r="Q214" i="32"/>
  <c r="P214" i="32"/>
  <c r="O214" i="32"/>
  <c r="N214" i="32"/>
  <c r="M214" i="32"/>
  <c r="L214" i="32"/>
  <c r="K214" i="32"/>
  <c r="H214" i="32"/>
  <c r="G214" i="32"/>
  <c r="AP213" i="32"/>
  <c r="AO213" i="32"/>
  <c r="AN213" i="32"/>
  <c r="AM213" i="32"/>
  <c r="AL213" i="32"/>
  <c r="AK213" i="32"/>
  <c r="AJ213" i="32"/>
  <c r="R213" i="32"/>
  <c r="Q213" i="32"/>
  <c r="P213" i="32"/>
  <c r="O213" i="32"/>
  <c r="N213" i="32"/>
  <c r="M213" i="32"/>
  <c r="L213" i="32"/>
  <c r="K213" i="32"/>
  <c r="H213" i="32"/>
  <c r="G213" i="32"/>
  <c r="AP212" i="32"/>
  <c r="AO212" i="32"/>
  <c r="AN212" i="32"/>
  <c r="AM212" i="32"/>
  <c r="AL212" i="32"/>
  <c r="AK212" i="32"/>
  <c r="AJ212" i="32"/>
  <c r="R212" i="32"/>
  <c r="Q212" i="32"/>
  <c r="P212" i="32"/>
  <c r="O212" i="32"/>
  <c r="N212" i="32"/>
  <c r="M212" i="32"/>
  <c r="L212" i="32"/>
  <c r="K212" i="32"/>
  <c r="H212" i="32"/>
  <c r="G212" i="32"/>
  <c r="AP211" i="32"/>
  <c r="AO211" i="32"/>
  <c r="AN211" i="32"/>
  <c r="AM211" i="32"/>
  <c r="AL211" i="32"/>
  <c r="AK211" i="32"/>
  <c r="AJ211" i="32"/>
  <c r="R211" i="32"/>
  <c r="Q211" i="32"/>
  <c r="P211" i="32"/>
  <c r="O211" i="32"/>
  <c r="N211" i="32"/>
  <c r="M211" i="32"/>
  <c r="L211" i="32"/>
  <c r="K211" i="32"/>
  <c r="H211" i="32"/>
  <c r="G211" i="32"/>
  <c r="AP210" i="32"/>
  <c r="AO210" i="32"/>
  <c r="AN210" i="32"/>
  <c r="AM210" i="32"/>
  <c r="AL210" i="32"/>
  <c r="AK210" i="32"/>
  <c r="AJ210" i="32"/>
  <c r="R210" i="32"/>
  <c r="Q210" i="32"/>
  <c r="P210" i="32"/>
  <c r="O210" i="32"/>
  <c r="N210" i="32"/>
  <c r="M210" i="32"/>
  <c r="L210" i="32"/>
  <c r="K210" i="32"/>
  <c r="H210" i="32"/>
  <c r="G210" i="32"/>
  <c r="AP209" i="32"/>
  <c r="AO209" i="32"/>
  <c r="AN209" i="32"/>
  <c r="AM209" i="32"/>
  <c r="AL209" i="32"/>
  <c r="AK209" i="32"/>
  <c r="AJ209" i="32"/>
  <c r="R209" i="32"/>
  <c r="Q209" i="32"/>
  <c r="P209" i="32"/>
  <c r="O209" i="32"/>
  <c r="N209" i="32"/>
  <c r="M209" i="32"/>
  <c r="L209" i="32"/>
  <c r="K209" i="32"/>
  <c r="H209" i="32"/>
  <c r="G209" i="32"/>
  <c r="AP208" i="32"/>
  <c r="AO208" i="32"/>
  <c r="AN208" i="32"/>
  <c r="AM208" i="32"/>
  <c r="AL208" i="32"/>
  <c r="AK208" i="32"/>
  <c r="AJ208" i="32"/>
  <c r="R208" i="32"/>
  <c r="Q208" i="32"/>
  <c r="P208" i="32"/>
  <c r="O208" i="32"/>
  <c r="N208" i="32"/>
  <c r="M208" i="32"/>
  <c r="L208" i="32"/>
  <c r="K208" i="32"/>
  <c r="H208" i="32"/>
  <c r="G208" i="32"/>
  <c r="AP207" i="32"/>
  <c r="AO207" i="32"/>
  <c r="AN207" i="32"/>
  <c r="AM207" i="32"/>
  <c r="AL207" i="32"/>
  <c r="AK207" i="32"/>
  <c r="AJ207" i="32"/>
  <c r="U207" i="32"/>
  <c r="T207" i="32"/>
  <c r="K207" i="32"/>
  <c r="H207" i="32"/>
  <c r="G207" i="32"/>
  <c r="AP206" i="32"/>
  <c r="AO206" i="32"/>
  <c r="AN206" i="32"/>
  <c r="AM206" i="32"/>
  <c r="AL206" i="32"/>
  <c r="AK206" i="32"/>
  <c r="AJ206" i="32"/>
  <c r="R206" i="32"/>
  <c r="Q206" i="32"/>
  <c r="P206" i="32"/>
  <c r="O206" i="32"/>
  <c r="N206" i="32"/>
  <c r="M206" i="32"/>
  <c r="L206" i="32"/>
  <c r="K206" i="32"/>
  <c r="H206" i="32"/>
  <c r="G206" i="32"/>
  <c r="AP205" i="32"/>
  <c r="AO205" i="32"/>
  <c r="AN205" i="32"/>
  <c r="AM205" i="32"/>
  <c r="AL205" i="32"/>
  <c r="AK205" i="32"/>
  <c r="AJ205" i="32"/>
  <c r="R205" i="32"/>
  <c r="Q205" i="32"/>
  <c r="P205" i="32"/>
  <c r="O205" i="32"/>
  <c r="N205" i="32"/>
  <c r="M205" i="32"/>
  <c r="L205" i="32"/>
  <c r="K205" i="32"/>
  <c r="H205" i="32"/>
  <c r="G205" i="32"/>
  <c r="AP204" i="32"/>
  <c r="AO204" i="32"/>
  <c r="AN204" i="32"/>
  <c r="AM204" i="32"/>
  <c r="AL204" i="32"/>
  <c r="AK204" i="32"/>
  <c r="AJ204" i="32"/>
  <c r="R204" i="32"/>
  <c r="Q204" i="32"/>
  <c r="P204" i="32"/>
  <c r="O204" i="32"/>
  <c r="N204" i="32"/>
  <c r="M204" i="32"/>
  <c r="L204" i="32"/>
  <c r="K204" i="32"/>
  <c r="H204" i="32"/>
  <c r="G204" i="32"/>
  <c r="AP203" i="32"/>
  <c r="AO203" i="32"/>
  <c r="AN203" i="32"/>
  <c r="AM203" i="32"/>
  <c r="AL203" i="32"/>
  <c r="AK203" i="32"/>
  <c r="AJ203" i="32"/>
  <c r="R203" i="32"/>
  <c r="Q203" i="32"/>
  <c r="P203" i="32"/>
  <c r="O203" i="32"/>
  <c r="N203" i="32"/>
  <c r="M203" i="32"/>
  <c r="L203" i="32"/>
  <c r="K203" i="32"/>
  <c r="H203" i="32"/>
  <c r="G203" i="32"/>
  <c r="AP202" i="32"/>
  <c r="AO202" i="32"/>
  <c r="AN202" i="32"/>
  <c r="AM202" i="32"/>
  <c r="AL202" i="32"/>
  <c r="AK202" i="32"/>
  <c r="AJ202" i="32"/>
  <c r="R202" i="32"/>
  <c r="Q202" i="32"/>
  <c r="P202" i="32"/>
  <c r="O202" i="32"/>
  <c r="N202" i="32"/>
  <c r="M202" i="32"/>
  <c r="L202" i="32"/>
  <c r="K202" i="32"/>
  <c r="H202" i="32"/>
  <c r="G202" i="32"/>
  <c r="AP201" i="32"/>
  <c r="AO201" i="32"/>
  <c r="AN201" i="32"/>
  <c r="AM201" i="32"/>
  <c r="AL201" i="32"/>
  <c r="AK201" i="32"/>
  <c r="AJ201" i="32"/>
  <c r="R201" i="32"/>
  <c r="Q201" i="32"/>
  <c r="P201" i="32"/>
  <c r="O201" i="32"/>
  <c r="N201" i="32"/>
  <c r="M201" i="32"/>
  <c r="L201" i="32"/>
  <c r="K201" i="32"/>
  <c r="H201" i="32"/>
  <c r="G201" i="32"/>
  <c r="AP200" i="32"/>
  <c r="AO200" i="32"/>
  <c r="AN200" i="32"/>
  <c r="AM200" i="32"/>
  <c r="AL200" i="32"/>
  <c r="AK200" i="32"/>
  <c r="AJ200" i="32"/>
  <c r="R200" i="32"/>
  <c r="Q200" i="32"/>
  <c r="P200" i="32"/>
  <c r="O200" i="32"/>
  <c r="N200" i="32"/>
  <c r="M200" i="32"/>
  <c r="L200" i="32"/>
  <c r="K200" i="32"/>
  <c r="H200" i="32"/>
  <c r="G200" i="32"/>
  <c r="AP199" i="32"/>
  <c r="AO199" i="32"/>
  <c r="AN199" i="32"/>
  <c r="AM199" i="32"/>
  <c r="AL199" i="32"/>
  <c r="AK199" i="32"/>
  <c r="AJ199" i="32"/>
  <c r="U199" i="32"/>
  <c r="T199" i="32"/>
  <c r="K199" i="32"/>
  <c r="H199" i="32"/>
  <c r="G199" i="32"/>
  <c r="AP198" i="32"/>
  <c r="AO198" i="32"/>
  <c r="AN198" i="32"/>
  <c r="AM198" i="32"/>
  <c r="AL198" i="32"/>
  <c r="AK198" i="32"/>
  <c r="AJ198" i="32"/>
  <c r="R198" i="32"/>
  <c r="Q198" i="32"/>
  <c r="P198" i="32"/>
  <c r="O198" i="32"/>
  <c r="N198" i="32"/>
  <c r="M198" i="32"/>
  <c r="L198" i="32"/>
  <c r="K198" i="32"/>
  <c r="H198" i="32"/>
  <c r="G198" i="32"/>
  <c r="AP197" i="32"/>
  <c r="AO197" i="32"/>
  <c r="AN197" i="32"/>
  <c r="AM197" i="32"/>
  <c r="AL197" i="32"/>
  <c r="AK197" i="32"/>
  <c r="AJ197" i="32"/>
  <c r="R197" i="32"/>
  <c r="Q197" i="32"/>
  <c r="P197" i="32"/>
  <c r="O197" i="32"/>
  <c r="N197" i="32"/>
  <c r="M197" i="32"/>
  <c r="L197" i="32"/>
  <c r="K197" i="32"/>
  <c r="H197" i="32"/>
  <c r="G197" i="32"/>
  <c r="AP196" i="32"/>
  <c r="AO196" i="32"/>
  <c r="AN196" i="32"/>
  <c r="AM196" i="32"/>
  <c r="AL196" i="32"/>
  <c r="AK196" i="32"/>
  <c r="AJ196" i="32"/>
  <c r="R196" i="32"/>
  <c r="Q196" i="32"/>
  <c r="P196" i="32"/>
  <c r="O196" i="32"/>
  <c r="N196" i="32"/>
  <c r="M196" i="32"/>
  <c r="L196" i="32"/>
  <c r="K196" i="32"/>
  <c r="H196" i="32"/>
  <c r="G196" i="32"/>
  <c r="AP195" i="32"/>
  <c r="AO195" i="32"/>
  <c r="AN195" i="32"/>
  <c r="AM195" i="32"/>
  <c r="AL195" i="32"/>
  <c r="AK195" i="32"/>
  <c r="AJ195" i="32"/>
  <c r="R195" i="32"/>
  <c r="Q195" i="32"/>
  <c r="P195" i="32"/>
  <c r="O195" i="32"/>
  <c r="N195" i="32"/>
  <c r="M195" i="32"/>
  <c r="L195" i="32"/>
  <c r="K195" i="32"/>
  <c r="H195" i="32"/>
  <c r="G195" i="32"/>
  <c r="AP194" i="32"/>
  <c r="AO194" i="32"/>
  <c r="AN194" i="32"/>
  <c r="AM194" i="32"/>
  <c r="AL194" i="32"/>
  <c r="AK194" i="32"/>
  <c r="AJ194" i="32"/>
  <c r="R194" i="32"/>
  <c r="Q194" i="32"/>
  <c r="P194" i="32"/>
  <c r="O194" i="32"/>
  <c r="N194" i="32"/>
  <c r="M194" i="32"/>
  <c r="L194" i="32"/>
  <c r="K194" i="32"/>
  <c r="H194" i="32"/>
  <c r="G194" i="32"/>
  <c r="AP193" i="32"/>
  <c r="AO193" i="32"/>
  <c r="AN193" i="32"/>
  <c r="AM193" i="32"/>
  <c r="AL193" i="32"/>
  <c r="AK193" i="32"/>
  <c r="AJ193" i="32"/>
  <c r="R193" i="32"/>
  <c r="Q193" i="32"/>
  <c r="P193" i="32"/>
  <c r="O193" i="32"/>
  <c r="N193" i="32"/>
  <c r="M193" i="32"/>
  <c r="L193" i="32"/>
  <c r="K193" i="32"/>
  <c r="H193" i="32"/>
  <c r="G193" i="32"/>
  <c r="AP192" i="32"/>
  <c r="AO192" i="32"/>
  <c r="AN192" i="32"/>
  <c r="AM192" i="32"/>
  <c r="AL192" i="32"/>
  <c r="AK192" i="32"/>
  <c r="AJ192" i="32"/>
  <c r="R192" i="32"/>
  <c r="Q192" i="32"/>
  <c r="P192" i="32"/>
  <c r="O192" i="32"/>
  <c r="N192" i="32"/>
  <c r="M192" i="32"/>
  <c r="L192" i="32"/>
  <c r="K192" i="32"/>
  <c r="H192" i="32"/>
  <c r="G192" i="32"/>
  <c r="AP191" i="32"/>
  <c r="AO191" i="32"/>
  <c r="AN191" i="32"/>
  <c r="AM191" i="32"/>
  <c r="AL191" i="32"/>
  <c r="AK191" i="32"/>
  <c r="AJ191" i="32"/>
  <c r="U191" i="32"/>
  <c r="T191" i="32"/>
  <c r="K191" i="32"/>
  <c r="H191" i="32"/>
  <c r="G191" i="32"/>
  <c r="AP190" i="32"/>
  <c r="AO190" i="32"/>
  <c r="AN190" i="32"/>
  <c r="AM190" i="32"/>
  <c r="AL190" i="32"/>
  <c r="AK190" i="32"/>
  <c r="AJ190" i="32"/>
  <c r="R190" i="32"/>
  <c r="Q190" i="32"/>
  <c r="P190" i="32"/>
  <c r="O190" i="32"/>
  <c r="N190" i="32"/>
  <c r="M190" i="32"/>
  <c r="L190" i="32"/>
  <c r="K190" i="32"/>
  <c r="H190" i="32"/>
  <c r="G190" i="32"/>
  <c r="AP189" i="32"/>
  <c r="AO189" i="32"/>
  <c r="AN189" i="32"/>
  <c r="AM189" i="32"/>
  <c r="AL189" i="32"/>
  <c r="AK189" i="32"/>
  <c r="AJ189" i="32"/>
  <c r="R189" i="32"/>
  <c r="Q189" i="32"/>
  <c r="P189" i="32"/>
  <c r="O189" i="32"/>
  <c r="N189" i="32"/>
  <c r="M189" i="32"/>
  <c r="L189" i="32"/>
  <c r="K189" i="32"/>
  <c r="H189" i="32"/>
  <c r="G189" i="32"/>
  <c r="AP188" i="32"/>
  <c r="AO188" i="32"/>
  <c r="AN188" i="32"/>
  <c r="AM188" i="32"/>
  <c r="AL188" i="32"/>
  <c r="AK188" i="32"/>
  <c r="AJ188" i="32"/>
  <c r="R188" i="32"/>
  <c r="Q188" i="32"/>
  <c r="P188" i="32"/>
  <c r="O188" i="32"/>
  <c r="N188" i="32"/>
  <c r="M188" i="32"/>
  <c r="L188" i="32"/>
  <c r="K188" i="32"/>
  <c r="H188" i="32"/>
  <c r="G188" i="32"/>
  <c r="AP187" i="32"/>
  <c r="AO187" i="32"/>
  <c r="AN187" i="32"/>
  <c r="AM187" i="32"/>
  <c r="AL187" i="32"/>
  <c r="AK187" i="32"/>
  <c r="AJ187" i="32"/>
  <c r="R187" i="32"/>
  <c r="Q187" i="32"/>
  <c r="P187" i="32"/>
  <c r="O187" i="32"/>
  <c r="N187" i="32"/>
  <c r="M187" i="32"/>
  <c r="L187" i="32"/>
  <c r="K187" i="32"/>
  <c r="H187" i="32"/>
  <c r="G187" i="32"/>
  <c r="AP186" i="32"/>
  <c r="AO186" i="32"/>
  <c r="AN186" i="32"/>
  <c r="AM186" i="32"/>
  <c r="AL186" i="32"/>
  <c r="AK186" i="32"/>
  <c r="AJ186" i="32"/>
  <c r="R186" i="32"/>
  <c r="Q186" i="32"/>
  <c r="P186" i="32"/>
  <c r="O186" i="32"/>
  <c r="N186" i="32"/>
  <c r="M186" i="32"/>
  <c r="L186" i="32"/>
  <c r="K186" i="32"/>
  <c r="H186" i="32"/>
  <c r="G186" i="32"/>
  <c r="AP185" i="32"/>
  <c r="AO185" i="32"/>
  <c r="AN185" i="32"/>
  <c r="AM185" i="32"/>
  <c r="AL185" i="32"/>
  <c r="AK185" i="32"/>
  <c r="AJ185" i="32"/>
  <c r="R185" i="32"/>
  <c r="Q185" i="32"/>
  <c r="P185" i="32"/>
  <c r="O185" i="32"/>
  <c r="N185" i="32"/>
  <c r="M185" i="32"/>
  <c r="L185" i="32"/>
  <c r="K185" i="32"/>
  <c r="H185" i="32"/>
  <c r="G185" i="32"/>
  <c r="AP184" i="32"/>
  <c r="AO184" i="32"/>
  <c r="AN184" i="32"/>
  <c r="AM184" i="32"/>
  <c r="AL184" i="32"/>
  <c r="AK184" i="32"/>
  <c r="AJ184" i="32"/>
  <c r="R184" i="32"/>
  <c r="Q184" i="32"/>
  <c r="P184" i="32"/>
  <c r="O184" i="32"/>
  <c r="N184" i="32"/>
  <c r="M184" i="32"/>
  <c r="L184" i="32"/>
  <c r="K184" i="32"/>
  <c r="H184" i="32"/>
  <c r="G184" i="32"/>
  <c r="AP183" i="32"/>
  <c r="AO183" i="32"/>
  <c r="AN183" i="32"/>
  <c r="AM183" i="32"/>
  <c r="AL183" i="32"/>
  <c r="AK183" i="32"/>
  <c r="AJ183" i="32"/>
  <c r="U183" i="32"/>
  <c r="T183" i="32"/>
  <c r="K183" i="32"/>
  <c r="H183" i="32"/>
  <c r="G183" i="32"/>
  <c r="AP182" i="32"/>
  <c r="AO182" i="32"/>
  <c r="AN182" i="32"/>
  <c r="AM182" i="32"/>
  <c r="AL182" i="32"/>
  <c r="AK182" i="32"/>
  <c r="AJ182" i="32"/>
  <c r="R182" i="32"/>
  <c r="Q182" i="32"/>
  <c r="P182" i="32"/>
  <c r="O182" i="32"/>
  <c r="N182" i="32"/>
  <c r="M182" i="32"/>
  <c r="L182" i="32"/>
  <c r="K182" i="32"/>
  <c r="H182" i="32"/>
  <c r="G182" i="32"/>
  <c r="AP181" i="32"/>
  <c r="AO181" i="32"/>
  <c r="AN181" i="32"/>
  <c r="AM181" i="32"/>
  <c r="AL181" i="32"/>
  <c r="AK181" i="32"/>
  <c r="AJ181" i="32"/>
  <c r="R181" i="32"/>
  <c r="Q181" i="32"/>
  <c r="P181" i="32"/>
  <c r="O181" i="32"/>
  <c r="N181" i="32"/>
  <c r="M181" i="32"/>
  <c r="L181" i="32"/>
  <c r="K181" i="32"/>
  <c r="H181" i="32"/>
  <c r="G181" i="32"/>
  <c r="AP180" i="32"/>
  <c r="AO180" i="32"/>
  <c r="AN180" i="32"/>
  <c r="AM180" i="32"/>
  <c r="AL180" i="32"/>
  <c r="AK180" i="32"/>
  <c r="AJ180" i="32"/>
  <c r="R180" i="32"/>
  <c r="Q180" i="32"/>
  <c r="P180" i="32"/>
  <c r="O180" i="32"/>
  <c r="N180" i="32"/>
  <c r="M180" i="32"/>
  <c r="L180" i="32"/>
  <c r="K180" i="32"/>
  <c r="H180" i="32"/>
  <c r="G180" i="32"/>
  <c r="AP179" i="32"/>
  <c r="AO179" i="32"/>
  <c r="AN179" i="32"/>
  <c r="AM179" i="32"/>
  <c r="AL179" i="32"/>
  <c r="AK179" i="32"/>
  <c r="AJ179" i="32"/>
  <c r="R179" i="32"/>
  <c r="Q179" i="32"/>
  <c r="P179" i="32"/>
  <c r="O179" i="32"/>
  <c r="N179" i="32"/>
  <c r="M179" i="32"/>
  <c r="L179" i="32"/>
  <c r="K179" i="32"/>
  <c r="H179" i="32"/>
  <c r="G179" i="32"/>
  <c r="AP178" i="32"/>
  <c r="AO178" i="32"/>
  <c r="AN178" i="32"/>
  <c r="AM178" i="32"/>
  <c r="AL178" i="32"/>
  <c r="AK178" i="32"/>
  <c r="AJ178" i="32"/>
  <c r="R178" i="32"/>
  <c r="Q178" i="32"/>
  <c r="P178" i="32"/>
  <c r="O178" i="32"/>
  <c r="N178" i="32"/>
  <c r="M178" i="32"/>
  <c r="L178" i="32"/>
  <c r="K178" i="32"/>
  <c r="H178" i="32"/>
  <c r="G178" i="32"/>
  <c r="AP177" i="32"/>
  <c r="AO177" i="32"/>
  <c r="AN177" i="32"/>
  <c r="AM177" i="32"/>
  <c r="AL177" i="32"/>
  <c r="AK177" i="32"/>
  <c r="AJ177" i="32"/>
  <c r="R177" i="32"/>
  <c r="Q177" i="32"/>
  <c r="P177" i="32"/>
  <c r="O177" i="32"/>
  <c r="N177" i="32"/>
  <c r="M177" i="32"/>
  <c r="L177" i="32"/>
  <c r="K177" i="32"/>
  <c r="H177" i="32"/>
  <c r="G177" i="32"/>
  <c r="AP176" i="32"/>
  <c r="AO176" i="32"/>
  <c r="AN176" i="32"/>
  <c r="AM176" i="32"/>
  <c r="AL176" i="32"/>
  <c r="AK176" i="32"/>
  <c r="AJ176" i="32"/>
  <c r="R176" i="32"/>
  <c r="Q176" i="32"/>
  <c r="P176" i="32"/>
  <c r="O176" i="32"/>
  <c r="N176" i="32"/>
  <c r="M176" i="32"/>
  <c r="L176" i="32"/>
  <c r="K176" i="32"/>
  <c r="H176" i="32"/>
  <c r="G176" i="32"/>
  <c r="AP175" i="32"/>
  <c r="AO175" i="32"/>
  <c r="AN175" i="32"/>
  <c r="AM175" i="32"/>
  <c r="AL175" i="32"/>
  <c r="AK175" i="32"/>
  <c r="AJ175" i="32"/>
  <c r="U175" i="32"/>
  <c r="T175" i="32"/>
  <c r="K175" i="32"/>
  <c r="H175" i="32"/>
  <c r="G175" i="32"/>
  <c r="AP174" i="32"/>
  <c r="AO174" i="32"/>
  <c r="AN174" i="32"/>
  <c r="AM174" i="32"/>
  <c r="AL174" i="32"/>
  <c r="AK174" i="32"/>
  <c r="AJ174" i="32"/>
  <c r="R174" i="32"/>
  <c r="Q174" i="32"/>
  <c r="P174" i="32"/>
  <c r="O174" i="32"/>
  <c r="N174" i="32"/>
  <c r="M174" i="32"/>
  <c r="L174" i="32"/>
  <c r="K174" i="32"/>
  <c r="H174" i="32"/>
  <c r="G174" i="32"/>
  <c r="AP173" i="32"/>
  <c r="AO173" i="32"/>
  <c r="AN173" i="32"/>
  <c r="AM173" i="32"/>
  <c r="AL173" i="32"/>
  <c r="AK173" i="32"/>
  <c r="AJ173" i="32"/>
  <c r="R173" i="32"/>
  <c r="Q173" i="32"/>
  <c r="P173" i="32"/>
  <c r="O173" i="32"/>
  <c r="N173" i="32"/>
  <c r="M173" i="32"/>
  <c r="L173" i="32"/>
  <c r="K173" i="32"/>
  <c r="H173" i="32"/>
  <c r="G173" i="32"/>
  <c r="AP172" i="32"/>
  <c r="AO172" i="32"/>
  <c r="AN172" i="32"/>
  <c r="AM172" i="32"/>
  <c r="AL172" i="32"/>
  <c r="AK172" i="32"/>
  <c r="AJ172" i="32"/>
  <c r="R172" i="32"/>
  <c r="Q172" i="32"/>
  <c r="P172" i="32"/>
  <c r="O172" i="32"/>
  <c r="N172" i="32"/>
  <c r="M172" i="32"/>
  <c r="L172" i="32"/>
  <c r="K172" i="32"/>
  <c r="H172" i="32"/>
  <c r="G172" i="32"/>
  <c r="AP171" i="32"/>
  <c r="AO171" i="32"/>
  <c r="AN171" i="32"/>
  <c r="AM171" i="32"/>
  <c r="AL171" i="32"/>
  <c r="AK171" i="32"/>
  <c r="AJ171" i="32"/>
  <c r="R171" i="32"/>
  <c r="Q171" i="32"/>
  <c r="P171" i="32"/>
  <c r="O171" i="32"/>
  <c r="N171" i="32"/>
  <c r="M171" i="32"/>
  <c r="L171" i="32"/>
  <c r="K171" i="32"/>
  <c r="H171" i="32"/>
  <c r="G171" i="32"/>
  <c r="AP170" i="32"/>
  <c r="AO170" i="32"/>
  <c r="AN170" i="32"/>
  <c r="AM170" i="32"/>
  <c r="AL170" i="32"/>
  <c r="AK170" i="32"/>
  <c r="AJ170" i="32"/>
  <c r="R170" i="32"/>
  <c r="Q170" i="32"/>
  <c r="P170" i="32"/>
  <c r="O170" i="32"/>
  <c r="N170" i="32"/>
  <c r="M170" i="32"/>
  <c r="L170" i="32"/>
  <c r="K170" i="32"/>
  <c r="H170" i="32"/>
  <c r="G170" i="32"/>
  <c r="AP169" i="32"/>
  <c r="AO169" i="32"/>
  <c r="AN169" i="32"/>
  <c r="AM169" i="32"/>
  <c r="AL169" i="32"/>
  <c r="AK169" i="32"/>
  <c r="AJ169" i="32"/>
  <c r="R169" i="32"/>
  <c r="Q169" i="32"/>
  <c r="P169" i="32"/>
  <c r="O169" i="32"/>
  <c r="N169" i="32"/>
  <c r="M169" i="32"/>
  <c r="L169" i="32"/>
  <c r="K169" i="32"/>
  <c r="H169" i="32"/>
  <c r="G169" i="32"/>
  <c r="AP168" i="32"/>
  <c r="AO168" i="32"/>
  <c r="AN168" i="32"/>
  <c r="AM168" i="32"/>
  <c r="AL168" i="32"/>
  <c r="AK168" i="32"/>
  <c r="AJ168" i="32"/>
  <c r="R168" i="32"/>
  <c r="Q168" i="32"/>
  <c r="P168" i="32"/>
  <c r="O168" i="32"/>
  <c r="N168" i="32"/>
  <c r="M168" i="32"/>
  <c r="L168" i="32"/>
  <c r="K168" i="32"/>
  <c r="H168" i="32"/>
  <c r="G168" i="32"/>
  <c r="AP167" i="32"/>
  <c r="AO167" i="32"/>
  <c r="AN167" i="32"/>
  <c r="AM167" i="32"/>
  <c r="AL167" i="32"/>
  <c r="AK167" i="32"/>
  <c r="AJ167" i="32"/>
  <c r="U167" i="32"/>
  <c r="T167" i="32"/>
  <c r="K167" i="32"/>
  <c r="H167" i="32"/>
  <c r="G167" i="32"/>
  <c r="AP166" i="32"/>
  <c r="AO166" i="32"/>
  <c r="AN166" i="32"/>
  <c r="AM166" i="32"/>
  <c r="AL166" i="32"/>
  <c r="AK166" i="32"/>
  <c r="AJ166" i="32"/>
  <c r="R166" i="32"/>
  <c r="Q166" i="32"/>
  <c r="P166" i="32"/>
  <c r="O166" i="32"/>
  <c r="N166" i="32"/>
  <c r="M166" i="32"/>
  <c r="L166" i="32"/>
  <c r="K166" i="32"/>
  <c r="H166" i="32"/>
  <c r="G166" i="32"/>
  <c r="AP165" i="32"/>
  <c r="AO165" i="32"/>
  <c r="AN165" i="32"/>
  <c r="AM165" i="32"/>
  <c r="AL165" i="32"/>
  <c r="AK165" i="32"/>
  <c r="AJ165" i="32"/>
  <c r="R165" i="32"/>
  <c r="Q165" i="32"/>
  <c r="P165" i="32"/>
  <c r="O165" i="32"/>
  <c r="N165" i="32"/>
  <c r="M165" i="32"/>
  <c r="L165" i="32"/>
  <c r="K165" i="32"/>
  <c r="H165" i="32"/>
  <c r="G165" i="32"/>
  <c r="AP164" i="32"/>
  <c r="AO164" i="32"/>
  <c r="AN164" i="32"/>
  <c r="AM164" i="32"/>
  <c r="AL164" i="32"/>
  <c r="AK164" i="32"/>
  <c r="AJ164" i="32"/>
  <c r="R164" i="32"/>
  <c r="Q164" i="32"/>
  <c r="P164" i="32"/>
  <c r="O164" i="32"/>
  <c r="N164" i="32"/>
  <c r="M164" i="32"/>
  <c r="L164" i="32"/>
  <c r="K164" i="32"/>
  <c r="H164" i="32"/>
  <c r="G164" i="32"/>
  <c r="AP163" i="32"/>
  <c r="AO163" i="32"/>
  <c r="AN163" i="32"/>
  <c r="AM163" i="32"/>
  <c r="AL163" i="32"/>
  <c r="AK163" i="32"/>
  <c r="AJ163" i="32"/>
  <c r="R163" i="32"/>
  <c r="Q163" i="32"/>
  <c r="P163" i="32"/>
  <c r="O163" i="32"/>
  <c r="N163" i="32"/>
  <c r="M163" i="32"/>
  <c r="L163" i="32"/>
  <c r="K163" i="32"/>
  <c r="H163" i="32"/>
  <c r="G163" i="32"/>
  <c r="AP162" i="32"/>
  <c r="AO162" i="32"/>
  <c r="AN162" i="32"/>
  <c r="AM162" i="32"/>
  <c r="AL162" i="32"/>
  <c r="AK162" i="32"/>
  <c r="AJ162" i="32"/>
  <c r="R162" i="32"/>
  <c r="Q162" i="32"/>
  <c r="P162" i="32"/>
  <c r="O162" i="32"/>
  <c r="N162" i="32"/>
  <c r="M162" i="32"/>
  <c r="L162" i="32"/>
  <c r="K162" i="32"/>
  <c r="H162" i="32"/>
  <c r="G162" i="32"/>
  <c r="AP161" i="32"/>
  <c r="AO161" i="32"/>
  <c r="AN161" i="32"/>
  <c r="AM161" i="32"/>
  <c r="AL161" i="32"/>
  <c r="AK161" i="32"/>
  <c r="AJ161" i="32"/>
  <c r="R161" i="32"/>
  <c r="Q161" i="32"/>
  <c r="P161" i="32"/>
  <c r="O161" i="32"/>
  <c r="N161" i="32"/>
  <c r="M161" i="32"/>
  <c r="L161" i="32"/>
  <c r="K161" i="32"/>
  <c r="H161" i="32"/>
  <c r="G161" i="32"/>
  <c r="AP160" i="32"/>
  <c r="AO160" i="32"/>
  <c r="AN160" i="32"/>
  <c r="AM160" i="32"/>
  <c r="AL160" i="32"/>
  <c r="AK160" i="32"/>
  <c r="AJ160" i="32"/>
  <c r="R160" i="32"/>
  <c r="Q160" i="32"/>
  <c r="P160" i="32"/>
  <c r="O160" i="32"/>
  <c r="N160" i="32"/>
  <c r="M160" i="32"/>
  <c r="L160" i="32"/>
  <c r="K160" i="32"/>
  <c r="H160" i="32"/>
  <c r="G160" i="32"/>
  <c r="AP159" i="32"/>
  <c r="AO159" i="32"/>
  <c r="AN159" i="32"/>
  <c r="AM159" i="32"/>
  <c r="AL159" i="32"/>
  <c r="AK159" i="32"/>
  <c r="AJ159" i="32"/>
  <c r="U159" i="32"/>
  <c r="T159" i="32"/>
  <c r="K159" i="32"/>
  <c r="H159" i="32"/>
  <c r="G159" i="32"/>
  <c r="AP158" i="32"/>
  <c r="AO158" i="32"/>
  <c r="AN158" i="32"/>
  <c r="AM158" i="32"/>
  <c r="AL158" i="32"/>
  <c r="AK158" i="32"/>
  <c r="AJ158" i="32"/>
  <c r="R158" i="32"/>
  <c r="Q158" i="32"/>
  <c r="P158" i="32"/>
  <c r="O158" i="32"/>
  <c r="N158" i="32"/>
  <c r="M158" i="32"/>
  <c r="L158" i="32"/>
  <c r="K158" i="32"/>
  <c r="H158" i="32"/>
  <c r="G158" i="32"/>
  <c r="AP157" i="32"/>
  <c r="AO157" i="32"/>
  <c r="AN157" i="32"/>
  <c r="AM157" i="32"/>
  <c r="AL157" i="32"/>
  <c r="AK157" i="32"/>
  <c r="AJ157" i="32"/>
  <c r="R157" i="32"/>
  <c r="Q157" i="32"/>
  <c r="P157" i="32"/>
  <c r="O157" i="32"/>
  <c r="N157" i="32"/>
  <c r="M157" i="32"/>
  <c r="L157" i="32"/>
  <c r="K157" i="32"/>
  <c r="H157" i="32"/>
  <c r="G157" i="32"/>
  <c r="AP156" i="32"/>
  <c r="AO156" i="32"/>
  <c r="AN156" i="32"/>
  <c r="AM156" i="32"/>
  <c r="AL156" i="32"/>
  <c r="AK156" i="32"/>
  <c r="AJ156" i="32"/>
  <c r="R156" i="32"/>
  <c r="Q156" i="32"/>
  <c r="P156" i="32"/>
  <c r="O156" i="32"/>
  <c r="N156" i="32"/>
  <c r="M156" i="32"/>
  <c r="L156" i="32"/>
  <c r="K156" i="32"/>
  <c r="H156" i="32"/>
  <c r="G156" i="32"/>
  <c r="AP155" i="32"/>
  <c r="AO155" i="32"/>
  <c r="AN155" i="32"/>
  <c r="AM155" i="32"/>
  <c r="AL155" i="32"/>
  <c r="AK155" i="32"/>
  <c r="AJ155" i="32"/>
  <c r="R155" i="32"/>
  <c r="Q155" i="32"/>
  <c r="P155" i="32"/>
  <c r="O155" i="32"/>
  <c r="N155" i="32"/>
  <c r="M155" i="32"/>
  <c r="L155" i="32"/>
  <c r="K155" i="32"/>
  <c r="H155" i="32"/>
  <c r="G155" i="32"/>
  <c r="AP154" i="32"/>
  <c r="AO154" i="32"/>
  <c r="AN154" i="32"/>
  <c r="AM154" i="32"/>
  <c r="AL154" i="32"/>
  <c r="AK154" i="32"/>
  <c r="AJ154" i="32"/>
  <c r="R154" i="32"/>
  <c r="Q154" i="32"/>
  <c r="P154" i="32"/>
  <c r="O154" i="32"/>
  <c r="N154" i="32"/>
  <c r="M154" i="32"/>
  <c r="L154" i="32"/>
  <c r="K154" i="32"/>
  <c r="H154" i="32"/>
  <c r="G154" i="32"/>
  <c r="AP153" i="32"/>
  <c r="AO153" i="32"/>
  <c r="AN153" i="32"/>
  <c r="AM153" i="32"/>
  <c r="AL153" i="32"/>
  <c r="AK153" i="32"/>
  <c r="AJ153" i="32"/>
  <c r="R153" i="32"/>
  <c r="Q153" i="32"/>
  <c r="P153" i="32"/>
  <c r="O153" i="32"/>
  <c r="N153" i="32"/>
  <c r="M153" i="32"/>
  <c r="L153" i="32"/>
  <c r="K153" i="32"/>
  <c r="H153" i="32"/>
  <c r="G153" i="32"/>
  <c r="AP152" i="32"/>
  <c r="AO152" i="32"/>
  <c r="AN152" i="32"/>
  <c r="AM152" i="32"/>
  <c r="AL152" i="32"/>
  <c r="AK152" i="32"/>
  <c r="AJ152" i="32"/>
  <c r="R152" i="32"/>
  <c r="Q152" i="32"/>
  <c r="P152" i="32"/>
  <c r="O152" i="32"/>
  <c r="N152" i="32"/>
  <c r="M152" i="32"/>
  <c r="L152" i="32"/>
  <c r="K152" i="32"/>
  <c r="H152" i="32"/>
  <c r="G152" i="32"/>
  <c r="AP151" i="32"/>
  <c r="AO151" i="32"/>
  <c r="AN151" i="32"/>
  <c r="AM151" i="32"/>
  <c r="AL151" i="32"/>
  <c r="AK151" i="32"/>
  <c r="AJ151" i="32"/>
  <c r="U151" i="32"/>
  <c r="T151" i="32"/>
  <c r="K151" i="32"/>
  <c r="H151" i="32"/>
  <c r="G151" i="32"/>
  <c r="AP150" i="32"/>
  <c r="AO150" i="32"/>
  <c r="AN150" i="32"/>
  <c r="AM150" i="32"/>
  <c r="AL150" i="32"/>
  <c r="AK150" i="32"/>
  <c r="AJ150" i="32"/>
  <c r="R150" i="32"/>
  <c r="Q150" i="32"/>
  <c r="P150" i="32"/>
  <c r="O150" i="32"/>
  <c r="N150" i="32"/>
  <c r="M150" i="32"/>
  <c r="L150" i="32"/>
  <c r="K150" i="32"/>
  <c r="H150" i="32"/>
  <c r="G150" i="32"/>
  <c r="AP149" i="32"/>
  <c r="AO149" i="32"/>
  <c r="AN149" i="32"/>
  <c r="AM149" i="32"/>
  <c r="AL149" i="32"/>
  <c r="AK149" i="32"/>
  <c r="AJ149" i="32"/>
  <c r="R149" i="32"/>
  <c r="Q149" i="32"/>
  <c r="P149" i="32"/>
  <c r="O149" i="32"/>
  <c r="N149" i="32"/>
  <c r="M149" i="32"/>
  <c r="L149" i="32"/>
  <c r="K149" i="32"/>
  <c r="H149" i="32"/>
  <c r="G149" i="32"/>
  <c r="AP148" i="32"/>
  <c r="AO148" i="32"/>
  <c r="AN148" i="32"/>
  <c r="AM148" i="32"/>
  <c r="AL148" i="32"/>
  <c r="AK148" i="32"/>
  <c r="AJ148" i="32"/>
  <c r="R148" i="32"/>
  <c r="Q148" i="32"/>
  <c r="P148" i="32"/>
  <c r="O148" i="32"/>
  <c r="N148" i="32"/>
  <c r="M148" i="32"/>
  <c r="L148" i="32"/>
  <c r="K148" i="32"/>
  <c r="H148" i="32"/>
  <c r="G148" i="32"/>
  <c r="AP147" i="32"/>
  <c r="AO147" i="32"/>
  <c r="AN147" i="32"/>
  <c r="AM147" i="32"/>
  <c r="AL147" i="32"/>
  <c r="AK147" i="32"/>
  <c r="AJ147" i="32"/>
  <c r="R147" i="32"/>
  <c r="Q147" i="32"/>
  <c r="P147" i="32"/>
  <c r="O147" i="32"/>
  <c r="N147" i="32"/>
  <c r="M147" i="32"/>
  <c r="L147" i="32"/>
  <c r="K147" i="32"/>
  <c r="H147" i="32"/>
  <c r="G147" i="32"/>
  <c r="AP146" i="32"/>
  <c r="AO146" i="32"/>
  <c r="AN146" i="32"/>
  <c r="AM146" i="32"/>
  <c r="AL146" i="32"/>
  <c r="AK146" i="32"/>
  <c r="AJ146" i="32"/>
  <c r="R146" i="32"/>
  <c r="Q146" i="32"/>
  <c r="P146" i="32"/>
  <c r="O146" i="32"/>
  <c r="N146" i="32"/>
  <c r="M146" i="32"/>
  <c r="L146" i="32"/>
  <c r="K146" i="32"/>
  <c r="H146" i="32"/>
  <c r="G146" i="32"/>
  <c r="AP145" i="32"/>
  <c r="AO145" i="32"/>
  <c r="AN145" i="32"/>
  <c r="AM145" i="32"/>
  <c r="AL145" i="32"/>
  <c r="AK145" i="32"/>
  <c r="AJ145" i="32"/>
  <c r="R145" i="32"/>
  <c r="Q145" i="32"/>
  <c r="P145" i="32"/>
  <c r="O145" i="32"/>
  <c r="N145" i="32"/>
  <c r="M145" i="32"/>
  <c r="L145" i="32"/>
  <c r="K145" i="32"/>
  <c r="H145" i="32"/>
  <c r="G145" i="32"/>
  <c r="AP144" i="32"/>
  <c r="AO144" i="32"/>
  <c r="AN144" i="32"/>
  <c r="AM144" i="32"/>
  <c r="AL144" i="32"/>
  <c r="AK144" i="32"/>
  <c r="AJ144" i="32"/>
  <c r="R144" i="32"/>
  <c r="Q144" i="32"/>
  <c r="P144" i="32"/>
  <c r="O144" i="32"/>
  <c r="N144" i="32"/>
  <c r="M144" i="32"/>
  <c r="L144" i="32"/>
  <c r="K144" i="32"/>
  <c r="H144" i="32"/>
  <c r="G144" i="32"/>
  <c r="AP143" i="32"/>
  <c r="AO143" i="32"/>
  <c r="AN143" i="32"/>
  <c r="AM143" i="32"/>
  <c r="AL143" i="32"/>
  <c r="AK143" i="32"/>
  <c r="AJ143" i="32"/>
  <c r="U143" i="32"/>
  <c r="T143" i="32"/>
  <c r="K143" i="32"/>
  <c r="H143" i="32"/>
  <c r="G143" i="32"/>
  <c r="AP142" i="32"/>
  <c r="AO142" i="32"/>
  <c r="AN142" i="32"/>
  <c r="AM142" i="32"/>
  <c r="AL142" i="32"/>
  <c r="AK142" i="32"/>
  <c r="AJ142" i="32"/>
  <c r="R142" i="32"/>
  <c r="Q142" i="32"/>
  <c r="P142" i="32"/>
  <c r="O142" i="32"/>
  <c r="N142" i="32"/>
  <c r="M142" i="32"/>
  <c r="L142" i="32"/>
  <c r="K142" i="32"/>
  <c r="H142" i="32"/>
  <c r="G142" i="32"/>
  <c r="AP141" i="32"/>
  <c r="AO141" i="32"/>
  <c r="AN141" i="32"/>
  <c r="AM141" i="32"/>
  <c r="AL141" i="32"/>
  <c r="AK141" i="32"/>
  <c r="AJ141" i="32"/>
  <c r="R141" i="32"/>
  <c r="Q141" i="32"/>
  <c r="P141" i="32"/>
  <c r="O141" i="32"/>
  <c r="N141" i="32"/>
  <c r="M141" i="32"/>
  <c r="L141" i="32"/>
  <c r="K141" i="32"/>
  <c r="H141" i="32"/>
  <c r="G141" i="32"/>
  <c r="AP140" i="32"/>
  <c r="AO140" i="32"/>
  <c r="AN140" i="32"/>
  <c r="AM140" i="32"/>
  <c r="AL140" i="32"/>
  <c r="AK140" i="32"/>
  <c r="AJ140" i="32"/>
  <c r="R140" i="32"/>
  <c r="Q140" i="32"/>
  <c r="P140" i="32"/>
  <c r="O140" i="32"/>
  <c r="N140" i="32"/>
  <c r="M140" i="32"/>
  <c r="L140" i="32"/>
  <c r="K140" i="32"/>
  <c r="H140" i="32"/>
  <c r="G140" i="32"/>
  <c r="AP139" i="32"/>
  <c r="AO139" i="32"/>
  <c r="AN139" i="32"/>
  <c r="AM139" i="32"/>
  <c r="AL139" i="32"/>
  <c r="AK139" i="32"/>
  <c r="AJ139" i="32"/>
  <c r="R139" i="32"/>
  <c r="Q139" i="32"/>
  <c r="P139" i="32"/>
  <c r="O139" i="32"/>
  <c r="N139" i="32"/>
  <c r="M139" i="32"/>
  <c r="L139" i="32"/>
  <c r="K139" i="32"/>
  <c r="H139" i="32"/>
  <c r="G139" i="32"/>
  <c r="AP138" i="32"/>
  <c r="AO138" i="32"/>
  <c r="AN138" i="32"/>
  <c r="AM138" i="32"/>
  <c r="AL138" i="32"/>
  <c r="AK138" i="32"/>
  <c r="AJ138" i="32"/>
  <c r="R138" i="32"/>
  <c r="Q138" i="32"/>
  <c r="P138" i="32"/>
  <c r="O138" i="32"/>
  <c r="N138" i="32"/>
  <c r="M138" i="32"/>
  <c r="L138" i="32"/>
  <c r="K138" i="32"/>
  <c r="H138" i="32"/>
  <c r="G138" i="32"/>
  <c r="AP137" i="32"/>
  <c r="AO137" i="32"/>
  <c r="AN137" i="32"/>
  <c r="AM137" i="32"/>
  <c r="AL137" i="32"/>
  <c r="AK137" i="32"/>
  <c r="AJ137" i="32"/>
  <c r="R137" i="32"/>
  <c r="Q137" i="32"/>
  <c r="P137" i="32"/>
  <c r="O137" i="32"/>
  <c r="N137" i="32"/>
  <c r="M137" i="32"/>
  <c r="L137" i="32"/>
  <c r="K137" i="32"/>
  <c r="H137" i="32"/>
  <c r="G137" i="32"/>
  <c r="AP136" i="32"/>
  <c r="AO136" i="32"/>
  <c r="AN136" i="32"/>
  <c r="AM136" i="32"/>
  <c r="AL136" i="32"/>
  <c r="AK136" i="32"/>
  <c r="AJ136" i="32"/>
  <c r="R136" i="32"/>
  <c r="Q136" i="32"/>
  <c r="P136" i="32"/>
  <c r="O136" i="32"/>
  <c r="N136" i="32"/>
  <c r="M136" i="32"/>
  <c r="L136" i="32"/>
  <c r="K136" i="32"/>
  <c r="H136" i="32"/>
  <c r="G136" i="32"/>
  <c r="AP135" i="32"/>
  <c r="AO135" i="32"/>
  <c r="AN135" i="32"/>
  <c r="AM135" i="32"/>
  <c r="AL135" i="32"/>
  <c r="AK135" i="32"/>
  <c r="AJ135" i="32"/>
  <c r="U135" i="32"/>
  <c r="T135" i="32"/>
  <c r="K135" i="32"/>
  <c r="H135" i="32"/>
  <c r="G135" i="32"/>
  <c r="AP134" i="32"/>
  <c r="AO134" i="32"/>
  <c r="AN134" i="32"/>
  <c r="AM134" i="32"/>
  <c r="AL134" i="32"/>
  <c r="AK134" i="32"/>
  <c r="AJ134" i="32"/>
  <c r="R134" i="32"/>
  <c r="Q134" i="32"/>
  <c r="P134" i="32"/>
  <c r="O134" i="32"/>
  <c r="N134" i="32"/>
  <c r="M134" i="32"/>
  <c r="L134" i="32"/>
  <c r="K134" i="32"/>
  <c r="H134" i="32"/>
  <c r="G134" i="32"/>
  <c r="AP133" i="32"/>
  <c r="AO133" i="32"/>
  <c r="AN133" i="32"/>
  <c r="AM133" i="32"/>
  <c r="AL133" i="32"/>
  <c r="AK133" i="32"/>
  <c r="AJ133" i="32"/>
  <c r="R133" i="32"/>
  <c r="Q133" i="32"/>
  <c r="P133" i="32"/>
  <c r="O133" i="32"/>
  <c r="N133" i="32"/>
  <c r="M133" i="32"/>
  <c r="L133" i="32"/>
  <c r="K133" i="32"/>
  <c r="H133" i="32"/>
  <c r="G133" i="32"/>
  <c r="AP132" i="32"/>
  <c r="AO132" i="32"/>
  <c r="AN132" i="32"/>
  <c r="AM132" i="32"/>
  <c r="AL132" i="32"/>
  <c r="AK132" i="32"/>
  <c r="AJ132" i="32"/>
  <c r="R132" i="32"/>
  <c r="Q132" i="32"/>
  <c r="P132" i="32"/>
  <c r="O132" i="32"/>
  <c r="N132" i="32"/>
  <c r="M132" i="32"/>
  <c r="L132" i="32"/>
  <c r="K132" i="32"/>
  <c r="H132" i="32"/>
  <c r="G132" i="32"/>
  <c r="AP131" i="32"/>
  <c r="AO131" i="32"/>
  <c r="AN131" i="32"/>
  <c r="AM131" i="32"/>
  <c r="AL131" i="32"/>
  <c r="AK131" i="32"/>
  <c r="AJ131" i="32"/>
  <c r="R131" i="32"/>
  <c r="Q131" i="32"/>
  <c r="P131" i="32"/>
  <c r="O131" i="32"/>
  <c r="N131" i="32"/>
  <c r="M131" i="32"/>
  <c r="L131" i="32"/>
  <c r="K131" i="32"/>
  <c r="H131" i="32"/>
  <c r="G131" i="32"/>
  <c r="AP130" i="32"/>
  <c r="AO130" i="32"/>
  <c r="AN130" i="32"/>
  <c r="AM130" i="32"/>
  <c r="AL130" i="32"/>
  <c r="AK130" i="32"/>
  <c r="AJ130" i="32"/>
  <c r="R130" i="32"/>
  <c r="Q130" i="32"/>
  <c r="P130" i="32"/>
  <c r="O130" i="32"/>
  <c r="N130" i="32"/>
  <c r="M130" i="32"/>
  <c r="L130" i="32"/>
  <c r="K130" i="32"/>
  <c r="H130" i="32"/>
  <c r="G130" i="32"/>
  <c r="AP129" i="32"/>
  <c r="AO129" i="32"/>
  <c r="AN129" i="32"/>
  <c r="AM129" i="32"/>
  <c r="AL129" i="32"/>
  <c r="AK129" i="32"/>
  <c r="AJ129" i="32"/>
  <c r="R129" i="32"/>
  <c r="Q129" i="32"/>
  <c r="P129" i="32"/>
  <c r="O129" i="32"/>
  <c r="N129" i="32"/>
  <c r="M129" i="32"/>
  <c r="L129" i="32"/>
  <c r="K129" i="32"/>
  <c r="H129" i="32"/>
  <c r="G129" i="32"/>
  <c r="AP128" i="32"/>
  <c r="AO128" i="32"/>
  <c r="AN128" i="32"/>
  <c r="AM128" i="32"/>
  <c r="AL128" i="32"/>
  <c r="AK128" i="32"/>
  <c r="AJ128" i="32"/>
  <c r="R128" i="32"/>
  <c r="Q128" i="32"/>
  <c r="P128" i="32"/>
  <c r="O128" i="32"/>
  <c r="N128" i="32"/>
  <c r="M128" i="32"/>
  <c r="L128" i="32"/>
  <c r="K128" i="32"/>
  <c r="H128" i="32"/>
  <c r="G128" i="32"/>
  <c r="AP127" i="32"/>
  <c r="AO127" i="32"/>
  <c r="AN127" i="32"/>
  <c r="AM127" i="32"/>
  <c r="AL127" i="32"/>
  <c r="AK127" i="32"/>
  <c r="AJ127" i="32"/>
  <c r="U127" i="32"/>
  <c r="T127" i="32"/>
  <c r="K127" i="32"/>
  <c r="H127" i="32"/>
  <c r="G127" i="32"/>
  <c r="AP126" i="32"/>
  <c r="AO126" i="32"/>
  <c r="AN126" i="32"/>
  <c r="AM126" i="32"/>
  <c r="AL126" i="32"/>
  <c r="AK126" i="32"/>
  <c r="AJ126" i="32"/>
  <c r="R126" i="32"/>
  <c r="Q126" i="32"/>
  <c r="P126" i="32"/>
  <c r="O126" i="32"/>
  <c r="N126" i="32"/>
  <c r="M126" i="32"/>
  <c r="L126" i="32"/>
  <c r="K126" i="32"/>
  <c r="H126" i="32"/>
  <c r="G126" i="32"/>
  <c r="AP125" i="32"/>
  <c r="AO125" i="32"/>
  <c r="AN125" i="32"/>
  <c r="AM125" i="32"/>
  <c r="AL125" i="32"/>
  <c r="AK125" i="32"/>
  <c r="AJ125" i="32"/>
  <c r="R125" i="32"/>
  <c r="Q125" i="32"/>
  <c r="P125" i="32"/>
  <c r="O125" i="32"/>
  <c r="N125" i="32"/>
  <c r="M125" i="32"/>
  <c r="L125" i="32"/>
  <c r="K125" i="32"/>
  <c r="H125" i="32"/>
  <c r="G125" i="32"/>
  <c r="AP124" i="32"/>
  <c r="AO124" i="32"/>
  <c r="AN124" i="32"/>
  <c r="AM124" i="32"/>
  <c r="AL124" i="32"/>
  <c r="AK124" i="32"/>
  <c r="AJ124" i="32"/>
  <c r="R124" i="32"/>
  <c r="Q124" i="32"/>
  <c r="P124" i="32"/>
  <c r="O124" i="32"/>
  <c r="N124" i="32"/>
  <c r="M124" i="32"/>
  <c r="L124" i="32"/>
  <c r="K124" i="32"/>
  <c r="H124" i="32"/>
  <c r="G124" i="32"/>
  <c r="AP123" i="32"/>
  <c r="AO123" i="32"/>
  <c r="AN123" i="32"/>
  <c r="AM123" i="32"/>
  <c r="AL123" i="32"/>
  <c r="AK123" i="32"/>
  <c r="AJ123" i="32"/>
  <c r="R123" i="32"/>
  <c r="Q123" i="32"/>
  <c r="P123" i="32"/>
  <c r="O123" i="32"/>
  <c r="N123" i="32"/>
  <c r="M123" i="32"/>
  <c r="L123" i="32"/>
  <c r="K123" i="32"/>
  <c r="H123" i="32"/>
  <c r="G123" i="32"/>
  <c r="AP122" i="32"/>
  <c r="AO122" i="32"/>
  <c r="AN122" i="32"/>
  <c r="AM122" i="32"/>
  <c r="AL122" i="32"/>
  <c r="AK122" i="32"/>
  <c r="AJ122" i="32"/>
  <c r="R122" i="32"/>
  <c r="Q122" i="32"/>
  <c r="P122" i="32"/>
  <c r="O122" i="32"/>
  <c r="N122" i="32"/>
  <c r="M122" i="32"/>
  <c r="L122" i="32"/>
  <c r="K122" i="32"/>
  <c r="H122" i="32"/>
  <c r="G122" i="32"/>
  <c r="AP121" i="32"/>
  <c r="AO121" i="32"/>
  <c r="AN121" i="32"/>
  <c r="AM121" i="32"/>
  <c r="AL121" i="32"/>
  <c r="AK121" i="32"/>
  <c r="AJ121" i="32"/>
  <c r="R121" i="32"/>
  <c r="Q121" i="32"/>
  <c r="P121" i="32"/>
  <c r="O121" i="32"/>
  <c r="N121" i="32"/>
  <c r="M121" i="32"/>
  <c r="L121" i="32"/>
  <c r="K121" i="32"/>
  <c r="H121" i="32"/>
  <c r="G121" i="32"/>
  <c r="AP120" i="32"/>
  <c r="AO120" i="32"/>
  <c r="AN120" i="32"/>
  <c r="AM120" i="32"/>
  <c r="AL120" i="32"/>
  <c r="AK120" i="32"/>
  <c r="AJ120" i="32"/>
  <c r="R120" i="32"/>
  <c r="Q120" i="32"/>
  <c r="P120" i="32"/>
  <c r="O120" i="32"/>
  <c r="N120" i="32"/>
  <c r="M120" i="32"/>
  <c r="L120" i="32"/>
  <c r="K120" i="32"/>
  <c r="H120" i="32"/>
  <c r="G120" i="32"/>
  <c r="AP119" i="32"/>
  <c r="AO119" i="32"/>
  <c r="AN119" i="32"/>
  <c r="AM119" i="32"/>
  <c r="AL119" i="32"/>
  <c r="AK119" i="32"/>
  <c r="AJ119" i="32"/>
  <c r="U119" i="32"/>
  <c r="T119" i="32"/>
  <c r="K119" i="32"/>
  <c r="H119" i="32"/>
  <c r="G119" i="32"/>
  <c r="AP118" i="32"/>
  <c r="AO118" i="32"/>
  <c r="AN118" i="32"/>
  <c r="AM118" i="32"/>
  <c r="AL118" i="32"/>
  <c r="AK118" i="32"/>
  <c r="AJ118" i="32"/>
  <c r="R118" i="32"/>
  <c r="Q118" i="32"/>
  <c r="P118" i="32"/>
  <c r="O118" i="32"/>
  <c r="N118" i="32"/>
  <c r="M118" i="32"/>
  <c r="L118" i="32"/>
  <c r="K118" i="32"/>
  <c r="H118" i="32"/>
  <c r="G118" i="32"/>
  <c r="AP117" i="32"/>
  <c r="AO117" i="32"/>
  <c r="AN117" i="32"/>
  <c r="AM117" i="32"/>
  <c r="AL117" i="32"/>
  <c r="AK117" i="32"/>
  <c r="AJ117" i="32"/>
  <c r="R117" i="32"/>
  <c r="Q117" i="32"/>
  <c r="P117" i="32"/>
  <c r="O117" i="32"/>
  <c r="N117" i="32"/>
  <c r="M117" i="32"/>
  <c r="L117" i="32"/>
  <c r="K117" i="32"/>
  <c r="H117" i="32"/>
  <c r="G117" i="32"/>
  <c r="AP116" i="32"/>
  <c r="AO116" i="32"/>
  <c r="AN116" i="32"/>
  <c r="AM116" i="32"/>
  <c r="AL116" i="32"/>
  <c r="AK116" i="32"/>
  <c r="AJ116" i="32"/>
  <c r="R116" i="32"/>
  <c r="Q116" i="32"/>
  <c r="P116" i="32"/>
  <c r="O116" i="32"/>
  <c r="N116" i="32"/>
  <c r="M116" i="32"/>
  <c r="L116" i="32"/>
  <c r="K116" i="32"/>
  <c r="H116" i="32"/>
  <c r="G116" i="32"/>
  <c r="AP115" i="32"/>
  <c r="AO115" i="32"/>
  <c r="AN115" i="32"/>
  <c r="AM115" i="32"/>
  <c r="AL115" i="32"/>
  <c r="AK115" i="32"/>
  <c r="AJ115" i="32"/>
  <c r="R115" i="32"/>
  <c r="Q115" i="32"/>
  <c r="P115" i="32"/>
  <c r="O115" i="32"/>
  <c r="N115" i="32"/>
  <c r="M115" i="32"/>
  <c r="L115" i="32"/>
  <c r="K115" i="32"/>
  <c r="H115" i="32"/>
  <c r="G115" i="32"/>
  <c r="AP114" i="32"/>
  <c r="AO114" i="32"/>
  <c r="AN114" i="32"/>
  <c r="AM114" i="32"/>
  <c r="AL114" i="32"/>
  <c r="AK114" i="32"/>
  <c r="AJ114" i="32"/>
  <c r="R114" i="32"/>
  <c r="Q114" i="32"/>
  <c r="P114" i="32"/>
  <c r="O114" i="32"/>
  <c r="N114" i="32"/>
  <c r="M114" i="32"/>
  <c r="L114" i="32"/>
  <c r="K114" i="32"/>
  <c r="H114" i="32"/>
  <c r="G114" i="32"/>
  <c r="AP113" i="32"/>
  <c r="AO113" i="32"/>
  <c r="AN113" i="32"/>
  <c r="AM113" i="32"/>
  <c r="AL113" i="32"/>
  <c r="AK113" i="32"/>
  <c r="AJ113" i="32"/>
  <c r="R113" i="32"/>
  <c r="Q113" i="32"/>
  <c r="P113" i="32"/>
  <c r="O113" i="32"/>
  <c r="N113" i="32"/>
  <c r="M113" i="32"/>
  <c r="L113" i="32"/>
  <c r="K113" i="32"/>
  <c r="H113" i="32"/>
  <c r="G113" i="32"/>
  <c r="AP112" i="32"/>
  <c r="AO112" i="32"/>
  <c r="AN112" i="32"/>
  <c r="AM112" i="32"/>
  <c r="AL112" i="32"/>
  <c r="AK112" i="32"/>
  <c r="AJ112" i="32"/>
  <c r="R112" i="32"/>
  <c r="Q112" i="32"/>
  <c r="P112" i="32"/>
  <c r="O112" i="32"/>
  <c r="N112" i="32"/>
  <c r="M112" i="32"/>
  <c r="L112" i="32"/>
  <c r="K112" i="32"/>
  <c r="H112" i="32"/>
  <c r="G112" i="32"/>
  <c r="AP111" i="32"/>
  <c r="AO111" i="32"/>
  <c r="AN111" i="32"/>
  <c r="AM111" i="32"/>
  <c r="AL111" i="32"/>
  <c r="AK111" i="32"/>
  <c r="AJ111" i="32"/>
  <c r="U111" i="32"/>
  <c r="T111" i="32"/>
  <c r="K111" i="32"/>
  <c r="H111" i="32"/>
  <c r="G111" i="32"/>
  <c r="AP110" i="32"/>
  <c r="AO110" i="32"/>
  <c r="AN110" i="32"/>
  <c r="AM110" i="32"/>
  <c r="AL110" i="32"/>
  <c r="AK110" i="32"/>
  <c r="AJ110" i="32"/>
  <c r="R110" i="32"/>
  <c r="Q110" i="32"/>
  <c r="P110" i="32"/>
  <c r="O110" i="32"/>
  <c r="N110" i="32"/>
  <c r="M110" i="32"/>
  <c r="L110" i="32"/>
  <c r="K110" i="32"/>
  <c r="H110" i="32"/>
  <c r="G110" i="32"/>
  <c r="AP109" i="32"/>
  <c r="AO109" i="32"/>
  <c r="AN109" i="32"/>
  <c r="AM109" i="32"/>
  <c r="AL109" i="32"/>
  <c r="AK109" i="32"/>
  <c r="AJ109" i="32"/>
  <c r="R109" i="32"/>
  <c r="Q109" i="32"/>
  <c r="P109" i="32"/>
  <c r="O109" i="32"/>
  <c r="N109" i="32"/>
  <c r="M109" i="32"/>
  <c r="L109" i="32"/>
  <c r="K109" i="32"/>
  <c r="H109" i="32"/>
  <c r="G109" i="32"/>
  <c r="AP108" i="32"/>
  <c r="AO108" i="32"/>
  <c r="AN108" i="32"/>
  <c r="AM108" i="32"/>
  <c r="AL108" i="32"/>
  <c r="AK108" i="32"/>
  <c r="AJ108" i="32"/>
  <c r="R108" i="32"/>
  <c r="Q108" i="32"/>
  <c r="P108" i="32"/>
  <c r="O108" i="32"/>
  <c r="N108" i="32"/>
  <c r="M108" i="32"/>
  <c r="L108" i="32"/>
  <c r="K108" i="32"/>
  <c r="H108" i="32"/>
  <c r="G108" i="32"/>
  <c r="AP107" i="32"/>
  <c r="AO107" i="32"/>
  <c r="AN107" i="32"/>
  <c r="AM107" i="32"/>
  <c r="AL107" i="32"/>
  <c r="AK107" i="32"/>
  <c r="AJ107" i="32"/>
  <c r="R107" i="32"/>
  <c r="Q107" i="32"/>
  <c r="P107" i="32"/>
  <c r="O107" i="32"/>
  <c r="N107" i="32"/>
  <c r="M107" i="32"/>
  <c r="L107" i="32"/>
  <c r="K107" i="32"/>
  <c r="H107" i="32"/>
  <c r="G107" i="32"/>
  <c r="AP106" i="32"/>
  <c r="AO106" i="32"/>
  <c r="AN106" i="32"/>
  <c r="AM106" i="32"/>
  <c r="AL106" i="32"/>
  <c r="AK106" i="32"/>
  <c r="AJ106" i="32"/>
  <c r="R106" i="32"/>
  <c r="Q106" i="32"/>
  <c r="P106" i="32"/>
  <c r="O106" i="32"/>
  <c r="N106" i="32"/>
  <c r="M106" i="32"/>
  <c r="L106" i="32"/>
  <c r="K106" i="32"/>
  <c r="H106" i="32"/>
  <c r="G106" i="32"/>
  <c r="AP105" i="32"/>
  <c r="AO105" i="32"/>
  <c r="AN105" i="32"/>
  <c r="AM105" i="32"/>
  <c r="AL105" i="32"/>
  <c r="AK105" i="32"/>
  <c r="AJ105" i="32"/>
  <c r="R105" i="32"/>
  <c r="Q105" i="32"/>
  <c r="P105" i="32"/>
  <c r="O105" i="32"/>
  <c r="N105" i="32"/>
  <c r="M105" i="32"/>
  <c r="L105" i="32"/>
  <c r="K105" i="32"/>
  <c r="H105" i="32"/>
  <c r="G105" i="32"/>
  <c r="AP104" i="32"/>
  <c r="AO104" i="32"/>
  <c r="AN104" i="32"/>
  <c r="AM104" i="32"/>
  <c r="AL104" i="32"/>
  <c r="AK104" i="32"/>
  <c r="AJ104" i="32"/>
  <c r="R104" i="32"/>
  <c r="Q104" i="32"/>
  <c r="P104" i="32"/>
  <c r="O104" i="32"/>
  <c r="N104" i="32"/>
  <c r="M104" i="32"/>
  <c r="L104" i="32"/>
  <c r="K104" i="32"/>
  <c r="H104" i="32"/>
  <c r="G104" i="32"/>
  <c r="AP103" i="32"/>
  <c r="AO103" i="32"/>
  <c r="AN103" i="32"/>
  <c r="AM103" i="32"/>
  <c r="AL103" i="32"/>
  <c r="AK103" i="32"/>
  <c r="AJ103" i="32"/>
  <c r="U103" i="32"/>
  <c r="T103" i="32"/>
  <c r="K103" i="32"/>
  <c r="H103" i="32"/>
  <c r="G103" i="32"/>
  <c r="AP102" i="32"/>
  <c r="AO102" i="32"/>
  <c r="AN102" i="32"/>
  <c r="AM102" i="32"/>
  <c r="AL102" i="32"/>
  <c r="AK102" i="32"/>
  <c r="AJ102" i="32"/>
  <c r="R102" i="32"/>
  <c r="Q102" i="32"/>
  <c r="P102" i="32"/>
  <c r="O102" i="32"/>
  <c r="N102" i="32"/>
  <c r="M102" i="32"/>
  <c r="L102" i="32"/>
  <c r="K102" i="32"/>
  <c r="H102" i="32"/>
  <c r="G102" i="32"/>
  <c r="AP101" i="32"/>
  <c r="AO101" i="32"/>
  <c r="AN101" i="32"/>
  <c r="AM101" i="32"/>
  <c r="AL101" i="32"/>
  <c r="AK101" i="32"/>
  <c r="AJ101" i="32"/>
  <c r="R101" i="32"/>
  <c r="Q101" i="32"/>
  <c r="P101" i="32"/>
  <c r="O101" i="32"/>
  <c r="N101" i="32"/>
  <c r="M101" i="32"/>
  <c r="L101" i="32"/>
  <c r="K101" i="32"/>
  <c r="H101" i="32"/>
  <c r="G101" i="32"/>
  <c r="AP100" i="32"/>
  <c r="AO100" i="32"/>
  <c r="AN100" i="32"/>
  <c r="AM100" i="32"/>
  <c r="AL100" i="32"/>
  <c r="AK100" i="32"/>
  <c r="AJ100" i="32"/>
  <c r="R100" i="32"/>
  <c r="Q100" i="32"/>
  <c r="P100" i="32"/>
  <c r="O100" i="32"/>
  <c r="N100" i="32"/>
  <c r="M100" i="32"/>
  <c r="L100" i="32"/>
  <c r="K100" i="32"/>
  <c r="H100" i="32"/>
  <c r="G100" i="32"/>
  <c r="AP99" i="32"/>
  <c r="AO99" i="32"/>
  <c r="AN99" i="32"/>
  <c r="AM99" i="32"/>
  <c r="AL99" i="32"/>
  <c r="AK99" i="32"/>
  <c r="AJ99" i="32"/>
  <c r="R99" i="32"/>
  <c r="Q99" i="32"/>
  <c r="P99" i="32"/>
  <c r="O99" i="32"/>
  <c r="N99" i="32"/>
  <c r="M99" i="32"/>
  <c r="L99" i="32"/>
  <c r="K99" i="32"/>
  <c r="H99" i="32"/>
  <c r="G99" i="32"/>
  <c r="AP98" i="32"/>
  <c r="AO98" i="32"/>
  <c r="AN98" i="32"/>
  <c r="AM98" i="32"/>
  <c r="AL98" i="32"/>
  <c r="AK98" i="32"/>
  <c r="AJ98" i="32"/>
  <c r="R98" i="32"/>
  <c r="Q98" i="32"/>
  <c r="P98" i="32"/>
  <c r="O98" i="32"/>
  <c r="N98" i="32"/>
  <c r="M98" i="32"/>
  <c r="L98" i="32"/>
  <c r="K98" i="32"/>
  <c r="H98" i="32"/>
  <c r="G98" i="32"/>
  <c r="AP97" i="32"/>
  <c r="AO97" i="32"/>
  <c r="AN97" i="32"/>
  <c r="AM97" i="32"/>
  <c r="AL97" i="32"/>
  <c r="AK97" i="32"/>
  <c r="AJ97" i="32"/>
  <c r="R97" i="32"/>
  <c r="Q97" i="32"/>
  <c r="P97" i="32"/>
  <c r="O97" i="32"/>
  <c r="N97" i="32"/>
  <c r="M97" i="32"/>
  <c r="L97" i="32"/>
  <c r="K97" i="32"/>
  <c r="H97" i="32"/>
  <c r="G97" i="32"/>
  <c r="AP96" i="32"/>
  <c r="AO96" i="32"/>
  <c r="AN96" i="32"/>
  <c r="AM96" i="32"/>
  <c r="AL96" i="32"/>
  <c r="AK96" i="32"/>
  <c r="AJ96" i="32"/>
  <c r="R96" i="32"/>
  <c r="Q96" i="32"/>
  <c r="P96" i="32"/>
  <c r="O96" i="32"/>
  <c r="N96" i="32"/>
  <c r="M96" i="32"/>
  <c r="L96" i="32"/>
  <c r="K96" i="32"/>
  <c r="H96" i="32"/>
  <c r="G96" i="32"/>
  <c r="AP95" i="32"/>
  <c r="AO95" i="32"/>
  <c r="AN95" i="32"/>
  <c r="AM95" i="32"/>
  <c r="AL95" i="32"/>
  <c r="AK95" i="32"/>
  <c r="AJ95" i="32"/>
  <c r="U95" i="32"/>
  <c r="T95" i="32"/>
  <c r="K95" i="32"/>
  <c r="H95" i="32"/>
  <c r="G95" i="32"/>
  <c r="AP94" i="32"/>
  <c r="AO94" i="32"/>
  <c r="AN94" i="32"/>
  <c r="AM94" i="32"/>
  <c r="AL94" i="32"/>
  <c r="AK94" i="32"/>
  <c r="AJ94" i="32"/>
  <c r="R94" i="32"/>
  <c r="Q94" i="32"/>
  <c r="P94" i="32"/>
  <c r="O94" i="32"/>
  <c r="N94" i="32"/>
  <c r="M94" i="32"/>
  <c r="L94" i="32"/>
  <c r="K94" i="32"/>
  <c r="H94" i="32"/>
  <c r="G94" i="32"/>
  <c r="AP93" i="32"/>
  <c r="AO93" i="32"/>
  <c r="AN93" i="32"/>
  <c r="AM93" i="32"/>
  <c r="AL93" i="32"/>
  <c r="AK93" i="32"/>
  <c r="AJ93" i="32"/>
  <c r="R93" i="32"/>
  <c r="Q93" i="32"/>
  <c r="P93" i="32"/>
  <c r="O93" i="32"/>
  <c r="N93" i="32"/>
  <c r="M93" i="32"/>
  <c r="L93" i="32"/>
  <c r="K93" i="32"/>
  <c r="H93" i="32"/>
  <c r="G93" i="32"/>
  <c r="AP92" i="32"/>
  <c r="AO92" i="32"/>
  <c r="AN92" i="32"/>
  <c r="AM92" i="32"/>
  <c r="AL92" i="32"/>
  <c r="AK92" i="32"/>
  <c r="AJ92" i="32"/>
  <c r="R92" i="32"/>
  <c r="Q92" i="32"/>
  <c r="P92" i="32"/>
  <c r="O92" i="32"/>
  <c r="N92" i="32"/>
  <c r="M92" i="32"/>
  <c r="L92" i="32"/>
  <c r="K92" i="32"/>
  <c r="H92" i="32"/>
  <c r="G92" i="32"/>
  <c r="AP91" i="32"/>
  <c r="AO91" i="32"/>
  <c r="AN91" i="32"/>
  <c r="AM91" i="32"/>
  <c r="AL91" i="32"/>
  <c r="AK91" i="32"/>
  <c r="AJ91" i="32"/>
  <c r="R91" i="32"/>
  <c r="Q91" i="32"/>
  <c r="P91" i="32"/>
  <c r="O91" i="32"/>
  <c r="N91" i="32"/>
  <c r="M91" i="32"/>
  <c r="L91" i="32"/>
  <c r="K91" i="32"/>
  <c r="H91" i="32"/>
  <c r="G91" i="32"/>
  <c r="AP90" i="32"/>
  <c r="AO90" i="32"/>
  <c r="AN90" i="32"/>
  <c r="AM90" i="32"/>
  <c r="AL90" i="32"/>
  <c r="AK90" i="32"/>
  <c r="AJ90" i="32"/>
  <c r="R90" i="32"/>
  <c r="Q90" i="32"/>
  <c r="P90" i="32"/>
  <c r="O90" i="32"/>
  <c r="N90" i="32"/>
  <c r="M90" i="32"/>
  <c r="L90" i="32"/>
  <c r="K90" i="32"/>
  <c r="H90" i="32"/>
  <c r="G90" i="32"/>
  <c r="AP89" i="32"/>
  <c r="AO89" i="32"/>
  <c r="AN89" i="32"/>
  <c r="AM89" i="32"/>
  <c r="AL89" i="32"/>
  <c r="AK89" i="32"/>
  <c r="AJ89" i="32"/>
  <c r="R89" i="32"/>
  <c r="Q89" i="32"/>
  <c r="P89" i="32"/>
  <c r="O89" i="32"/>
  <c r="N89" i="32"/>
  <c r="M89" i="32"/>
  <c r="L89" i="32"/>
  <c r="K89" i="32"/>
  <c r="H89" i="32"/>
  <c r="G89" i="32"/>
  <c r="AP88" i="32"/>
  <c r="AO88" i="32"/>
  <c r="AN88" i="32"/>
  <c r="AM88" i="32"/>
  <c r="AL88" i="32"/>
  <c r="AK88" i="32"/>
  <c r="AJ88" i="32"/>
  <c r="R88" i="32"/>
  <c r="Q88" i="32"/>
  <c r="P88" i="32"/>
  <c r="O88" i="32"/>
  <c r="N88" i="32"/>
  <c r="M88" i="32"/>
  <c r="L88" i="32"/>
  <c r="K88" i="32"/>
  <c r="H88" i="32"/>
  <c r="G88" i="32"/>
  <c r="AP87" i="32"/>
  <c r="AO87" i="32"/>
  <c r="AN87" i="32"/>
  <c r="AM87" i="32"/>
  <c r="AL87" i="32"/>
  <c r="AK87" i="32"/>
  <c r="AJ87" i="32"/>
  <c r="U87" i="32"/>
  <c r="T87" i="32"/>
  <c r="K87" i="32"/>
  <c r="H87" i="32"/>
  <c r="G87" i="32"/>
  <c r="AP86" i="32"/>
  <c r="AO86" i="32"/>
  <c r="AN86" i="32"/>
  <c r="AM86" i="32"/>
  <c r="AL86" i="32"/>
  <c r="AK86" i="32"/>
  <c r="AJ86" i="32"/>
  <c r="R86" i="32"/>
  <c r="Q86" i="32"/>
  <c r="P86" i="32"/>
  <c r="O86" i="32"/>
  <c r="N86" i="32"/>
  <c r="M86" i="32"/>
  <c r="L86" i="32"/>
  <c r="K86" i="32"/>
  <c r="H86" i="32"/>
  <c r="G86" i="32"/>
  <c r="AP85" i="32"/>
  <c r="AO85" i="32"/>
  <c r="AN85" i="32"/>
  <c r="AM85" i="32"/>
  <c r="AL85" i="32"/>
  <c r="AK85" i="32"/>
  <c r="AJ85" i="32"/>
  <c r="R85" i="32"/>
  <c r="Q85" i="32"/>
  <c r="P85" i="32"/>
  <c r="O85" i="32"/>
  <c r="N85" i="32"/>
  <c r="M85" i="32"/>
  <c r="L85" i="32"/>
  <c r="K85" i="32"/>
  <c r="H85" i="32"/>
  <c r="G85" i="32"/>
  <c r="AP84" i="32"/>
  <c r="AO84" i="32"/>
  <c r="AN84" i="32"/>
  <c r="AM84" i="32"/>
  <c r="AL84" i="32"/>
  <c r="AK84" i="32"/>
  <c r="AJ84" i="32"/>
  <c r="R84" i="32"/>
  <c r="Q84" i="32"/>
  <c r="P84" i="32"/>
  <c r="O84" i="32"/>
  <c r="N84" i="32"/>
  <c r="M84" i="32"/>
  <c r="L84" i="32"/>
  <c r="K84" i="32"/>
  <c r="H84" i="32"/>
  <c r="G84" i="32"/>
  <c r="AP83" i="32"/>
  <c r="AO83" i="32"/>
  <c r="AN83" i="32"/>
  <c r="AM83" i="32"/>
  <c r="AL83" i="32"/>
  <c r="AK83" i="32"/>
  <c r="AJ83" i="32"/>
  <c r="R83" i="32"/>
  <c r="Q83" i="32"/>
  <c r="P83" i="32"/>
  <c r="O83" i="32"/>
  <c r="N83" i="32"/>
  <c r="M83" i="32"/>
  <c r="L83" i="32"/>
  <c r="K83" i="32"/>
  <c r="H83" i="32"/>
  <c r="G83" i="32"/>
  <c r="AP82" i="32"/>
  <c r="AO82" i="32"/>
  <c r="AN82" i="32"/>
  <c r="AM82" i="32"/>
  <c r="AL82" i="32"/>
  <c r="AK82" i="32"/>
  <c r="AJ82" i="32"/>
  <c r="R82" i="32"/>
  <c r="Q82" i="32"/>
  <c r="P82" i="32"/>
  <c r="O82" i="32"/>
  <c r="N82" i="32"/>
  <c r="M82" i="32"/>
  <c r="L82" i="32"/>
  <c r="K82" i="32"/>
  <c r="H82" i="32"/>
  <c r="G82" i="32"/>
  <c r="AP81" i="32"/>
  <c r="AO81" i="32"/>
  <c r="AN81" i="32"/>
  <c r="AM81" i="32"/>
  <c r="AL81" i="32"/>
  <c r="AK81" i="32"/>
  <c r="AJ81" i="32"/>
  <c r="R81" i="32"/>
  <c r="Q81" i="32"/>
  <c r="P81" i="32"/>
  <c r="O81" i="32"/>
  <c r="N81" i="32"/>
  <c r="M81" i="32"/>
  <c r="L81" i="32"/>
  <c r="K81" i="32"/>
  <c r="H81" i="32"/>
  <c r="G81" i="32"/>
  <c r="AP80" i="32"/>
  <c r="AO80" i="32"/>
  <c r="AN80" i="32"/>
  <c r="AM80" i="32"/>
  <c r="AL80" i="32"/>
  <c r="AK80" i="32"/>
  <c r="AJ80" i="32"/>
  <c r="R80" i="32"/>
  <c r="Q80" i="32"/>
  <c r="P80" i="32"/>
  <c r="O80" i="32"/>
  <c r="N80" i="32"/>
  <c r="M80" i="32"/>
  <c r="L80" i="32"/>
  <c r="K80" i="32"/>
  <c r="H80" i="32"/>
  <c r="G80" i="32"/>
  <c r="AP79" i="32"/>
  <c r="AO79" i="32"/>
  <c r="AN79" i="32"/>
  <c r="AM79" i="32"/>
  <c r="AL79" i="32"/>
  <c r="AK79" i="32"/>
  <c r="AJ79" i="32"/>
  <c r="U79" i="32"/>
  <c r="T79" i="32"/>
  <c r="K79" i="32"/>
  <c r="H79" i="32"/>
  <c r="G79" i="32"/>
  <c r="AP78" i="32"/>
  <c r="AO78" i="32"/>
  <c r="AN78" i="32"/>
  <c r="AM78" i="32"/>
  <c r="AL78" i="32"/>
  <c r="AK78" i="32"/>
  <c r="AJ78" i="32"/>
  <c r="R78" i="32"/>
  <c r="Q78" i="32"/>
  <c r="P78" i="32"/>
  <c r="O78" i="32"/>
  <c r="N78" i="32"/>
  <c r="M78" i="32"/>
  <c r="L78" i="32"/>
  <c r="K78" i="32"/>
  <c r="H78" i="32"/>
  <c r="G78" i="32"/>
  <c r="AP77" i="32"/>
  <c r="AO77" i="32"/>
  <c r="AN77" i="32"/>
  <c r="AM77" i="32"/>
  <c r="AL77" i="32"/>
  <c r="AK77" i="32"/>
  <c r="AJ77" i="32"/>
  <c r="R77" i="32"/>
  <c r="Q77" i="32"/>
  <c r="P77" i="32"/>
  <c r="O77" i="32"/>
  <c r="N77" i="32"/>
  <c r="M77" i="32"/>
  <c r="L77" i="32"/>
  <c r="K77" i="32"/>
  <c r="H77" i="32"/>
  <c r="G77" i="32"/>
  <c r="AP76" i="32"/>
  <c r="AO76" i="32"/>
  <c r="AN76" i="32"/>
  <c r="AM76" i="32"/>
  <c r="AL76" i="32"/>
  <c r="AK76" i="32"/>
  <c r="AJ76" i="32"/>
  <c r="R76" i="32"/>
  <c r="Q76" i="32"/>
  <c r="P76" i="32"/>
  <c r="O76" i="32"/>
  <c r="N76" i="32"/>
  <c r="M76" i="32"/>
  <c r="L76" i="32"/>
  <c r="K76" i="32"/>
  <c r="H76" i="32"/>
  <c r="G76" i="32"/>
  <c r="AP75" i="32"/>
  <c r="AO75" i="32"/>
  <c r="AN75" i="32"/>
  <c r="AM75" i="32"/>
  <c r="AL75" i="32"/>
  <c r="AK75" i="32"/>
  <c r="AJ75" i="32"/>
  <c r="R75" i="32"/>
  <c r="Q75" i="32"/>
  <c r="P75" i="32"/>
  <c r="O75" i="32"/>
  <c r="N75" i="32"/>
  <c r="M75" i="32"/>
  <c r="L75" i="32"/>
  <c r="K75" i="32"/>
  <c r="H75" i="32"/>
  <c r="G75" i="32"/>
  <c r="AP74" i="32"/>
  <c r="AO74" i="32"/>
  <c r="AN74" i="32"/>
  <c r="AM74" i="32"/>
  <c r="AL74" i="32"/>
  <c r="AK74" i="32"/>
  <c r="AJ74" i="32"/>
  <c r="R74" i="32"/>
  <c r="Q74" i="32"/>
  <c r="P74" i="32"/>
  <c r="O74" i="32"/>
  <c r="N74" i="32"/>
  <c r="M74" i="32"/>
  <c r="L74" i="32"/>
  <c r="K74" i="32"/>
  <c r="H74" i="32"/>
  <c r="G74" i="32"/>
  <c r="AP73" i="32"/>
  <c r="AO73" i="32"/>
  <c r="AN73" i="32"/>
  <c r="AM73" i="32"/>
  <c r="AL73" i="32"/>
  <c r="AK73" i="32"/>
  <c r="AJ73" i="32"/>
  <c r="R73" i="32"/>
  <c r="Q73" i="32"/>
  <c r="P73" i="32"/>
  <c r="O73" i="32"/>
  <c r="N73" i="32"/>
  <c r="M73" i="32"/>
  <c r="L73" i="32"/>
  <c r="K73" i="32"/>
  <c r="H73" i="32"/>
  <c r="G73" i="32"/>
  <c r="AP72" i="32"/>
  <c r="AO72" i="32"/>
  <c r="AN72" i="32"/>
  <c r="AM72" i="32"/>
  <c r="AL72" i="32"/>
  <c r="AK72" i="32"/>
  <c r="AJ72" i="32"/>
  <c r="R72" i="32"/>
  <c r="Q72" i="32"/>
  <c r="P72" i="32"/>
  <c r="O72" i="32"/>
  <c r="N72" i="32"/>
  <c r="M72" i="32"/>
  <c r="L72" i="32"/>
  <c r="K72" i="32"/>
  <c r="H72" i="32"/>
  <c r="G72" i="32"/>
  <c r="AP71" i="32"/>
  <c r="AO71" i="32"/>
  <c r="AN71" i="32"/>
  <c r="AM71" i="32"/>
  <c r="AL71" i="32"/>
  <c r="AK71" i="32"/>
  <c r="AJ71" i="32"/>
  <c r="U71" i="32"/>
  <c r="T71" i="32"/>
  <c r="K71" i="32"/>
  <c r="H71" i="32"/>
  <c r="G71" i="32"/>
  <c r="AP70" i="32"/>
  <c r="AO70" i="32"/>
  <c r="AN70" i="32"/>
  <c r="AM70" i="32"/>
  <c r="AL70" i="32"/>
  <c r="AK70" i="32"/>
  <c r="AJ70" i="32"/>
  <c r="R70" i="32"/>
  <c r="Q70" i="32"/>
  <c r="P70" i="32"/>
  <c r="O70" i="32"/>
  <c r="N70" i="32"/>
  <c r="M70" i="32"/>
  <c r="L70" i="32"/>
  <c r="K70" i="32"/>
  <c r="H70" i="32"/>
  <c r="G70" i="32"/>
  <c r="AP69" i="32"/>
  <c r="AO69" i="32"/>
  <c r="AN69" i="32"/>
  <c r="AM69" i="32"/>
  <c r="AL69" i="32"/>
  <c r="AK69" i="32"/>
  <c r="AJ69" i="32"/>
  <c r="R69" i="32"/>
  <c r="Q69" i="32"/>
  <c r="P69" i="32"/>
  <c r="O69" i="32"/>
  <c r="N69" i="32"/>
  <c r="M69" i="32"/>
  <c r="L69" i="32"/>
  <c r="K69" i="32"/>
  <c r="H69" i="32"/>
  <c r="G69" i="32"/>
  <c r="AP68" i="32"/>
  <c r="AO68" i="32"/>
  <c r="AN68" i="32"/>
  <c r="AM68" i="32"/>
  <c r="AL68" i="32"/>
  <c r="AK68" i="32"/>
  <c r="AJ68" i="32"/>
  <c r="R68" i="32"/>
  <c r="Q68" i="32"/>
  <c r="P68" i="32"/>
  <c r="O68" i="32"/>
  <c r="N68" i="32"/>
  <c r="M68" i="32"/>
  <c r="L68" i="32"/>
  <c r="K68" i="32"/>
  <c r="H68" i="32"/>
  <c r="G68" i="32"/>
  <c r="AP67" i="32"/>
  <c r="AO67" i="32"/>
  <c r="AN67" i="32"/>
  <c r="AM67" i="32"/>
  <c r="AL67" i="32"/>
  <c r="AK67" i="32"/>
  <c r="AJ67" i="32"/>
  <c r="R67" i="32"/>
  <c r="Q67" i="32"/>
  <c r="P67" i="32"/>
  <c r="O67" i="32"/>
  <c r="N67" i="32"/>
  <c r="M67" i="32"/>
  <c r="L67" i="32"/>
  <c r="K67" i="32"/>
  <c r="H67" i="32"/>
  <c r="G67" i="32"/>
  <c r="AP66" i="32"/>
  <c r="AO66" i="32"/>
  <c r="AN66" i="32"/>
  <c r="AM66" i="32"/>
  <c r="AL66" i="32"/>
  <c r="AK66" i="32"/>
  <c r="AJ66" i="32"/>
  <c r="R66" i="32"/>
  <c r="Q66" i="32"/>
  <c r="P66" i="32"/>
  <c r="O66" i="32"/>
  <c r="N66" i="32"/>
  <c r="M66" i="32"/>
  <c r="L66" i="32"/>
  <c r="K66" i="32"/>
  <c r="H66" i="32"/>
  <c r="G66" i="32"/>
  <c r="AP65" i="32"/>
  <c r="AO65" i="32"/>
  <c r="AN65" i="32"/>
  <c r="AM65" i="32"/>
  <c r="AL65" i="32"/>
  <c r="AK65" i="32"/>
  <c r="AJ65" i="32"/>
  <c r="R65" i="32"/>
  <c r="Q65" i="32"/>
  <c r="P65" i="32"/>
  <c r="O65" i="32"/>
  <c r="N65" i="32"/>
  <c r="M65" i="32"/>
  <c r="L65" i="32"/>
  <c r="K65" i="32"/>
  <c r="H65" i="32"/>
  <c r="G65" i="32"/>
  <c r="AP64" i="32"/>
  <c r="AO64" i="32"/>
  <c r="AN64" i="32"/>
  <c r="AM64" i="32"/>
  <c r="AL64" i="32"/>
  <c r="AK64" i="32"/>
  <c r="AJ64" i="32"/>
  <c r="R64" i="32"/>
  <c r="Q64" i="32"/>
  <c r="P64" i="32"/>
  <c r="O64" i="32"/>
  <c r="N64" i="32"/>
  <c r="M64" i="32"/>
  <c r="L64" i="32"/>
  <c r="K64" i="32"/>
  <c r="H64" i="32"/>
  <c r="G64" i="32"/>
  <c r="AP63" i="32"/>
  <c r="AO63" i="32"/>
  <c r="AN63" i="32"/>
  <c r="AM63" i="32"/>
  <c r="AL63" i="32"/>
  <c r="AK63" i="32"/>
  <c r="AJ63" i="32"/>
  <c r="U63" i="32"/>
  <c r="T63" i="32"/>
  <c r="K63" i="32"/>
  <c r="H63" i="32"/>
  <c r="G63" i="32"/>
  <c r="AP62" i="32"/>
  <c r="AO62" i="32"/>
  <c r="AN62" i="32"/>
  <c r="AM62" i="32"/>
  <c r="AL62" i="32"/>
  <c r="AK62" i="32"/>
  <c r="AJ62" i="32"/>
  <c r="R62" i="32"/>
  <c r="Q62" i="32"/>
  <c r="P62" i="32"/>
  <c r="O62" i="32"/>
  <c r="N62" i="32"/>
  <c r="M62" i="32"/>
  <c r="L62" i="32"/>
  <c r="K62" i="32"/>
  <c r="H62" i="32"/>
  <c r="G62" i="32"/>
  <c r="AP61" i="32"/>
  <c r="AO61" i="32"/>
  <c r="AN61" i="32"/>
  <c r="AM61" i="32"/>
  <c r="AL61" i="32"/>
  <c r="AK61" i="32"/>
  <c r="AJ61" i="32"/>
  <c r="R61" i="32"/>
  <c r="Q61" i="32"/>
  <c r="P61" i="32"/>
  <c r="O61" i="32"/>
  <c r="N61" i="32"/>
  <c r="M61" i="32"/>
  <c r="L61" i="32"/>
  <c r="K61" i="32"/>
  <c r="H61" i="32"/>
  <c r="G61" i="32"/>
  <c r="AP60" i="32"/>
  <c r="AO60" i="32"/>
  <c r="AN60" i="32"/>
  <c r="AM60" i="32"/>
  <c r="AL60" i="32"/>
  <c r="AK60" i="32"/>
  <c r="AJ60" i="32"/>
  <c r="R60" i="32"/>
  <c r="Q60" i="32"/>
  <c r="P60" i="32"/>
  <c r="O60" i="32"/>
  <c r="N60" i="32"/>
  <c r="M60" i="32"/>
  <c r="L60" i="32"/>
  <c r="K60" i="32"/>
  <c r="H60" i="32"/>
  <c r="G60" i="32"/>
  <c r="AP59" i="32"/>
  <c r="AO59" i="32"/>
  <c r="AN59" i="32"/>
  <c r="AM59" i="32"/>
  <c r="AL59" i="32"/>
  <c r="AK59" i="32"/>
  <c r="AJ59" i="32"/>
  <c r="R59" i="32"/>
  <c r="Q59" i="32"/>
  <c r="P59" i="32"/>
  <c r="O59" i="32"/>
  <c r="N59" i="32"/>
  <c r="M59" i="32"/>
  <c r="L59" i="32"/>
  <c r="K59" i="32"/>
  <c r="H59" i="32"/>
  <c r="G59" i="32"/>
  <c r="AP58" i="32"/>
  <c r="AO58" i="32"/>
  <c r="AN58" i="32"/>
  <c r="AM58" i="32"/>
  <c r="AL58" i="32"/>
  <c r="AK58" i="32"/>
  <c r="AJ58" i="32"/>
  <c r="R58" i="32"/>
  <c r="Q58" i="32"/>
  <c r="P58" i="32"/>
  <c r="O58" i="32"/>
  <c r="N58" i="32"/>
  <c r="M58" i="32"/>
  <c r="L58" i="32"/>
  <c r="K58" i="32"/>
  <c r="H58" i="32"/>
  <c r="G58" i="32"/>
  <c r="AP57" i="32"/>
  <c r="AO57" i="32"/>
  <c r="AN57" i="32"/>
  <c r="AM57" i="32"/>
  <c r="AL57" i="32"/>
  <c r="AK57" i="32"/>
  <c r="AJ57" i="32"/>
  <c r="R57" i="32"/>
  <c r="Q57" i="32"/>
  <c r="P57" i="32"/>
  <c r="O57" i="32"/>
  <c r="N57" i="32"/>
  <c r="M57" i="32"/>
  <c r="L57" i="32"/>
  <c r="K57" i="32"/>
  <c r="H57" i="32"/>
  <c r="G57" i="32"/>
  <c r="AP56" i="32"/>
  <c r="AO56" i="32"/>
  <c r="AN56" i="32"/>
  <c r="AM56" i="32"/>
  <c r="AL56" i="32"/>
  <c r="AK56" i="32"/>
  <c r="AJ56" i="32"/>
  <c r="R56" i="32"/>
  <c r="Q56" i="32"/>
  <c r="P56" i="32"/>
  <c r="O56" i="32"/>
  <c r="N56" i="32"/>
  <c r="M56" i="32"/>
  <c r="L56" i="32"/>
  <c r="K56" i="32"/>
  <c r="H56" i="32"/>
  <c r="G56" i="32"/>
  <c r="AP55" i="32"/>
  <c r="AO55" i="32"/>
  <c r="AN55" i="32"/>
  <c r="AM55" i="32"/>
  <c r="AL55" i="32"/>
  <c r="AK55" i="32"/>
  <c r="AJ55" i="32"/>
  <c r="U55" i="32"/>
  <c r="T55" i="32"/>
  <c r="K55" i="32"/>
  <c r="H55" i="32"/>
  <c r="G55" i="32"/>
  <c r="AP54" i="32"/>
  <c r="AO54" i="32"/>
  <c r="AN54" i="32"/>
  <c r="AM54" i="32"/>
  <c r="AL54" i="32"/>
  <c r="AK54" i="32"/>
  <c r="AJ54" i="32"/>
  <c r="R54" i="32"/>
  <c r="Q54" i="32"/>
  <c r="P54" i="32"/>
  <c r="O54" i="32"/>
  <c r="N54" i="32"/>
  <c r="M54" i="32"/>
  <c r="L54" i="32"/>
  <c r="K54" i="32"/>
  <c r="H54" i="32"/>
  <c r="G54" i="32"/>
  <c r="AP53" i="32"/>
  <c r="AO53" i="32"/>
  <c r="AN53" i="32"/>
  <c r="AM53" i="32"/>
  <c r="AL53" i="32"/>
  <c r="AK53" i="32"/>
  <c r="AJ53" i="32"/>
  <c r="R53" i="32"/>
  <c r="Q53" i="32"/>
  <c r="P53" i="32"/>
  <c r="O53" i="32"/>
  <c r="N53" i="32"/>
  <c r="M53" i="32"/>
  <c r="L53" i="32"/>
  <c r="K53" i="32"/>
  <c r="H53" i="32"/>
  <c r="G53" i="32"/>
  <c r="AP52" i="32"/>
  <c r="AO52" i="32"/>
  <c r="AN52" i="32"/>
  <c r="AM52" i="32"/>
  <c r="AL52" i="32"/>
  <c r="AK52" i="32"/>
  <c r="AJ52" i="32"/>
  <c r="R52" i="32"/>
  <c r="Q52" i="32"/>
  <c r="P52" i="32"/>
  <c r="O52" i="32"/>
  <c r="N52" i="32"/>
  <c r="M52" i="32"/>
  <c r="L52" i="32"/>
  <c r="K52" i="32"/>
  <c r="H52" i="32"/>
  <c r="G52" i="32"/>
  <c r="AP51" i="32"/>
  <c r="AO51" i="32"/>
  <c r="AN51" i="32"/>
  <c r="AM51" i="32"/>
  <c r="AL51" i="32"/>
  <c r="AK51" i="32"/>
  <c r="AJ51" i="32"/>
  <c r="R51" i="32"/>
  <c r="Q51" i="32"/>
  <c r="P51" i="32"/>
  <c r="O51" i="32"/>
  <c r="N51" i="32"/>
  <c r="M51" i="32"/>
  <c r="L51" i="32"/>
  <c r="K51" i="32"/>
  <c r="H51" i="32"/>
  <c r="G51" i="32"/>
  <c r="AP50" i="32"/>
  <c r="AO50" i="32"/>
  <c r="AN50" i="32"/>
  <c r="AM50" i="32"/>
  <c r="AL50" i="32"/>
  <c r="AK50" i="32"/>
  <c r="AJ50" i="32"/>
  <c r="R50" i="32"/>
  <c r="Q50" i="32"/>
  <c r="P50" i="32"/>
  <c r="O50" i="32"/>
  <c r="N50" i="32"/>
  <c r="M50" i="32"/>
  <c r="L50" i="32"/>
  <c r="K50" i="32"/>
  <c r="H50" i="32"/>
  <c r="G50" i="32"/>
  <c r="AP49" i="32"/>
  <c r="AO49" i="32"/>
  <c r="AN49" i="32"/>
  <c r="AM49" i="32"/>
  <c r="AL49" i="32"/>
  <c r="AK49" i="32"/>
  <c r="AJ49" i="32"/>
  <c r="R49" i="32"/>
  <c r="Q49" i="32"/>
  <c r="P49" i="32"/>
  <c r="O49" i="32"/>
  <c r="N49" i="32"/>
  <c r="M49" i="32"/>
  <c r="L49" i="32"/>
  <c r="K49" i="32"/>
  <c r="H49" i="32"/>
  <c r="G49" i="32"/>
  <c r="AP48" i="32"/>
  <c r="AO48" i="32"/>
  <c r="AN48" i="32"/>
  <c r="AM48" i="32"/>
  <c r="AL48" i="32"/>
  <c r="AK48" i="32"/>
  <c r="AJ48" i="32"/>
  <c r="R48" i="32"/>
  <c r="Q48" i="32"/>
  <c r="P48" i="32"/>
  <c r="O48" i="32"/>
  <c r="N48" i="32"/>
  <c r="M48" i="32"/>
  <c r="L48" i="32"/>
  <c r="K48" i="32"/>
  <c r="H48" i="32"/>
  <c r="G48" i="32"/>
  <c r="AP47" i="32"/>
  <c r="AO47" i="32"/>
  <c r="AN47" i="32"/>
  <c r="AM47" i="32"/>
  <c r="AL47" i="32"/>
  <c r="AK47" i="32"/>
  <c r="AJ47" i="32"/>
  <c r="U47" i="32"/>
  <c r="T47" i="32"/>
  <c r="K47" i="32"/>
  <c r="H47" i="32"/>
  <c r="G47" i="32"/>
  <c r="AP46" i="32"/>
  <c r="AO46" i="32"/>
  <c r="AN46" i="32"/>
  <c r="AM46" i="32"/>
  <c r="AL46" i="32"/>
  <c r="AK46" i="32"/>
  <c r="AJ46" i="32"/>
  <c r="R46" i="32"/>
  <c r="Q46" i="32"/>
  <c r="P46" i="32"/>
  <c r="O46" i="32"/>
  <c r="N46" i="32"/>
  <c r="M46" i="32"/>
  <c r="L46" i="32"/>
  <c r="K46" i="32"/>
  <c r="H46" i="32"/>
  <c r="G46" i="32"/>
  <c r="AP45" i="32"/>
  <c r="AO45" i="32"/>
  <c r="AN45" i="32"/>
  <c r="AM45" i="32"/>
  <c r="AL45" i="32"/>
  <c r="AK45" i="32"/>
  <c r="AJ45" i="32"/>
  <c r="R45" i="32"/>
  <c r="Q45" i="32"/>
  <c r="P45" i="32"/>
  <c r="O45" i="32"/>
  <c r="N45" i="32"/>
  <c r="M45" i="32"/>
  <c r="L45" i="32"/>
  <c r="K45" i="32"/>
  <c r="H45" i="32"/>
  <c r="G45" i="32"/>
  <c r="AP44" i="32"/>
  <c r="AO44" i="32"/>
  <c r="AN44" i="32"/>
  <c r="AM44" i="32"/>
  <c r="AL44" i="32"/>
  <c r="AK44" i="32"/>
  <c r="AJ44" i="32"/>
  <c r="R44" i="32"/>
  <c r="Q44" i="32"/>
  <c r="P44" i="32"/>
  <c r="O44" i="32"/>
  <c r="N44" i="32"/>
  <c r="M44" i="32"/>
  <c r="L44" i="32"/>
  <c r="K44" i="32"/>
  <c r="H44" i="32"/>
  <c r="G44" i="32"/>
  <c r="AP43" i="32"/>
  <c r="AO43" i="32"/>
  <c r="AN43" i="32"/>
  <c r="AM43" i="32"/>
  <c r="AL43" i="32"/>
  <c r="AK43" i="32"/>
  <c r="AJ43" i="32"/>
  <c r="R43" i="32"/>
  <c r="Q43" i="32"/>
  <c r="P43" i="32"/>
  <c r="O43" i="32"/>
  <c r="N43" i="32"/>
  <c r="M43" i="32"/>
  <c r="L43" i="32"/>
  <c r="K43" i="32"/>
  <c r="H43" i="32"/>
  <c r="G43" i="32"/>
  <c r="AP42" i="32"/>
  <c r="AO42" i="32"/>
  <c r="AN42" i="32"/>
  <c r="AM42" i="32"/>
  <c r="AL42" i="32"/>
  <c r="AK42" i="32"/>
  <c r="AJ42" i="32"/>
  <c r="R42" i="32"/>
  <c r="Q42" i="32"/>
  <c r="P42" i="32"/>
  <c r="O42" i="32"/>
  <c r="N42" i="32"/>
  <c r="M42" i="32"/>
  <c r="L42" i="32"/>
  <c r="K42" i="32"/>
  <c r="H42" i="32"/>
  <c r="G42" i="32"/>
  <c r="AP41" i="32"/>
  <c r="AO41" i="32"/>
  <c r="AN41" i="32"/>
  <c r="AM41" i="32"/>
  <c r="AL41" i="32"/>
  <c r="AK41" i="32"/>
  <c r="AJ41" i="32"/>
  <c r="R41" i="32"/>
  <c r="Q41" i="32"/>
  <c r="P41" i="32"/>
  <c r="O41" i="32"/>
  <c r="N41" i="32"/>
  <c r="M41" i="32"/>
  <c r="L41" i="32"/>
  <c r="K41" i="32"/>
  <c r="H41" i="32"/>
  <c r="G41" i="32"/>
  <c r="AP40" i="32"/>
  <c r="AO40" i="32"/>
  <c r="AN40" i="32"/>
  <c r="AM40" i="32"/>
  <c r="AL40" i="32"/>
  <c r="AK40" i="32"/>
  <c r="AJ40" i="32"/>
  <c r="R40" i="32"/>
  <c r="Q40" i="32"/>
  <c r="P40" i="32"/>
  <c r="O40" i="32"/>
  <c r="N40" i="32"/>
  <c r="M40" i="32"/>
  <c r="L40" i="32"/>
  <c r="K40" i="32"/>
  <c r="H40" i="32"/>
  <c r="G40" i="32"/>
  <c r="AP39" i="32"/>
  <c r="AO39" i="32"/>
  <c r="AN39" i="32"/>
  <c r="AM39" i="32"/>
  <c r="AL39" i="32"/>
  <c r="AK39" i="32"/>
  <c r="AJ39" i="32"/>
  <c r="U39" i="32"/>
  <c r="T39" i="32"/>
  <c r="K39" i="32"/>
  <c r="H39" i="32"/>
  <c r="G39" i="32"/>
  <c r="AP38" i="32"/>
  <c r="AO38" i="32"/>
  <c r="AN38" i="32"/>
  <c r="AM38" i="32"/>
  <c r="AL38" i="32"/>
  <c r="AK38" i="32"/>
  <c r="AJ38" i="32"/>
  <c r="R38" i="32"/>
  <c r="Q38" i="32"/>
  <c r="P38" i="32"/>
  <c r="O38" i="32"/>
  <c r="N38" i="32"/>
  <c r="M38" i="32"/>
  <c r="L38" i="32"/>
  <c r="K38" i="32"/>
  <c r="H38" i="32"/>
  <c r="G38" i="32"/>
  <c r="AP37" i="32"/>
  <c r="AO37" i="32"/>
  <c r="AN37" i="32"/>
  <c r="AM37" i="32"/>
  <c r="AL37" i="32"/>
  <c r="AK37" i="32"/>
  <c r="AJ37" i="32"/>
  <c r="R37" i="32"/>
  <c r="Q37" i="32"/>
  <c r="P37" i="32"/>
  <c r="O37" i="32"/>
  <c r="N37" i="32"/>
  <c r="M37" i="32"/>
  <c r="L37" i="32"/>
  <c r="K37" i="32"/>
  <c r="H37" i="32"/>
  <c r="G37" i="32"/>
  <c r="AP36" i="32"/>
  <c r="AO36" i="32"/>
  <c r="AN36" i="32"/>
  <c r="AM36" i="32"/>
  <c r="AL36" i="32"/>
  <c r="AK36" i="32"/>
  <c r="AJ36" i="32"/>
  <c r="R36" i="32"/>
  <c r="Q36" i="32"/>
  <c r="P36" i="32"/>
  <c r="O36" i="32"/>
  <c r="N36" i="32"/>
  <c r="M36" i="32"/>
  <c r="L36" i="32"/>
  <c r="K36" i="32"/>
  <c r="H36" i="32"/>
  <c r="G36" i="32"/>
  <c r="AP35" i="32"/>
  <c r="AO35" i="32"/>
  <c r="AN35" i="32"/>
  <c r="AM35" i="32"/>
  <c r="AL35" i="32"/>
  <c r="AK35" i="32"/>
  <c r="AJ35" i="32"/>
  <c r="R35" i="32"/>
  <c r="Q35" i="32"/>
  <c r="P35" i="32"/>
  <c r="O35" i="32"/>
  <c r="N35" i="32"/>
  <c r="M35" i="32"/>
  <c r="L35" i="32"/>
  <c r="K35" i="32"/>
  <c r="H35" i="32"/>
  <c r="G35" i="32"/>
  <c r="AP34" i="32"/>
  <c r="AO34" i="32"/>
  <c r="AN34" i="32"/>
  <c r="AM34" i="32"/>
  <c r="AL34" i="32"/>
  <c r="AK34" i="32"/>
  <c r="AJ34" i="32"/>
  <c r="R34" i="32"/>
  <c r="Q34" i="32"/>
  <c r="P34" i="32"/>
  <c r="O34" i="32"/>
  <c r="N34" i="32"/>
  <c r="M34" i="32"/>
  <c r="L34" i="32"/>
  <c r="K34" i="32"/>
  <c r="H34" i="32"/>
  <c r="G34" i="32"/>
  <c r="AP33" i="32"/>
  <c r="AO33" i="32"/>
  <c r="AN33" i="32"/>
  <c r="AM33" i="32"/>
  <c r="AL33" i="32"/>
  <c r="AK33" i="32"/>
  <c r="AJ33" i="32"/>
  <c r="R33" i="32"/>
  <c r="Q33" i="32"/>
  <c r="P33" i="32"/>
  <c r="O33" i="32"/>
  <c r="N33" i="32"/>
  <c r="M33" i="32"/>
  <c r="L33" i="32"/>
  <c r="K33" i="32"/>
  <c r="H33" i="32"/>
  <c r="G33" i="32"/>
  <c r="AP32" i="32"/>
  <c r="AO32" i="32"/>
  <c r="AN32" i="32"/>
  <c r="AM32" i="32"/>
  <c r="AL32" i="32"/>
  <c r="AK32" i="32"/>
  <c r="AJ32" i="32"/>
  <c r="R32" i="32"/>
  <c r="Q32" i="32"/>
  <c r="P32" i="32"/>
  <c r="O32" i="32"/>
  <c r="N32" i="32"/>
  <c r="M32" i="32"/>
  <c r="L32" i="32"/>
  <c r="K32" i="32"/>
  <c r="H32" i="32"/>
  <c r="G32" i="32"/>
  <c r="AP31" i="32"/>
  <c r="AO31" i="32"/>
  <c r="AN31" i="32"/>
  <c r="AM31" i="32"/>
  <c r="AL31" i="32"/>
  <c r="AK31" i="32"/>
  <c r="AJ31" i="32"/>
  <c r="U31" i="32"/>
  <c r="T31" i="32"/>
  <c r="K31" i="32"/>
  <c r="H31" i="32"/>
  <c r="G31" i="32"/>
  <c r="AP30" i="32"/>
  <c r="AO30" i="32"/>
  <c r="AN30" i="32"/>
  <c r="AM30" i="32"/>
  <c r="AL30" i="32"/>
  <c r="AK30" i="32"/>
  <c r="AJ30" i="32"/>
  <c r="R30" i="32"/>
  <c r="Q30" i="32"/>
  <c r="P30" i="32"/>
  <c r="O30" i="32"/>
  <c r="N30" i="32"/>
  <c r="M30" i="32"/>
  <c r="L30" i="32"/>
  <c r="K30" i="32"/>
  <c r="H30" i="32"/>
  <c r="G30" i="32"/>
  <c r="AP29" i="32"/>
  <c r="AO29" i="32"/>
  <c r="AN29" i="32"/>
  <c r="AM29" i="32"/>
  <c r="AL29" i="32"/>
  <c r="AK29" i="32"/>
  <c r="AJ29" i="32"/>
  <c r="R29" i="32"/>
  <c r="Q29" i="32"/>
  <c r="P29" i="32"/>
  <c r="O29" i="32"/>
  <c r="N29" i="32"/>
  <c r="M29" i="32"/>
  <c r="L29" i="32"/>
  <c r="K29" i="32"/>
  <c r="H29" i="32"/>
  <c r="G29" i="32"/>
  <c r="AP28" i="32"/>
  <c r="AO28" i="32"/>
  <c r="AN28" i="32"/>
  <c r="AM28" i="32"/>
  <c r="AL28" i="32"/>
  <c r="AK28" i="32"/>
  <c r="AJ28" i="32"/>
  <c r="R28" i="32"/>
  <c r="Q28" i="32"/>
  <c r="P28" i="32"/>
  <c r="O28" i="32"/>
  <c r="N28" i="32"/>
  <c r="M28" i="32"/>
  <c r="L28" i="32"/>
  <c r="K28" i="32"/>
  <c r="H28" i="32"/>
  <c r="G28" i="32"/>
  <c r="AP27" i="32"/>
  <c r="AO27" i="32"/>
  <c r="AN27" i="32"/>
  <c r="AM27" i="32"/>
  <c r="AL27" i="32"/>
  <c r="AK27" i="32"/>
  <c r="AJ27" i="32"/>
  <c r="R27" i="32"/>
  <c r="Q27" i="32"/>
  <c r="P27" i="32"/>
  <c r="O27" i="32"/>
  <c r="N27" i="32"/>
  <c r="M27" i="32"/>
  <c r="L27" i="32"/>
  <c r="K27" i="32"/>
  <c r="H27" i="32"/>
  <c r="G27" i="32"/>
  <c r="AP26" i="32"/>
  <c r="AO26" i="32"/>
  <c r="AN26" i="32"/>
  <c r="AM26" i="32"/>
  <c r="AL26" i="32"/>
  <c r="AK26" i="32"/>
  <c r="AJ26" i="32"/>
  <c r="R26" i="32"/>
  <c r="Q26" i="32"/>
  <c r="P26" i="32"/>
  <c r="O26" i="32"/>
  <c r="N26" i="32"/>
  <c r="M26" i="32"/>
  <c r="L26" i="32"/>
  <c r="K26" i="32"/>
  <c r="H26" i="32"/>
  <c r="G26" i="32"/>
  <c r="AP25" i="32"/>
  <c r="AO25" i="32"/>
  <c r="AN25" i="32"/>
  <c r="AM25" i="32"/>
  <c r="AL25" i="32"/>
  <c r="AK25" i="32"/>
  <c r="AJ25" i="32"/>
  <c r="R25" i="32"/>
  <c r="Q25" i="32"/>
  <c r="P25" i="32"/>
  <c r="O25" i="32"/>
  <c r="N25" i="32"/>
  <c r="M25" i="32"/>
  <c r="L25" i="32"/>
  <c r="K25" i="32"/>
  <c r="H25" i="32"/>
  <c r="G25" i="32"/>
  <c r="AP24" i="32"/>
  <c r="AO24" i="32"/>
  <c r="AN24" i="32"/>
  <c r="AM24" i="32"/>
  <c r="AL24" i="32"/>
  <c r="AK24" i="32"/>
  <c r="AJ24" i="32"/>
  <c r="R24" i="32"/>
  <c r="Q24" i="32"/>
  <c r="P24" i="32"/>
  <c r="O24" i="32"/>
  <c r="N24" i="32"/>
  <c r="M24" i="32"/>
  <c r="L24" i="32"/>
  <c r="K24" i="32"/>
  <c r="H24" i="32"/>
  <c r="G24" i="32"/>
  <c r="AP23" i="32"/>
  <c r="AO23" i="32"/>
  <c r="AN23" i="32"/>
  <c r="AM23" i="32"/>
  <c r="AL23" i="32"/>
  <c r="AK23" i="32"/>
  <c r="AJ23" i="32"/>
  <c r="U23" i="32"/>
  <c r="T23" i="32"/>
  <c r="K23" i="32"/>
  <c r="H23" i="32"/>
  <c r="G23" i="32"/>
  <c r="AP22" i="32"/>
  <c r="AO22" i="32"/>
  <c r="AN22" i="32"/>
  <c r="AM22" i="32"/>
  <c r="AL22" i="32"/>
  <c r="AK22" i="32"/>
  <c r="AJ22" i="32"/>
  <c r="R22" i="32"/>
  <c r="Q22" i="32"/>
  <c r="P22" i="32"/>
  <c r="O22" i="32"/>
  <c r="N22" i="32"/>
  <c r="M22" i="32"/>
  <c r="L22" i="32"/>
  <c r="K22" i="32"/>
  <c r="H22" i="32"/>
  <c r="G22" i="32"/>
  <c r="AP21" i="32"/>
  <c r="AO21" i="32"/>
  <c r="AN21" i="32"/>
  <c r="AM21" i="32"/>
  <c r="AL21" i="32"/>
  <c r="AK21" i="32"/>
  <c r="AJ21" i="32"/>
  <c r="R21" i="32"/>
  <c r="Q21" i="32"/>
  <c r="P21" i="32"/>
  <c r="O21" i="32"/>
  <c r="N21" i="32"/>
  <c r="M21" i="32"/>
  <c r="L21" i="32"/>
  <c r="K21" i="32"/>
  <c r="H21" i="32"/>
  <c r="G21" i="32"/>
  <c r="AP20" i="32"/>
  <c r="AO20" i="32"/>
  <c r="AN20" i="32"/>
  <c r="AM20" i="32"/>
  <c r="AL20" i="32"/>
  <c r="AK20" i="32"/>
  <c r="AJ20" i="32"/>
  <c r="R20" i="32"/>
  <c r="Q20" i="32"/>
  <c r="P20" i="32"/>
  <c r="O20" i="32"/>
  <c r="N20" i="32"/>
  <c r="M20" i="32"/>
  <c r="L20" i="32"/>
  <c r="K20" i="32"/>
  <c r="H20" i="32"/>
  <c r="G20" i="32"/>
  <c r="AP19" i="32"/>
  <c r="AO19" i="32"/>
  <c r="AN19" i="32"/>
  <c r="AM19" i="32"/>
  <c r="AL19" i="32"/>
  <c r="AK19" i="32"/>
  <c r="AJ19" i="32"/>
  <c r="R19" i="32"/>
  <c r="Q19" i="32"/>
  <c r="P19" i="32"/>
  <c r="O19" i="32"/>
  <c r="N19" i="32"/>
  <c r="M19" i="32"/>
  <c r="L19" i="32"/>
  <c r="K19" i="32"/>
  <c r="H19" i="32"/>
  <c r="G19" i="32"/>
  <c r="AP18" i="32"/>
  <c r="AO18" i="32"/>
  <c r="AN18" i="32"/>
  <c r="AM18" i="32"/>
  <c r="AL18" i="32"/>
  <c r="AK18" i="32"/>
  <c r="R18" i="32"/>
  <c r="Q18" i="32"/>
  <c r="P18" i="32"/>
  <c r="O18" i="32"/>
  <c r="N18" i="32"/>
  <c r="M18" i="32"/>
  <c r="L18" i="32"/>
  <c r="AP17" i="32"/>
  <c r="AO17" i="32"/>
  <c r="AN17" i="32"/>
  <c r="AM17" i="32"/>
  <c r="AL17" i="32"/>
  <c r="AK17" i="32"/>
  <c r="R17" i="32"/>
  <c r="Q17" i="32"/>
  <c r="P17" i="32"/>
  <c r="O17" i="32"/>
  <c r="N17" i="32"/>
  <c r="M17" i="32"/>
  <c r="L17" i="32"/>
  <c r="AP16" i="32"/>
  <c r="AO16" i="32"/>
  <c r="AN16" i="32"/>
  <c r="AM16" i="32"/>
  <c r="AL16" i="32"/>
  <c r="AK16" i="32"/>
  <c r="R16" i="32"/>
  <c r="Q16" i="32"/>
  <c r="P16" i="32"/>
  <c r="O16" i="32"/>
  <c r="N16" i="32"/>
  <c r="M16" i="32"/>
  <c r="L16" i="32"/>
  <c r="AP15" i="32"/>
  <c r="AO15" i="32"/>
  <c r="AN15" i="32"/>
  <c r="AM15" i="32"/>
  <c r="AL15" i="32"/>
  <c r="U15" i="32"/>
  <c r="T15" i="32"/>
  <c r="AP14" i="32"/>
  <c r="AO14" i="32"/>
  <c r="AN14" i="32"/>
  <c r="AM14" i="32"/>
  <c r="AL14" i="32"/>
  <c r="AK14" i="32"/>
  <c r="R14" i="32"/>
  <c r="Q14" i="32"/>
  <c r="P14" i="32"/>
  <c r="O14" i="32"/>
  <c r="N14" i="32"/>
  <c r="M14" i="32"/>
  <c r="L14" i="32"/>
  <c r="AP13" i="32"/>
  <c r="AO13" i="32"/>
  <c r="AN13" i="32"/>
  <c r="AM13" i="32"/>
  <c r="AL13" i="32"/>
  <c r="AK13" i="32"/>
  <c r="R13" i="32"/>
  <c r="Q13" i="32"/>
  <c r="P13" i="32"/>
  <c r="O13" i="32"/>
  <c r="N13" i="32"/>
  <c r="M13" i="32"/>
  <c r="L13" i="32"/>
  <c r="AP12" i="32"/>
  <c r="AO12" i="32"/>
  <c r="AN12" i="32"/>
  <c r="AM12" i="32"/>
  <c r="AL12" i="32"/>
  <c r="AK12" i="32"/>
  <c r="R12" i="32"/>
  <c r="Q12" i="32"/>
  <c r="P12" i="32"/>
  <c r="O12" i="32"/>
  <c r="N12" i="32"/>
  <c r="M12" i="32"/>
  <c r="L12" i="32"/>
  <c r="AP11" i="32"/>
  <c r="AO11" i="32"/>
  <c r="AN11" i="32"/>
  <c r="AM11" i="32"/>
  <c r="AL11" i="32"/>
  <c r="AK11" i="32"/>
  <c r="R11" i="32"/>
  <c r="Q11" i="32"/>
  <c r="P11" i="32"/>
  <c r="O11" i="32"/>
  <c r="N11" i="32"/>
  <c r="M11" i="32"/>
  <c r="L11" i="32"/>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41" i="24"/>
  <c r="L40" i="24"/>
  <c r="L39" i="24"/>
  <c r="L38" i="24"/>
  <c r="L37" i="24"/>
  <c r="L36" i="24"/>
  <c r="L35" i="24"/>
  <c r="L34" i="24"/>
  <c r="L33" i="24"/>
  <c r="L32" i="24"/>
  <c r="L31" i="24"/>
  <c r="L30" i="24"/>
  <c r="L29" i="24"/>
  <c r="L28" i="24"/>
  <c r="L27" i="24"/>
  <c r="L26" i="24"/>
  <c r="L25" i="24"/>
  <c r="L24" i="24"/>
  <c r="L23" i="24"/>
  <c r="L22" i="24"/>
  <c r="L21" i="24"/>
  <c r="L20" i="24"/>
  <c r="L19" i="24"/>
  <c r="L18" i="24"/>
  <c r="L17" i="24"/>
  <c r="L16" i="24"/>
  <c r="L15" i="24"/>
  <c r="L14" i="24"/>
  <c r="L13" i="24"/>
  <c r="L12" i="24"/>
  <c r="L11" i="24"/>
  <c r="N41" i="39"/>
  <c r="L41" i="39"/>
  <c r="D41" i="39"/>
  <c r="N40" i="39"/>
  <c r="L40" i="39"/>
  <c r="D40" i="39"/>
  <c r="N39" i="39"/>
  <c r="L39" i="39"/>
  <c r="D39" i="39"/>
  <c r="N38" i="39"/>
  <c r="L38" i="39"/>
  <c r="D38" i="39"/>
  <c r="N37" i="39"/>
  <c r="L37" i="39"/>
  <c r="D37" i="39"/>
  <c r="N36" i="39"/>
  <c r="L36" i="39"/>
  <c r="D36" i="39"/>
  <c r="N35" i="39"/>
  <c r="L35" i="39"/>
  <c r="D35" i="39"/>
  <c r="N34" i="39"/>
  <c r="L34" i="39"/>
  <c r="D34" i="39"/>
  <c r="N33" i="39"/>
  <c r="L33" i="39"/>
  <c r="D33" i="39"/>
  <c r="N32" i="39"/>
  <c r="L32" i="39"/>
  <c r="D32" i="39"/>
  <c r="N31" i="39"/>
  <c r="L31" i="39"/>
  <c r="D31" i="39"/>
  <c r="N30" i="39"/>
  <c r="L30" i="39"/>
  <c r="D30" i="39"/>
  <c r="N29" i="39"/>
  <c r="L29" i="39"/>
  <c r="D29" i="39"/>
  <c r="N28" i="39"/>
  <c r="L28" i="39"/>
  <c r="D28" i="39"/>
  <c r="N27" i="39"/>
  <c r="L27" i="39"/>
  <c r="D27" i="39"/>
  <c r="N26" i="39"/>
  <c r="L26" i="39"/>
  <c r="D26" i="39"/>
  <c r="N25" i="39"/>
  <c r="L25" i="39"/>
  <c r="D25" i="39"/>
  <c r="N24" i="39"/>
  <c r="L24" i="39"/>
  <c r="D24" i="39"/>
  <c r="N23" i="39"/>
  <c r="L23" i="39"/>
  <c r="D23" i="39"/>
  <c r="N22" i="39"/>
  <c r="L22" i="39"/>
  <c r="D22" i="39"/>
  <c r="N21" i="39"/>
  <c r="L21" i="39"/>
  <c r="D21" i="39"/>
  <c r="N20" i="39"/>
  <c r="L20" i="39"/>
  <c r="D20" i="39"/>
  <c r="N19" i="39"/>
  <c r="L19" i="39"/>
  <c r="D19" i="39"/>
  <c r="N18" i="39"/>
  <c r="L18" i="39"/>
  <c r="D18" i="39"/>
  <c r="N17" i="39"/>
  <c r="L17" i="39"/>
  <c r="D17" i="39"/>
  <c r="N16" i="39"/>
  <c r="L16" i="39"/>
  <c r="D16" i="39"/>
  <c r="N15" i="39"/>
  <c r="L15" i="39"/>
  <c r="D15" i="39"/>
  <c r="N14" i="39"/>
  <c r="L14" i="39"/>
  <c r="D14" i="39"/>
  <c r="N13" i="39"/>
  <c r="L13" i="39"/>
  <c r="D13" i="39"/>
  <c r="N12" i="39"/>
  <c r="L12" i="39"/>
  <c r="D12" i="39"/>
  <c r="N11" i="39"/>
  <c r="L11" i="39"/>
  <c r="L164" i="27"/>
  <c r="G164" i="27"/>
  <c r="L163" i="27"/>
  <c r="G163" i="27"/>
  <c r="L162" i="27"/>
  <c r="G162" i="27"/>
  <c r="L161" i="27"/>
  <c r="G161" i="27"/>
  <c r="L160" i="27"/>
  <c r="G160" i="27"/>
  <c r="L159" i="27"/>
  <c r="G159" i="27"/>
  <c r="L158" i="27"/>
  <c r="G158" i="27"/>
  <c r="L157" i="27"/>
  <c r="G157" i="27"/>
  <c r="L156" i="27"/>
  <c r="G156" i="27"/>
  <c r="L155" i="27"/>
  <c r="G155" i="27"/>
  <c r="L154" i="27"/>
  <c r="G154" i="27"/>
  <c r="L153" i="27"/>
  <c r="G153" i="27"/>
  <c r="L152" i="27"/>
  <c r="G152" i="27"/>
  <c r="L151" i="27"/>
  <c r="G151" i="27"/>
  <c r="L150" i="27"/>
  <c r="G150" i="27"/>
  <c r="L149" i="27"/>
  <c r="G149" i="27"/>
  <c r="L148" i="27"/>
  <c r="G148" i="27"/>
  <c r="L147" i="27"/>
  <c r="G147" i="27"/>
  <c r="L146" i="27"/>
  <c r="G146" i="27"/>
  <c r="L145" i="27"/>
  <c r="G145" i="27"/>
  <c r="L144" i="27"/>
  <c r="G144" i="27"/>
  <c r="L143" i="27"/>
  <c r="G143" i="27"/>
  <c r="L142" i="27"/>
  <c r="G142" i="27"/>
  <c r="L141" i="27"/>
  <c r="G141" i="27"/>
  <c r="L140" i="27"/>
  <c r="G140" i="27"/>
  <c r="L139" i="27"/>
  <c r="G139" i="27"/>
  <c r="L138" i="27"/>
  <c r="G138" i="27"/>
  <c r="L137" i="27"/>
  <c r="G137" i="27"/>
  <c r="L136" i="27"/>
  <c r="G136" i="27"/>
  <c r="L135" i="27"/>
  <c r="L134" i="27"/>
  <c r="G134" i="27"/>
  <c r="L133" i="27"/>
  <c r="G133" i="27"/>
  <c r="L132" i="27"/>
  <c r="G132" i="27"/>
  <c r="L131" i="27"/>
  <c r="G131" i="27"/>
  <c r="L130" i="27"/>
  <c r="G130" i="27"/>
  <c r="L129" i="27"/>
  <c r="G129" i="27"/>
  <c r="L128" i="27"/>
  <c r="G128" i="27"/>
  <c r="L127" i="27"/>
  <c r="G127" i="27"/>
  <c r="L126" i="27"/>
  <c r="G126" i="27"/>
  <c r="L125" i="27"/>
  <c r="G125" i="27"/>
  <c r="L124" i="27"/>
  <c r="G124" i="27"/>
  <c r="L123" i="27"/>
  <c r="G123" i="27"/>
  <c r="L122" i="27"/>
  <c r="G122" i="27"/>
  <c r="L121" i="27"/>
  <c r="G121" i="27"/>
  <c r="L120" i="27"/>
  <c r="G120" i="27"/>
  <c r="L119" i="27"/>
  <c r="G119" i="27"/>
  <c r="L118" i="27"/>
  <c r="G118" i="27"/>
  <c r="L117" i="27"/>
  <c r="G117" i="27"/>
  <c r="L116" i="27"/>
  <c r="G116" i="27"/>
  <c r="L115" i="27"/>
  <c r="G115" i="27"/>
  <c r="L114" i="27"/>
  <c r="G114" i="27"/>
  <c r="L113" i="27"/>
  <c r="G113" i="27"/>
  <c r="L112" i="27"/>
  <c r="G112" i="27"/>
  <c r="L111" i="27"/>
  <c r="G111" i="27"/>
  <c r="L110" i="27"/>
  <c r="G110" i="27"/>
  <c r="L109" i="27"/>
  <c r="G109" i="27"/>
  <c r="L108" i="27"/>
  <c r="G108" i="27"/>
  <c r="L107" i="27"/>
  <c r="G107" i="27"/>
  <c r="L106" i="27"/>
  <c r="G106" i="27"/>
  <c r="L105" i="27"/>
  <c r="G105" i="27"/>
  <c r="L104" i="27"/>
  <c r="L103" i="27"/>
  <c r="G103" i="27"/>
  <c r="L102" i="27"/>
  <c r="G102" i="27"/>
  <c r="L101" i="27"/>
  <c r="G101" i="27"/>
  <c r="L100" i="27"/>
  <c r="G100" i="27"/>
  <c r="L99" i="27"/>
  <c r="G99" i="27"/>
  <c r="L98" i="27"/>
  <c r="G98" i="27"/>
  <c r="L97" i="27"/>
  <c r="G97" i="27"/>
  <c r="L96" i="27"/>
  <c r="G96" i="27"/>
  <c r="L95" i="27"/>
  <c r="G95" i="27"/>
  <c r="L94" i="27"/>
  <c r="G94" i="27"/>
  <c r="L93" i="27"/>
  <c r="G93" i="27"/>
  <c r="L92" i="27"/>
  <c r="G92" i="27"/>
  <c r="L91" i="27"/>
  <c r="G91" i="27"/>
  <c r="L90" i="27"/>
  <c r="G90" i="27"/>
  <c r="L89" i="27"/>
  <c r="G89" i="27"/>
  <c r="L88" i="27"/>
  <c r="G88" i="27"/>
  <c r="L87" i="27"/>
  <c r="G87" i="27"/>
  <c r="L86" i="27"/>
  <c r="G86" i="27"/>
  <c r="L85" i="27"/>
  <c r="G85" i="27"/>
  <c r="L84" i="27"/>
  <c r="G84" i="27"/>
  <c r="L83" i="27"/>
  <c r="G83" i="27"/>
  <c r="L82" i="27"/>
  <c r="G82" i="27"/>
  <c r="L81" i="27"/>
  <c r="G81" i="27"/>
  <c r="L80" i="27"/>
  <c r="G80" i="27"/>
  <c r="L79" i="27"/>
  <c r="G79" i="27"/>
  <c r="L78" i="27"/>
  <c r="G78" i="27"/>
  <c r="L77" i="27"/>
  <c r="G77" i="27"/>
  <c r="L76" i="27"/>
  <c r="G76" i="27"/>
  <c r="L75" i="27"/>
  <c r="G75" i="27"/>
  <c r="L74" i="27"/>
  <c r="G74" i="27"/>
  <c r="L73" i="27"/>
  <c r="L72" i="27"/>
  <c r="G72" i="27"/>
  <c r="L71" i="27"/>
  <c r="G71" i="27"/>
  <c r="L70" i="27"/>
  <c r="G70" i="27"/>
  <c r="L69" i="27"/>
  <c r="G69" i="27"/>
  <c r="L68" i="27"/>
  <c r="G68" i="27"/>
  <c r="L67" i="27"/>
  <c r="G67" i="27"/>
  <c r="L66" i="27"/>
  <c r="G66" i="27"/>
  <c r="L65" i="27"/>
  <c r="G65" i="27"/>
  <c r="L64" i="27"/>
  <c r="G64" i="27"/>
  <c r="L63" i="27"/>
  <c r="G63" i="27"/>
  <c r="L62" i="27"/>
  <c r="G62" i="27"/>
  <c r="L61" i="27"/>
  <c r="G61" i="27"/>
  <c r="L60" i="27"/>
  <c r="G60" i="27"/>
  <c r="L59" i="27"/>
  <c r="G59" i="27"/>
  <c r="L58" i="27"/>
  <c r="G58" i="27"/>
  <c r="L57" i="27"/>
  <c r="G57" i="27"/>
  <c r="L56" i="27"/>
  <c r="G56" i="27"/>
  <c r="L55" i="27"/>
  <c r="G55" i="27"/>
  <c r="L54" i="27"/>
  <c r="G54" i="27"/>
  <c r="L53" i="27"/>
  <c r="G53" i="27"/>
  <c r="L52" i="27"/>
  <c r="G52" i="27"/>
  <c r="L51" i="27"/>
  <c r="G51" i="27"/>
  <c r="L50" i="27"/>
  <c r="G50" i="27"/>
  <c r="L49" i="27"/>
  <c r="G49" i="27"/>
  <c r="L48" i="27"/>
  <c r="G48" i="27"/>
  <c r="L47" i="27"/>
  <c r="G47" i="27"/>
  <c r="L46" i="27"/>
  <c r="G46" i="27"/>
  <c r="L45" i="27"/>
  <c r="G45" i="27"/>
  <c r="L44" i="27"/>
  <c r="G44" i="27"/>
  <c r="L43" i="27"/>
  <c r="G43" i="27"/>
  <c r="L42" i="27"/>
  <c r="L41" i="27"/>
  <c r="G41" i="27"/>
  <c r="L40" i="27"/>
  <c r="G40" i="27"/>
  <c r="L39" i="27"/>
  <c r="G39" i="27"/>
  <c r="L38" i="27"/>
  <c r="G38" i="27"/>
  <c r="L37" i="27"/>
  <c r="G37" i="27"/>
  <c r="L36" i="27"/>
  <c r="G36" i="27"/>
  <c r="L35" i="27"/>
  <c r="G35" i="27"/>
  <c r="L34" i="27"/>
  <c r="G34" i="27"/>
  <c r="L33" i="27"/>
  <c r="G33" i="27"/>
  <c r="L32" i="27"/>
  <c r="G32" i="27"/>
  <c r="L31" i="27"/>
  <c r="G31" i="27"/>
  <c r="L30" i="27"/>
  <c r="G30" i="27"/>
  <c r="L29" i="27"/>
  <c r="G29" i="27"/>
  <c r="L28" i="27"/>
  <c r="G28" i="27"/>
  <c r="L27" i="27"/>
  <c r="G27" i="27"/>
  <c r="L26" i="27"/>
  <c r="G26" i="27"/>
  <c r="L25" i="27"/>
  <c r="G25" i="27"/>
  <c r="L24" i="27"/>
  <c r="G24" i="27"/>
  <c r="L23" i="27"/>
  <c r="G23" i="27"/>
  <c r="L22" i="27"/>
  <c r="G22" i="27"/>
  <c r="L21" i="27"/>
  <c r="G21" i="27"/>
  <c r="L20" i="27"/>
  <c r="G20" i="27"/>
  <c r="L19" i="27"/>
  <c r="G19" i="27"/>
  <c r="L18" i="27"/>
  <c r="G18" i="27"/>
  <c r="L17" i="27"/>
  <c r="G17" i="27"/>
  <c r="L16" i="27"/>
  <c r="G16" i="27"/>
  <c r="L15" i="27"/>
  <c r="G15" i="27"/>
  <c r="L14" i="27"/>
  <c r="G14" i="27"/>
  <c r="L13" i="27"/>
  <c r="G13" i="27"/>
  <c r="L12" i="27"/>
  <c r="G12" i="27"/>
  <c r="L11" i="27"/>
  <c r="Q41" i="28"/>
  <c r="O41" i="28"/>
  <c r="L41" i="28"/>
  <c r="D41" i="28"/>
  <c r="Q40" i="28"/>
  <c r="O40" i="28"/>
  <c r="L40" i="28"/>
  <c r="D40" i="28"/>
  <c r="Q39" i="28"/>
  <c r="O39" i="28"/>
  <c r="L39" i="28"/>
  <c r="D39" i="28"/>
  <c r="Q38" i="28"/>
  <c r="O38" i="28"/>
  <c r="L38" i="28"/>
  <c r="D38" i="28"/>
  <c r="Q37" i="28"/>
  <c r="O37" i="28"/>
  <c r="L37" i="28"/>
  <c r="D37" i="28"/>
  <c r="Q36" i="28"/>
  <c r="O36" i="28"/>
  <c r="L36" i="28"/>
  <c r="D36" i="28"/>
  <c r="Q35" i="28"/>
  <c r="O35" i="28"/>
  <c r="L35" i="28"/>
  <c r="D35" i="28"/>
  <c r="Q34" i="28"/>
  <c r="O34" i="28"/>
  <c r="L34" i="28"/>
  <c r="D34" i="28"/>
  <c r="Q33" i="28"/>
  <c r="O33" i="28"/>
  <c r="L33" i="28"/>
  <c r="D33" i="28"/>
  <c r="Q32" i="28"/>
  <c r="O32" i="28"/>
  <c r="L32" i="28"/>
  <c r="D32" i="28"/>
  <c r="Q31" i="28"/>
  <c r="O31" i="28"/>
  <c r="L31" i="28"/>
  <c r="D31" i="28"/>
  <c r="Q30" i="28"/>
  <c r="O30" i="28"/>
  <c r="L30" i="28"/>
  <c r="D30" i="28"/>
  <c r="Q29" i="28"/>
  <c r="O29" i="28"/>
  <c r="L29" i="28"/>
  <c r="D29" i="28"/>
  <c r="Q28" i="28"/>
  <c r="O28" i="28"/>
  <c r="L28" i="28"/>
  <c r="D28" i="28"/>
  <c r="Q27" i="28"/>
  <c r="O27" i="28"/>
  <c r="L27" i="28"/>
  <c r="D27" i="28"/>
  <c r="Q26" i="28"/>
  <c r="O26" i="28"/>
  <c r="L26" i="28"/>
  <c r="D26" i="28"/>
  <c r="Q25" i="28"/>
  <c r="O25" i="28"/>
  <c r="L25" i="28"/>
  <c r="D25" i="28"/>
  <c r="Q24" i="28"/>
  <c r="O24" i="28"/>
  <c r="L24" i="28"/>
  <c r="D24" i="28"/>
  <c r="Q23" i="28"/>
  <c r="O23" i="28"/>
  <c r="L23" i="28"/>
  <c r="D23" i="28"/>
  <c r="Q22" i="28"/>
  <c r="O22" i="28"/>
  <c r="L22" i="28"/>
  <c r="D22" i="28"/>
  <c r="Q21" i="28"/>
  <c r="O21" i="28"/>
  <c r="L21" i="28"/>
  <c r="D21" i="28"/>
  <c r="Q20" i="28"/>
  <c r="O20" i="28"/>
  <c r="L20" i="28"/>
  <c r="D20" i="28"/>
  <c r="Q19" i="28"/>
  <c r="O19" i="28"/>
  <c r="L19" i="28"/>
  <c r="D19" i="28"/>
  <c r="Q18" i="28"/>
  <c r="O18" i="28"/>
  <c r="L18" i="28"/>
  <c r="D18" i="28"/>
  <c r="Q17" i="28"/>
  <c r="O17" i="28"/>
  <c r="L17" i="28"/>
  <c r="D17" i="28"/>
  <c r="Q16" i="28"/>
  <c r="O16" i="28"/>
  <c r="L16" i="28"/>
  <c r="D16" i="28"/>
  <c r="Q15" i="28"/>
  <c r="O15" i="28"/>
  <c r="L15" i="28"/>
  <c r="D15" i="28"/>
  <c r="Q14" i="28"/>
  <c r="O14" i="28"/>
  <c r="L14" i="28"/>
  <c r="D14" i="28"/>
  <c r="Q13" i="28"/>
  <c r="O13" i="28"/>
  <c r="L13" i="28"/>
  <c r="D13" i="28"/>
  <c r="Q12" i="28"/>
  <c r="O12" i="28"/>
  <c r="L12" i="28"/>
  <c r="D12" i="28"/>
  <c r="Q11" i="28"/>
  <c r="O11" i="28"/>
  <c r="L11" i="28"/>
  <c r="N41" i="29"/>
  <c r="L41" i="29"/>
  <c r="D41" i="29"/>
  <c r="N40" i="29"/>
  <c r="L40" i="29"/>
  <c r="D40" i="29"/>
  <c r="N39" i="29"/>
  <c r="L39" i="29"/>
  <c r="D39" i="29"/>
  <c r="N38" i="29"/>
  <c r="L38" i="29"/>
  <c r="D38" i="29"/>
  <c r="N37" i="29"/>
  <c r="L37" i="29"/>
  <c r="D37" i="29"/>
  <c r="N36" i="29"/>
  <c r="L36" i="29"/>
  <c r="D36" i="29"/>
  <c r="N35" i="29"/>
  <c r="L35" i="29"/>
  <c r="D35" i="29"/>
  <c r="N34" i="29"/>
  <c r="L34" i="29"/>
  <c r="D34" i="29"/>
  <c r="N33" i="29"/>
  <c r="L33" i="29"/>
  <c r="D33" i="29"/>
  <c r="N32" i="29"/>
  <c r="L32" i="29"/>
  <c r="D32" i="29"/>
  <c r="N31" i="29"/>
  <c r="L31" i="29"/>
  <c r="D31" i="29"/>
  <c r="N30" i="29"/>
  <c r="L30" i="29"/>
  <c r="D30" i="29"/>
  <c r="N29" i="29"/>
  <c r="L29" i="29"/>
  <c r="D29" i="29"/>
  <c r="N28" i="29"/>
  <c r="L28" i="29"/>
  <c r="D28" i="29"/>
  <c r="N27" i="29"/>
  <c r="L27" i="29"/>
  <c r="D27" i="29"/>
  <c r="N26" i="29"/>
  <c r="L26" i="29"/>
  <c r="D26" i="29"/>
  <c r="N25" i="29"/>
  <c r="L25" i="29"/>
  <c r="D25" i="29"/>
  <c r="N24" i="29"/>
  <c r="L24" i="29"/>
  <c r="D24" i="29"/>
  <c r="N23" i="29"/>
  <c r="L23" i="29"/>
  <c r="D23" i="29"/>
  <c r="N22" i="29"/>
  <c r="L22" i="29"/>
  <c r="D22" i="29"/>
  <c r="N21" i="29"/>
  <c r="L21" i="29"/>
  <c r="D21" i="29"/>
  <c r="N20" i="29"/>
  <c r="L20" i="29"/>
  <c r="D20" i="29"/>
  <c r="N19" i="29"/>
  <c r="L19" i="29"/>
  <c r="D19" i="29"/>
  <c r="N18" i="29"/>
  <c r="L18" i="29"/>
  <c r="D18" i="29"/>
  <c r="N17" i="29"/>
  <c r="L17" i="29"/>
  <c r="D17" i="29"/>
  <c r="N16" i="29"/>
  <c r="L16" i="29"/>
  <c r="D16" i="29"/>
  <c r="N15" i="29"/>
  <c r="L15" i="29"/>
  <c r="D15" i="29"/>
  <c r="N14" i="29"/>
  <c r="L14" i="29"/>
  <c r="D14" i="29"/>
  <c r="N13" i="29"/>
  <c r="L13" i="29"/>
  <c r="D13" i="29"/>
  <c r="N12" i="29"/>
  <c r="L12" i="29"/>
  <c r="D12" i="29"/>
  <c r="N11" i="29"/>
  <c r="L11" i="29"/>
  <c r="L41" i="30"/>
  <c r="D41" i="30"/>
  <c r="L40" i="30"/>
  <c r="D40" i="30"/>
  <c r="L39" i="30"/>
  <c r="D39" i="30"/>
  <c r="L38" i="30"/>
  <c r="D38" i="30"/>
  <c r="L37" i="30"/>
  <c r="D37" i="30"/>
  <c r="L36" i="30"/>
  <c r="D36" i="30"/>
  <c r="L35" i="30"/>
  <c r="D35" i="30"/>
  <c r="L34" i="30"/>
  <c r="D34" i="30"/>
  <c r="L33" i="30"/>
  <c r="D33" i="30"/>
  <c r="L32" i="30"/>
  <c r="D32" i="30"/>
  <c r="L31" i="30"/>
  <c r="D31" i="30"/>
  <c r="L30" i="30"/>
  <c r="D30" i="30"/>
  <c r="L29" i="30"/>
  <c r="D29" i="30"/>
  <c r="L28" i="30"/>
  <c r="D28" i="30"/>
  <c r="L27" i="30"/>
  <c r="D27" i="30"/>
  <c r="L26" i="30"/>
  <c r="D26" i="30"/>
  <c r="L25" i="30"/>
  <c r="D25" i="30"/>
  <c r="L24" i="30"/>
  <c r="D24" i="30"/>
  <c r="L23" i="30"/>
  <c r="D23" i="30"/>
  <c r="L22" i="30"/>
  <c r="D22" i="30"/>
  <c r="L21" i="30"/>
  <c r="D21" i="30"/>
  <c r="L20" i="30"/>
  <c r="D20" i="30"/>
  <c r="L19" i="30"/>
  <c r="D19" i="30"/>
  <c r="L18" i="30"/>
  <c r="D18" i="30"/>
  <c r="L17" i="30"/>
  <c r="D17" i="30"/>
  <c r="L16" i="30"/>
  <c r="D16" i="30"/>
  <c r="L15" i="30"/>
  <c r="D15" i="30"/>
  <c r="L14" i="30"/>
  <c r="D14" i="30"/>
  <c r="L13" i="30"/>
  <c r="D13" i="30"/>
  <c r="L12" i="30"/>
  <c r="D12" i="30"/>
  <c r="L11" i="30"/>
  <c r="L41" i="26"/>
  <c r="D41" i="26"/>
  <c r="L40" i="26"/>
  <c r="D40" i="26"/>
  <c r="L39" i="26"/>
  <c r="D39" i="26"/>
  <c r="L38" i="26"/>
  <c r="D38" i="26"/>
  <c r="L37" i="26"/>
  <c r="D37" i="26"/>
  <c r="L36" i="26"/>
  <c r="D36" i="26"/>
  <c r="L35" i="26"/>
  <c r="D35" i="26"/>
  <c r="L34" i="26"/>
  <c r="D34" i="26"/>
  <c r="L33" i="26"/>
  <c r="D33" i="26"/>
  <c r="L32" i="26"/>
  <c r="D32" i="26"/>
  <c r="L31" i="26"/>
  <c r="D31" i="26"/>
  <c r="L30" i="26"/>
  <c r="D30" i="26"/>
  <c r="L29" i="26"/>
  <c r="D29" i="26"/>
  <c r="L28" i="26"/>
  <c r="D28" i="26"/>
  <c r="L27" i="26"/>
  <c r="D27" i="26"/>
  <c r="L26" i="26"/>
  <c r="D26" i="26"/>
  <c r="L25" i="26"/>
  <c r="D25" i="26"/>
  <c r="L24" i="26"/>
  <c r="D24" i="26"/>
  <c r="L23" i="26"/>
  <c r="D23" i="26"/>
  <c r="L22" i="26"/>
  <c r="D22" i="26"/>
  <c r="L21" i="26"/>
  <c r="D21" i="26"/>
  <c r="L20" i="26"/>
  <c r="D20" i="26"/>
  <c r="L19" i="26"/>
  <c r="D19" i="26"/>
  <c r="L18" i="26"/>
  <c r="D18" i="26"/>
  <c r="L17" i="26"/>
  <c r="D17" i="26"/>
  <c r="L16" i="26"/>
  <c r="D16" i="26"/>
  <c r="L15" i="26"/>
  <c r="D15" i="26"/>
  <c r="L14" i="26"/>
  <c r="D14" i="26"/>
  <c r="L13" i="26"/>
  <c r="D13" i="26"/>
  <c r="L12" i="26"/>
  <c r="D12" i="26"/>
  <c r="L11" i="26"/>
  <c r="G72" i="20"/>
  <c r="G71" i="20"/>
  <c r="G70" i="20"/>
  <c r="G69" i="20"/>
  <c r="G68" i="20"/>
  <c r="G67" i="20"/>
  <c r="G66" i="20"/>
  <c r="G65" i="20"/>
  <c r="G64" i="20"/>
  <c r="G63" i="20"/>
  <c r="G62" i="20"/>
  <c r="G61" i="20"/>
  <c r="G60" i="20"/>
  <c r="G59" i="20"/>
  <c r="G58" i="20"/>
  <c r="G57" i="20"/>
  <c r="G56" i="20"/>
  <c r="G55" i="20"/>
  <c r="G54" i="20"/>
  <c r="G53" i="20"/>
  <c r="G52" i="20"/>
  <c r="G51" i="20"/>
  <c r="G50" i="20"/>
  <c r="G49" i="20"/>
  <c r="G48" i="20"/>
  <c r="G47" i="20"/>
  <c r="G46" i="20"/>
  <c r="G45" i="20"/>
  <c r="G44" i="20"/>
  <c r="G43"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L41" i="22"/>
  <c r="L40" i="22"/>
  <c r="L39" i="22"/>
  <c r="L38" i="22"/>
  <c r="L37" i="22"/>
  <c r="L36" i="22"/>
  <c r="L35" i="22"/>
  <c r="L34" i="22"/>
  <c r="L33" i="22"/>
  <c r="L32" i="22"/>
  <c r="L31" i="22"/>
  <c r="L30" i="22"/>
  <c r="L29" i="22"/>
  <c r="L28" i="22"/>
  <c r="L27" i="22"/>
  <c r="L26" i="22"/>
  <c r="L25" i="22"/>
  <c r="L24" i="22"/>
  <c r="L23" i="22"/>
  <c r="L22" i="22"/>
  <c r="L21" i="22"/>
  <c r="L20" i="22"/>
  <c r="L19" i="22"/>
  <c r="L18" i="22"/>
  <c r="L17" i="22"/>
  <c r="L16" i="22"/>
  <c r="L15" i="22"/>
  <c r="L14" i="22"/>
  <c r="L13" i="22"/>
  <c r="L12" i="22"/>
  <c r="Q11" i="22"/>
  <c r="L41" i="23"/>
  <c r="L40" i="23"/>
  <c r="L39" i="23"/>
  <c r="L38" i="23"/>
  <c r="L37" i="23"/>
  <c r="L36" i="23"/>
  <c r="L35" i="23"/>
  <c r="L34" i="23"/>
  <c r="L33" i="23"/>
  <c r="L32" i="23"/>
  <c r="L31" i="23"/>
  <c r="L30" i="23"/>
  <c r="L29" i="23"/>
  <c r="L28" i="23"/>
  <c r="L27" i="23"/>
  <c r="L26" i="23"/>
  <c r="L25" i="23"/>
  <c r="L24" i="23"/>
  <c r="L23" i="23"/>
  <c r="L22" i="23"/>
  <c r="L21" i="23"/>
  <c r="L20" i="23"/>
  <c r="L19" i="23"/>
  <c r="L18" i="23"/>
  <c r="L17" i="23"/>
  <c r="L16" i="23"/>
  <c r="L15" i="23"/>
  <c r="L14" i="23"/>
  <c r="L13" i="23"/>
  <c r="L12" i="23"/>
  <c r="Q11" i="23"/>
  <c r="G71" i="18"/>
  <c r="G70" i="18"/>
  <c r="G69" i="18"/>
  <c r="G68" i="18"/>
  <c r="G67" i="18"/>
  <c r="G66" i="18"/>
  <c r="G65" i="18"/>
  <c r="G64" i="18"/>
  <c r="G63" i="18"/>
  <c r="G62" i="18"/>
  <c r="G61" i="18"/>
  <c r="G60" i="18"/>
  <c r="G59" i="18"/>
  <c r="G58" i="18"/>
  <c r="G57" i="18"/>
  <c r="G56" i="18"/>
  <c r="G55" i="18"/>
  <c r="G54" i="18"/>
  <c r="G53" i="18"/>
  <c r="G52" i="18"/>
  <c r="G51" i="18"/>
  <c r="G50" i="18"/>
  <c r="G49" i="18"/>
  <c r="G48" i="18"/>
  <c r="G47" i="18"/>
  <c r="G46" i="18"/>
  <c r="G45" i="18"/>
  <c r="G44" i="18"/>
  <c r="G43" i="18"/>
  <c r="G42" i="18"/>
  <c r="L40" i="18"/>
  <c r="L39" i="18"/>
  <c r="L38" i="18"/>
  <c r="L37" i="18"/>
  <c r="L36" i="18"/>
  <c r="L35" i="18"/>
  <c r="L34" i="18"/>
  <c r="L33" i="18"/>
  <c r="L32" i="18"/>
  <c r="L31" i="18"/>
  <c r="L30" i="18"/>
  <c r="L29" i="18"/>
  <c r="L28" i="18"/>
  <c r="L27" i="18"/>
  <c r="L26" i="18"/>
  <c r="L25" i="18"/>
  <c r="L24" i="18"/>
  <c r="L23" i="18"/>
  <c r="L22" i="18"/>
  <c r="L21" i="18"/>
  <c r="L20" i="18"/>
  <c r="L19" i="18"/>
  <c r="L18" i="18"/>
  <c r="L17" i="18"/>
  <c r="L16" i="18"/>
  <c r="L15" i="18"/>
  <c r="L14" i="18"/>
  <c r="L13" i="18"/>
  <c r="L12" i="18"/>
  <c r="L11" i="18"/>
  <c r="L41" i="17"/>
  <c r="L40" i="17"/>
  <c r="L39" i="17"/>
  <c r="L38" i="17"/>
  <c r="L37" i="17"/>
  <c r="L36" i="17"/>
  <c r="L35" i="17"/>
  <c r="L34" i="17"/>
  <c r="L33" i="17"/>
  <c r="L32" i="17"/>
  <c r="L31" i="17"/>
  <c r="L30" i="17"/>
  <c r="L29" i="17"/>
  <c r="L28" i="17"/>
  <c r="L27" i="17"/>
  <c r="L26" i="17"/>
  <c r="L25" i="17"/>
  <c r="L24" i="17"/>
  <c r="L23" i="17"/>
  <c r="L22" i="17"/>
  <c r="L21" i="17"/>
  <c r="L20" i="17"/>
  <c r="L19" i="17"/>
  <c r="L18" i="17"/>
  <c r="L17" i="17"/>
  <c r="L16" i="17"/>
  <c r="L15" i="17"/>
  <c r="L14" i="17"/>
  <c r="L13" i="17"/>
  <c r="L12" i="17"/>
  <c r="L41" i="19"/>
  <c r="L40" i="19"/>
  <c r="L39" i="19"/>
  <c r="L38" i="19"/>
  <c r="L37" i="19"/>
  <c r="L36" i="19"/>
  <c r="L35" i="19"/>
  <c r="L34" i="19"/>
  <c r="L33" i="19"/>
  <c r="L32" i="19"/>
  <c r="L31" i="19"/>
  <c r="L30" i="19"/>
  <c r="L29" i="19"/>
  <c r="L28" i="19"/>
  <c r="L27" i="19"/>
  <c r="L26" i="19"/>
  <c r="L24" i="19"/>
  <c r="L23" i="19"/>
  <c r="L22" i="19"/>
  <c r="L21" i="19"/>
  <c r="L20" i="19"/>
  <c r="L19" i="19"/>
  <c r="L18" i="19"/>
  <c r="L17" i="19"/>
  <c r="L16" i="19"/>
  <c r="L15" i="19"/>
  <c r="L14" i="19"/>
  <c r="L13" i="19"/>
  <c r="L12" i="19"/>
  <c r="L11" i="19"/>
  <c r="L41" i="21"/>
  <c r="L40" i="21"/>
  <c r="L39" i="21"/>
  <c r="L38" i="21"/>
  <c r="L37" i="21"/>
  <c r="L36" i="21"/>
  <c r="L35" i="21"/>
  <c r="L34" i="21"/>
  <c r="L33" i="21"/>
  <c r="L32" i="21"/>
  <c r="L31" i="21"/>
  <c r="L30" i="21"/>
  <c r="L29" i="21"/>
  <c r="L28" i="21"/>
  <c r="L27" i="21"/>
  <c r="L26" i="21"/>
  <c r="L25" i="21"/>
  <c r="L24" i="21"/>
  <c r="L23" i="21"/>
  <c r="L22" i="21"/>
  <c r="L21" i="21"/>
  <c r="L20" i="21"/>
  <c r="L19" i="21"/>
  <c r="L18" i="21"/>
  <c r="L17" i="21"/>
  <c r="L16" i="21"/>
  <c r="L15" i="21"/>
  <c r="L14" i="21"/>
  <c r="L13" i="21"/>
  <c r="L1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L31" authorId="0" shapeId="0" xr:uid="{00000000-0006-0000-0200-000001000000}">
      <text>
        <r>
          <rPr>
            <b/>
            <sz val="9"/>
            <rFont val="Times New Roman"/>
          </rPr>
          <t>xli9:</t>
        </r>
        <r>
          <rPr>
            <sz val="9"/>
            <rFont val="Times New Roman"/>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P9" authorId="0" shapeId="0" xr:uid="{00000000-0006-0000-0300-000001000000}">
      <text>
        <r>
          <rPr>
            <b/>
            <sz val="9"/>
            <rFont val="Times New Roman"/>
            <charset val="134"/>
          </rPr>
          <t>xli9:</t>
        </r>
        <r>
          <rPr>
            <sz val="9"/>
            <rFont val="Times New Roman"/>
            <charset val="134"/>
          </rPr>
          <t xml:space="preserve">
These data series are from CEF - industry emissions breakdown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AJ7" authorId="0" shapeId="0" xr:uid="{00000000-0006-0000-1100-000001000000}">
      <text>
        <r>
          <rPr>
            <b/>
            <sz val="9"/>
            <rFont val="Times New Roman"/>
            <charset val="134"/>
          </rPr>
          <t>xli9:</t>
        </r>
        <r>
          <rPr>
            <sz val="9"/>
            <rFont val="Times New Roman"/>
            <charset val="134"/>
          </rPr>
          <t xml:space="preserve">
We use the minimum of pure-generation tech [rather than CHP]</t>
        </r>
      </text>
    </comment>
    <comment ref="J173" authorId="1" shapeId="0" xr:uid="{00000000-0006-0000-1100-000002000000}">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J7" authorId="0" shapeId="0" xr:uid="{00000000-0006-0000-1700-000001000000}">
      <text>
        <r>
          <rPr>
            <b/>
            <sz val="9"/>
            <rFont val="Times New Roman"/>
            <charset val="134"/>
          </rPr>
          <t>xli9:</t>
        </r>
        <r>
          <rPr>
            <sz val="9"/>
            <rFont val="Times New Roman"/>
            <charset val="134"/>
          </rPr>
          <t xml:space="preserve">
Four provinces import coal-products including AL, AT, BC, ON</t>
        </r>
      </text>
    </comment>
    <comment ref="AA8" authorId="0" shapeId="0" xr:uid="{00000000-0006-0000-1700-000002000000}">
      <text>
        <r>
          <rPr>
            <b/>
            <sz val="9"/>
            <rFont val="Times New Roman"/>
            <charset val="134"/>
          </rPr>
          <t>xli9:</t>
        </r>
        <r>
          <rPr>
            <sz val="9"/>
            <rFont val="Times New Roman"/>
            <charset val="134"/>
          </rPr>
          <t xml:space="preserve">
Four provinces import coal-products including AL, AT, BC, ON</t>
        </r>
      </text>
    </comment>
    <comment ref="J19" authorId="0" shapeId="0" xr:uid="{00000000-0006-0000-1700-000003000000}">
      <text>
        <r>
          <rPr>
            <b/>
            <sz val="9"/>
            <rFont val="Times New Roman"/>
            <charset val="134"/>
          </rPr>
          <t>xli9:</t>
        </r>
        <r>
          <rPr>
            <sz val="9"/>
            <rFont val="Times New Roman"/>
            <charset val="134"/>
          </rPr>
          <t xml:space="preserve">
Four provinces import coal-products including AL, AT, BC, ON</t>
        </r>
      </text>
    </comment>
    <comment ref="AA20" authorId="0" shapeId="0" xr:uid="{00000000-0006-0000-1700-00000400000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<sst xmlns="http://schemas.openxmlformats.org/spreadsheetml/2006/main" count="3781" uniqueCount="145">
  <si>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</si>
  <si>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</si>
  <si>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</si>
  <si>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</si>
  <si>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</si>
  <si>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</si>
  <si>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</si>
  <si>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</si>
  <si>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</si>
  <si>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</si>
  <si>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</si>
  <si>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</si>
  <si>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</si>
  <si>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</si>
  <si>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</si>
  <si>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</si>
  <si>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</si>
  <si>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</si>
  <si>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</si>
  <si>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</si>
  <si>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</si>
  <si>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</si>
  <si>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</si>
  <si>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</si>
  <si>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</si>
  <si>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</si>
  <si>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</si>
  <si>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</si>
  <si>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</si>
  <si>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</si>
  <si>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</si>
  <si>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</si>
  <si>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</si>
  <si>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</si>
  <si>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</si>
  <si>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</si>
  <si>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</si>
  <si>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</si>
  <si>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</si>
  <si>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</si>
  <si>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</si>
  <si>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</si>
  <si>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</si>
  <si>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</si>
  <si>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</si>
  <si>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</si>
  <si>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</si>
  <si>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</si>
  <si>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</si>
  <si>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</si>
  <si>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</si>
  <si>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</si>
  <si>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</si>
  <si>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</si>
  <si>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</si>
  <si>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</si>
  <si>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</si>
  <si>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</si>
  <si>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</si>
  <si>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</si>
  <si>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</si>
  <si>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</si>
  <si>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</si>
  <si>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</si>
  <si>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</si>
  <si>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</si>
  <si>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</si>
  <si>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</si>
  <si>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</si>
  <si>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</si>
  <si>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</si>
  <si>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</si>
  <si>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</si>
  <si>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</si>
  <si>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</si>
  <si>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</si>
  <si>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</si>
  <si>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</si>
  <si>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</si>
  <si>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</si>
  <si>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</si>
  <si>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</si>
  <si>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</si>
  <si>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</si>
  <si>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</si>
  <si>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</si>
  <si>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</si>
  <si>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</si>
  <si>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</si>
  <si>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</si>
  <si>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</si>
  <si>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</si>
  <si>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</si>
  <si>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</si>
  <si>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</si>
  <si>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</si>
  <si>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</si>
  <si>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</si>
  <si>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</si>
  <si>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</si>
  <si>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</si>
  <si>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</si>
  <si>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</si>
  <si>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</si>
  <si>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</si>
  <si>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</si>
  <si>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</si>
  <si>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</si>
  <si>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</si>
  <si>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</si>
  <si>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</si>
  <si>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</si>
  <si>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</si>
  <si>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</si>
  <si>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</si>
  <si>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</si>
  <si>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</si>
  <si>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</si>
  <si>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</si>
  <si>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</si>
  <si>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</si>
  <si>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</si>
  <si>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</si>
  <si>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</si>
  <si>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</si>
  <si>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</si>
  <si>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</si>
  <si>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</si>
  <si>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</si>
  <si>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</si>
  <si>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</si>
  <si>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t>
  </si>
  <si>
    <t>TechName</t>
  </si>
  <si>
    <t>TechDesc</t>
  </si>
  <si>
    <t>Comm-IN</t>
  </si>
  <si>
    <t>Comm-OUT</t>
  </si>
  <si>
    <t>FX</t>
  </si>
  <si>
    <t>EXPCOA</t>
  </si>
  <si>
    <t>Export Hard Coal</t>
  </si>
  <si>
    <t>COAHAR</t>
  </si>
  <si>
    <t>EXPOIL</t>
  </si>
  <si>
    <t>Export Crude Oil</t>
  </si>
  <si>
    <t>OILCRD</t>
  </si>
  <si>
    <t>EXPNG</t>
  </si>
  <si>
    <t>GASNAT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</si>
</sst>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Te\x\t"/>
  </numFmts>
  <fonts count="27">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199999999999999"/>
      <color rgb="FF000000"/>
      <name val="Segoe UI"/>
      <charset val="134"/>
    </font>
    <font>
      <sz val="8"/>
      <color rgb="FF3974D2"/>
      <name val="Segoe UI"/>
      <charset val="134"/>
    </font>
    <font>
      <sz val="10.199999999999999"/>
      <color rgb="FF212529"/>
      <name val="Segoe UI"/>
      <charset val="134"/>
    </font>
    <font>
      <b/>
      <sz val="11"/>
      <color rgb="FFFF0000"/>
      <name val="Calibri"/>
      <charset val="134"/>
    </font>
    <font>
      <b/>
      <sz val="11"/>
      <color rgb="FFFF0000"/>
      <name val="Calibri"/>
      <charset val="134"/>
      <scheme val="minor"/>
    </font>
    <font>
      <b/>
      <sz val="9"/>
      <name val="Tahoma"/>
      <charset val="1"/>
    </font>
    <font>
      <b/>
      <sz val="9"/>
      <name val="Times New Roman"/>
    </font>
    <font>
      <sz val="9"/>
      <name val="Tahoma"/>
      <charset val="1"/>
    </font>
    <font>
      <sz val="9"/>
      <name val="Times New Roman"/>
    </font>
    <font>
      <b/>
      <sz val="9"/>
      <name val="Times New Roman"/>
      <charset val="134"/>
    </font>
    <font>
      <sz val="9"/>
      <name val="Times New Roman"/>
      <charset val="134"/>
    </font>
    <font>
      <sz val="11"/>
      <color theme="1"/>
      <name val="Calibri"/>
      <charset val="134"/>
      <scheme val="minor"/>
    </font>
  </fonts>
  <fills count="12">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s>
  <borders count="8">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8"/>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26" fillId="0" borderId="0"/>
    <xf numFmtId="0" fontId="1" fillId="0" borderId="0"/>
    <xf numFmtId="0" fontId="1" fillId="0" borderId="0"/>
    <xf numFmtId="0" fontId="2" fillId="0" borderId="0"/>
  </cellStyleXfs>
  <cellXfs count="63">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65" fontId="1" fillId="0" borderId="0" xfId="0" applyNumberFormat="1" applyFont="1" applyFill="1" applyBorder="1" applyAlignment="1"/>
    <xf numFmtId="0" fontId="3" fillId="2" borderId="3" xfId="0" applyFont="1" applyFill="1" applyBorder="1" applyAlignment="1">
      <alignment horizontal="center"/>
    </xf>
    <xf numFmtId="0" fontId="4" fillId="0" borderId="0" xfId="3" applyFont="1" applyFill="1"/>
    <xf numFmtId="0" fontId="4" fillId="0" borderId="0" xfId="0" applyFont="1" applyFill="1" applyBorder="1" applyAlignment="1">
      <alignment horizontal="left"/>
    </xf>
    <xf numFmtId="39" fontId="1" fillId="0" borderId="4" xfId="0" applyNumberFormat="1" applyFont="1" applyFill="1" applyBorder="1" applyAlignment="1"/>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39" fontId="1" fillId="0" borderId="0"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11" borderId="0" xfId="0" applyFill="1"/>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0" fillId="8" borderId="0" xfId="0" applyFont="1" applyFill="1" applyAlignment="1"/>
    <xf numFmtId="0" fontId="19" fillId="0" borderId="0" xfId="0" applyFont="1" applyFill="1" applyAlignment="1"/>
    <xf numFmtId="0" fontId="2" fillId="0" borderId="0" xfId="0" quotePrefix="1" applyNumberFormat="1" applyFont="1" applyFill="1" applyBorder="1" applyAlignment="1" applyProtection="1">
      <alignment vertical="center"/>
    </xf>
    <xf numFmtId="0" fontId="0" fillId="0" borderId="0" xfId="0" applyAlignment="1">
      <alignment horizontal="center"/>
    </xf>
  </cellXfs>
  <cellStyles count="6">
    <cellStyle name="Normal" xfId="0" builtinId="0"/>
    <cellStyle name="Normal 10" xfId="1" xr:uid="{00000000-0005-0000-0000-000031000000}"/>
    <cellStyle name="Normal 11 2 2" xfId="2" xr:uid="{00000000-0005-0000-0000-000032000000}"/>
    <cellStyle name="Normal 3" xfId="3" xr:uid="{00000000-0005-0000-0000-000033000000}"/>
    <cellStyle name="Normal 4" xfId="4" xr:uid="{00000000-0005-0000-0000-000034000000}"/>
    <cellStyle name="Normale_Scen_UC_IND-StrucConst" xfId="5" xr:uid="{00000000-0005-0000-0000-000035000000}"/>
  </cellStyles>
  <dxfs count="0"/>
  <tableStyles count="0" defaultTableStyle="TableStyleMedium9" defaultPivotStyle="PivotStyleLight16"/>
  <colors>
    <mruColors>
      <color rgb="FF00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
  <sheetViews>
    <sheetView topLeftCell="C3" zoomScale="85" zoomScaleNormal="85" workbookViewId="0">
      <selection activeCell="A24" sqref="A24"/>
    </sheetView>
  </sheetViews>
  <sheetFormatPr defaultColWidth="8.7265625" defaultRowHeight="14.5"/>
  <cols>
    <col min="1" max="1" width="57.453125" style="16" customWidth="1"/>
    <col min="2" max="10" width="8.7265625" style="16"/>
    <col min="11" max="11" width="11.54296875" style="16" customWidth="1"/>
    <col min="12" max="12" width="12.81640625" style="16"/>
    <col min="14" max="14" width="12.81640625"/>
  </cols>
  <sheetData>
    <row r="1" spans="1:15" ht="187" customHeight="1">
      <c r="A1" s="57" t="s">
        <v>0</v>
      </c>
    </row>
    <row r="4" spans="1:15">
      <c r="B4" s="17" t="s">
        <v>1</v>
      </c>
    </row>
    <row r="5" spans="1:15">
      <c r="B5" s="16" t="s">
        <v>2</v>
      </c>
    </row>
    <row r="9" spans="1:15">
      <c r="J9" s="16" t="s">
        <v>3</v>
      </c>
    </row>
    <row r="10" spans="1:15">
      <c r="B10" s="16" t="s">
        <v>4</v>
      </c>
      <c r="C10" s="16" t="s">
        <v>5</v>
      </c>
      <c r="D10" s="16" t="s">
        <v>6</v>
      </c>
      <c r="E10" s="16" t="s">
        <v>7</v>
      </c>
      <c r="F10" s="16" t="s">
        <v>8</v>
      </c>
      <c r="G10" s="16" t="s">
        <v>9</v>
      </c>
      <c r="H10" s="16" t="s">
        <v>10</v>
      </c>
      <c r="I10" s="16" t="s">
        <v>11</v>
      </c>
      <c r="J10" s="16" t="s">
        <v>12</v>
      </c>
      <c r="K10" s="16" t="s">
        <v>13</v>
      </c>
      <c r="L10" s="16" t="s">
        <v>14</v>
      </c>
      <c r="O10" s="50"/>
    </row>
    <row r="11" spans="1:15">
      <c r="B11" s="16" t="s">
        <v>15</v>
      </c>
      <c r="G11" s="58" t="s">
        <v>16</v>
      </c>
      <c r="H11" s="59"/>
      <c r="I11" s="59">
        <v>2020</v>
      </c>
      <c r="J11" s="59" t="s">
        <v>17</v>
      </c>
      <c r="K11" s="59">
        <v>1</v>
      </c>
      <c r="L11" s="59"/>
      <c r="M11" s="58"/>
      <c r="N11" s="37">
        <v>53.68446015</v>
      </c>
    </row>
    <row r="12" spans="1:15">
      <c r="G12" t="s">
        <v>16</v>
      </c>
      <c r="I12" s="16">
        <v>2021</v>
      </c>
      <c r="J12" s="16" t="s">
        <v>17</v>
      </c>
      <c r="K12" s="16">
        <v>1</v>
      </c>
      <c r="L12" s="16">
        <f t="shared" ref="L12:L25" si="0">N12*1000</f>
        <v>51677.813889999998</v>
      </c>
      <c r="N12" s="20">
        <v>51.677813890000003</v>
      </c>
    </row>
    <row r="13" spans="1:15">
      <c r="G13" t="s">
        <v>16</v>
      </c>
      <c r="I13" s="16">
        <v>2022</v>
      </c>
      <c r="J13" s="16" t="s">
        <v>17</v>
      </c>
      <c r="K13" s="16">
        <v>1</v>
      </c>
      <c r="L13" s="16">
        <f t="shared" si="0"/>
        <v>55395.035499999998</v>
      </c>
      <c r="N13" s="20">
        <v>55.395035499999999</v>
      </c>
    </row>
    <row r="14" spans="1:15">
      <c r="G14" t="s">
        <v>16</v>
      </c>
      <c r="I14" s="16">
        <v>2023</v>
      </c>
      <c r="J14" s="16" t="s">
        <v>17</v>
      </c>
      <c r="K14" s="16">
        <v>1</v>
      </c>
      <c r="L14" s="16">
        <f t="shared" si="0"/>
        <v>53106.144890000003</v>
      </c>
      <c r="N14" s="20">
        <v>53.106144890000003</v>
      </c>
    </row>
    <row r="15" spans="1:15">
      <c r="G15" t="s">
        <v>16</v>
      </c>
      <c r="I15" s="16">
        <v>2024</v>
      </c>
      <c r="J15" s="16" t="s">
        <v>17</v>
      </c>
      <c r="K15" s="16">
        <v>1</v>
      </c>
      <c r="L15" s="16">
        <f t="shared" si="0"/>
        <v>45365.017879999999</v>
      </c>
      <c r="N15" s="20">
        <v>45.365017880000003</v>
      </c>
    </row>
    <row r="16" spans="1:15">
      <c r="G16" t="s">
        <v>16</v>
      </c>
      <c r="I16" s="16">
        <v>2025</v>
      </c>
      <c r="J16" s="16" t="s">
        <v>17</v>
      </c>
      <c r="K16" s="16">
        <v>1</v>
      </c>
      <c r="L16" s="16">
        <f t="shared" si="0"/>
        <v>34977.205589999998</v>
      </c>
      <c r="N16" s="20">
        <v>34.977205589999997</v>
      </c>
    </row>
    <row r="17" spans="1:15">
      <c r="G17" t="s">
        <v>16</v>
      </c>
      <c r="I17" s="16">
        <v>2026</v>
      </c>
      <c r="J17" s="16" t="s">
        <v>17</v>
      </c>
      <c r="K17" s="16">
        <v>1</v>
      </c>
      <c r="L17" s="16">
        <f t="shared" si="0"/>
        <v>35194.17164</v>
      </c>
      <c r="N17" s="20">
        <v>35.19417164</v>
      </c>
    </row>
    <row r="18" spans="1:15">
      <c r="G18" t="s">
        <v>16</v>
      </c>
      <c r="I18" s="16">
        <v>2027</v>
      </c>
      <c r="J18" s="16" t="s">
        <v>17</v>
      </c>
      <c r="K18" s="16">
        <v>1</v>
      </c>
      <c r="L18" s="16">
        <f t="shared" si="0"/>
        <v>35830.907370000001</v>
      </c>
      <c r="N18" s="20">
        <v>35.830907369999998</v>
      </c>
    </row>
    <row r="19" spans="1:15">
      <c r="G19" t="s">
        <v>16</v>
      </c>
      <c r="I19" s="16">
        <v>2028</v>
      </c>
      <c r="J19" s="16" t="s">
        <v>17</v>
      </c>
      <c r="K19" s="16">
        <v>1</v>
      </c>
      <c r="L19" s="16">
        <f t="shared" si="0"/>
        <v>36186.617660000004</v>
      </c>
      <c r="N19" s="20">
        <v>36.186617660000003</v>
      </c>
    </row>
    <row r="20" spans="1:15">
      <c r="G20" t="s">
        <v>16</v>
      </c>
      <c r="I20" s="16">
        <v>2029</v>
      </c>
      <c r="J20" s="16" t="s">
        <v>17</v>
      </c>
      <c r="K20" s="16">
        <v>1</v>
      </c>
      <c r="L20" s="16">
        <f t="shared" si="0"/>
        <v>33308.485430000001</v>
      </c>
      <c r="N20" s="20">
        <v>33.308485429999998</v>
      </c>
    </row>
    <row r="21" spans="1:15">
      <c r="G21" t="s">
        <v>16</v>
      </c>
      <c r="I21" s="16">
        <v>2030</v>
      </c>
      <c r="J21" s="16" t="s">
        <v>17</v>
      </c>
      <c r="K21" s="16">
        <v>1</v>
      </c>
      <c r="L21" s="16">
        <f t="shared" si="0"/>
        <v>27550.491849999999</v>
      </c>
      <c r="N21" s="20">
        <v>27.55049185</v>
      </c>
    </row>
    <row r="22" spans="1:15">
      <c r="A22" s="16" t="s">
        <v>18</v>
      </c>
      <c r="G22" t="s">
        <v>16</v>
      </c>
      <c r="I22" s="16">
        <v>2031</v>
      </c>
      <c r="J22" s="16" t="s">
        <v>17</v>
      </c>
      <c r="K22" s="16">
        <v>1</v>
      </c>
      <c r="L22" s="16">
        <f t="shared" si="0"/>
        <v>17025.95966</v>
      </c>
      <c r="N22" s="20">
        <v>17.025959660000002</v>
      </c>
    </row>
    <row r="23" spans="1:15">
      <c r="G23" t="s">
        <v>16</v>
      </c>
      <c r="I23" s="16">
        <v>2032</v>
      </c>
      <c r="J23" s="16" t="s">
        <v>17</v>
      </c>
      <c r="K23" s="16">
        <v>1</v>
      </c>
      <c r="L23" s="16">
        <f t="shared" si="0"/>
        <v>7512.5284529999999</v>
      </c>
      <c r="N23" s="20">
        <v>7.5125284529999998</v>
      </c>
    </row>
    <row r="24" spans="1:15">
      <c r="G24" t="s">
        <v>16</v>
      </c>
      <c r="I24" s="16">
        <v>2033</v>
      </c>
      <c r="J24" s="16" t="s">
        <v>17</v>
      </c>
      <c r="K24" s="16">
        <v>1</v>
      </c>
      <c r="L24" s="16">
        <f t="shared" si="0"/>
        <v>5960.6496779999998</v>
      </c>
      <c r="N24" s="20">
        <v>5.9606496780000002</v>
      </c>
    </row>
    <row r="25" spans="1:15">
      <c r="G25" t="s">
        <v>16</v>
      </c>
      <c r="I25" s="16">
        <v>2034</v>
      </c>
      <c r="J25" s="16" t="s">
        <v>17</v>
      </c>
      <c r="K25" s="16">
        <v>1</v>
      </c>
      <c r="L25" s="16">
        <f t="shared" si="0"/>
        <v>791.18700899999999</v>
      </c>
      <c r="N25" s="20">
        <v>0.79118700900000005</v>
      </c>
    </row>
    <row r="26" spans="1:15">
      <c r="G26" t="s">
        <v>16</v>
      </c>
      <c r="I26" s="16">
        <v>2035</v>
      </c>
      <c r="J26" s="16" t="s">
        <v>17</v>
      </c>
      <c r="K26" s="16">
        <v>1</v>
      </c>
      <c r="L26" s="60">
        <f>N26</f>
        <v>0</v>
      </c>
      <c r="N26" s="20">
        <v>0</v>
      </c>
      <c r="O26">
        <v>-6.1802100639999997</v>
      </c>
    </row>
    <row r="27" spans="1:15">
      <c r="G27" t="s">
        <v>16</v>
      </c>
      <c r="I27" s="16">
        <v>2036</v>
      </c>
      <c r="J27" s="16" t="s">
        <v>17</v>
      </c>
      <c r="K27" s="16">
        <v>1</v>
      </c>
      <c r="L27" s="60">
        <f t="shared" ref="L27:L41" si="1">L26</f>
        <v>0</v>
      </c>
      <c r="N27" s="20">
        <v>0</v>
      </c>
      <c r="O27">
        <v>-8.3770558550000001</v>
      </c>
    </row>
    <row r="28" spans="1:15">
      <c r="G28" t="s">
        <v>16</v>
      </c>
      <c r="I28" s="16">
        <v>2037</v>
      </c>
      <c r="J28" s="16" t="s">
        <v>17</v>
      </c>
      <c r="K28" s="16">
        <v>1</v>
      </c>
      <c r="L28" s="60">
        <f t="shared" si="1"/>
        <v>0</v>
      </c>
      <c r="N28" s="20">
        <v>0</v>
      </c>
      <c r="O28">
        <v>-10.61957522</v>
      </c>
    </row>
    <row r="29" spans="1:15">
      <c r="G29" t="s">
        <v>16</v>
      </c>
      <c r="I29" s="16">
        <v>2038</v>
      </c>
      <c r="J29" s="16" t="s">
        <v>17</v>
      </c>
      <c r="K29" s="16">
        <v>1</v>
      </c>
      <c r="L29" s="60">
        <f t="shared" si="1"/>
        <v>0</v>
      </c>
      <c r="N29" s="20">
        <v>0</v>
      </c>
      <c r="O29">
        <v>-12.812150949999999</v>
      </c>
    </row>
    <row r="30" spans="1:15">
      <c r="G30" t="s">
        <v>16</v>
      </c>
      <c r="I30" s="16">
        <v>2039</v>
      </c>
      <c r="J30" s="16" t="s">
        <v>17</v>
      </c>
      <c r="K30" s="16">
        <v>1</v>
      </c>
      <c r="L30" s="60">
        <f t="shared" si="1"/>
        <v>0</v>
      </c>
      <c r="N30" s="20">
        <v>0</v>
      </c>
      <c r="O30">
        <v>-14.871060760000001</v>
      </c>
    </row>
    <row r="31" spans="1:15">
      <c r="G31" t="s">
        <v>16</v>
      </c>
      <c r="I31" s="16">
        <v>2040</v>
      </c>
      <c r="J31" s="16" t="s">
        <v>17</v>
      </c>
      <c r="K31" s="16">
        <v>1</v>
      </c>
      <c r="L31" s="60">
        <f t="shared" si="1"/>
        <v>0</v>
      </c>
      <c r="N31" s="20">
        <v>0</v>
      </c>
      <c r="O31">
        <v>-16.479587200000001</v>
      </c>
    </row>
    <row r="32" spans="1:15">
      <c r="G32" t="s">
        <v>16</v>
      </c>
      <c r="I32" s="16">
        <v>2041</v>
      </c>
      <c r="J32" s="16" t="s">
        <v>17</v>
      </c>
      <c r="K32" s="16">
        <v>1</v>
      </c>
      <c r="L32" s="60">
        <f t="shared" si="1"/>
        <v>0</v>
      </c>
      <c r="N32" s="20">
        <v>0</v>
      </c>
      <c r="O32">
        <v>-18.44727958</v>
      </c>
    </row>
    <row r="33" spans="7:15">
      <c r="G33" t="s">
        <v>16</v>
      </c>
      <c r="I33" s="16">
        <v>2042</v>
      </c>
      <c r="J33" s="16" t="s">
        <v>17</v>
      </c>
      <c r="K33" s="16">
        <v>1</v>
      </c>
      <c r="L33" s="60">
        <f t="shared" si="1"/>
        <v>0</v>
      </c>
      <c r="N33" s="20">
        <v>0</v>
      </c>
      <c r="O33">
        <v>-20.200716190000001</v>
      </c>
    </row>
    <row r="34" spans="7:15">
      <c r="G34" t="s">
        <v>16</v>
      </c>
      <c r="I34" s="16">
        <v>2043</v>
      </c>
      <c r="J34" s="16" t="s">
        <v>17</v>
      </c>
      <c r="K34" s="16">
        <v>1</v>
      </c>
      <c r="L34" s="60">
        <f t="shared" si="1"/>
        <v>0</v>
      </c>
      <c r="N34" s="20">
        <v>0</v>
      </c>
      <c r="O34">
        <v>-22.157220769999999</v>
      </c>
    </row>
    <row r="35" spans="7:15">
      <c r="G35" t="s">
        <v>16</v>
      </c>
      <c r="I35" s="16">
        <v>2044</v>
      </c>
      <c r="J35" s="16" t="s">
        <v>17</v>
      </c>
      <c r="K35" s="16">
        <v>1</v>
      </c>
      <c r="L35" s="60">
        <f t="shared" si="1"/>
        <v>0</v>
      </c>
      <c r="N35" s="20">
        <v>0</v>
      </c>
      <c r="O35">
        <v>-24.349749259999999</v>
      </c>
    </row>
    <row r="36" spans="7:15">
      <c r="G36" t="s">
        <v>16</v>
      </c>
      <c r="I36" s="16">
        <v>2045</v>
      </c>
      <c r="J36" s="16" t="s">
        <v>17</v>
      </c>
      <c r="K36" s="16">
        <v>1</v>
      </c>
      <c r="L36" s="60">
        <f t="shared" si="1"/>
        <v>0</v>
      </c>
      <c r="N36" s="20">
        <v>0</v>
      </c>
      <c r="O36">
        <v>-26.465673819999999</v>
      </c>
    </row>
    <row r="37" spans="7:15">
      <c r="G37" t="s">
        <v>16</v>
      </c>
      <c r="I37" s="16">
        <v>2046</v>
      </c>
      <c r="J37" s="16" t="s">
        <v>17</v>
      </c>
      <c r="K37" s="16">
        <v>1</v>
      </c>
      <c r="L37" s="60">
        <f t="shared" si="1"/>
        <v>0</v>
      </c>
      <c r="N37" s="20">
        <v>0</v>
      </c>
      <c r="O37">
        <v>-28.28177019</v>
      </c>
    </row>
    <row r="38" spans="7:15">
      <c r="G38" t="s">
        <v>16</v>
      </c>
      <c r="I38" s="16">
        <v>2047</v>
      </c>
      <c r="J38" s="16" t="s">
        <v>17</v>
      </c>
      <c r="K38" s="16">
        <v>1</v>
      </c>
      <c r="L38" s="60">
        <f t="shared" si="1"/>
        <v>0</v>
      </c>
      <c r="N38" s="20">
        <v>0</v>
      </c>
      <c r="O38">
        <v>-30.103759060000002</v>
      </c>
    </row>
    <row r="39" spans="7:15">
      <c r="G39" t="s">
        <v>16</v>
      </c>
      <c r="I39" s="16">
        <v>2048</v>
      </c>
      <c r="J39" s="16" t="s">
        <v>17</v>
      </c>
      <c r="K39" s="16">
        <v>1</v>
      </c>
      <c r="L39" s="60">
        <f t="shared" si="1"/>
        <v>0</v>
      </c>
      <c r="N39" s="20">
        <v>0</v>
      </c>
      <c r="O39">
        <v>-31.883496579999999</v>
      </c>
    </row>
    <row r="40" spans="7:15">
      <c r="G40" t="s">
        <v>16</v>
      </c>
      <c r="I40" s="16">
        <v>2049</v>
      </c>
      <c r="J40" s="16" t="s">
        <v>17</v>
      </c>
      <c r="K40" s="16">
        <v>1</v>
      </c>
      <c r="L40" s="60">
        <f t="shared" si="1"/>
        <v>0</v>
      </c>
      <c r="N40" s="20">
        <v>0</v>
      </c>
      <c r="O40">
        <v>-33.642220279999997</v>
      </c>
    </row>
    <row r="41" spans="7:15">
      <c r="G41" t="s">
        <v>16</v>
      </c>
      <c r="I41" s="16">
        <v>2050</v>
      </c>
      <c r="J41" s="16" t="s">
        <v>17</v>
      </c>
      <c r="K41" s="16">
        <v>1</v>
      </c>
      <c r="L41" s="60">
        <f t="shared" si="1"/>
        <v>0</v>
      </c>
      <c r="N41" s="20">
        <v>0</v>
      </c>
      <c r="O41">
        <v>-35.440242089999998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85961485641044"/>
  </sheetPr>
  <dimension ref="A1:P41"/>
  <sheetViews>
    <sheetView zoomScale="67" zoomScaleNormal="67" workbookViewId="0">
      <selection activeCell="K5" sqref="K5"/>
    </sheetView>
  </sheetViews>
  <sheetFormatPr defaultColWidth="8.7265625" defaultRowHeight="14.5"/>
  <cols>
    <col min="1" max="1" width="9" style="16"/>
    <col min="2" max="10" width="8.7265625" style="16"/>
    <col min="11" max="11" width="11.54296875" style="16" customWidth="1"/>
    <col min="12" max="12" width="14" style="16"/>
    <col min="14" max="14" width="12.81640625"/>
    <col min="16" max="16" width="14"/>
  </cols>
  <sheetData>
    <row r="1" spans="1:16">
      <c r="A1" s="16" t="s">
        <v>44</v>
      </c>
    </row>
    <row r="4" spans="1:16">
      <c r="B4" s="17" t="s">
        <v>1</v>
      </c>
    </row>
    <row r="5" spans="1:16">
      <c r="B5" s="16" t="s">
        <v>2</v>
      </c>
    </row>
    <row r="9" spans="1:16">
      <c r="J9" s="16" t="s">
        <v>3</v>
      </c>
    </row>
    <row r="10" spans="1:16">
      <c r="B10" s="16" t="s">
        <v>4</v>
      </c>
      <c r="C10" s="16" t="s">
        <v>5</v>
      </c>
      <c r="D10" s="16" t="s">
        <v>6</v>
      </c>
      <c r="E10" s="16" t="s">
        <v>7</v>
      </c>
      <c r="F10" s="16" t="s">
        <v>8</v>
      </c>
      <c r="G10" s="16" t="s">
        <v>9</v>
      </c>
      <c r="H10" s="16" t="s">
        <v>10</v>
      </c>
      <c r="I10" s="16" t="s">
        <v>11</v>
      </c>
      <c r="J10" s="16" t="s">
        <v>12</v>
      </c>
      <c r="K10" s="16" t="s">
        <v>45</v>
      </c>
      <c r="L10" s="16" t="s">
        <v>14</v>
      </c>
      <c r="O10" s="50"/>
    </row>
    <row r="11" spans="1:16">
      <c r="B11" s="16" t="s">
        <v>48</v>
      </c>
      <c r="D11" s="1" t="s">
        <v>49</v>
      </c>
      <c r="H11" s="19"/>
      <c r="I11" s="16">
        <v>2020</v>
      </c>
      <c r="J11" s="16" t="s">
        <v>17</v>
      </c>
      <c r="K11" s="16">
        <v>1</v>
      </c>
      <c r="L11" s="16">
        <f>-HYDROGENCO2!O11*1000</f>
        <v>0</v>
      </c>
      <c r="N11" s="16"/>
      <c r="P11" s="28"/>
    </row>
    <row r="12" spans="1:16">
      <c r="D12" s="1" t="str">
        <f t="shared" ref="D12:D41" si="0">D11</f>
        <v>SINKCCU_Fake_H2</v>
      </c>
      <c r="H12" s="19"/>
      <c r="I12" s="16">
        <v>2021</v>
      </c>
      <c r="J12" s="16" t="s">
        <v>17</v>
      </c>
      <c r="K12" s="16">
        <v>1</v>
      </c>
      <c r="L12" s="16">
        <f>-HYDROGENCO2!O12*1000</f>
        <v>0</v>
      </c>
      <c r="N12" s="16"/>
      <c r="P12" s="28"/>
    </row>
    <row r="13" spans="1:16">
      <c r="D13" s="1" t="str">
        <f t="shared" si="0"/>
        <v>SINKCCU_Fake_H2</v>
      </c>
      <c r="H13" s="19"/>
      <c r="I13" s="16">
        <v>2022</v>
      </c>
      <c r="J13" s="16" t="s">
        <v>17</v>
      </c>
      <c r="K13" s="16">
        <v>1</v>
      </c>
      <c r="L13" s="16">
        <f>-HYDROGENCO2!O13*1000</f>
        <v>0</v>
      </c>
      <c r="N13" s="16"/>
      <c r="P13" s="28"/>
    </row>
    <row r="14" spans="1:16">
      <c r="D14" s="1" t="str">
        <f t="shared" si="0"/>
        <v>SINKCCU_Fake_H2</v>
      </c>
      <c r="H14" s="19"/>
      <c r="I14" s="16">
        <v>2023</v>
      </c>
      <c r="J14" s="16" t="s">
        <v>17</v>
      </c>
      <c r="K14" s="16">
        <v>1</v>
      </c>
      <c r="L14" s="16">
        <f>-HYDROGENCO2!O14*1000</f>
        <v>0</v>
      </c>
      <c r="N14" s="16"/>
      <c r="P14" s="51"/>
    </row>
    <row r="15" spans="1:16">
      <c r="D15" s="1" t="str">
        <f t="shared" si="0"/>
        <v>SINKCCU_Fake_H2</v>
      </c>
      <c r="H15" s="19"/>
      <c r="I15" s="16">
        <v>2024</v>
      </c>
      <c r="J15" s="16" t="s">
        <v>17</v>
      </c>
      <c r="K15" s="16">
        <v>1</v>
      </c>
      <c r="L15" s="16">
        <f>-HYDROGENCO2!O15*1000</f>
        <v>0</v>
      </c>
      <c r="N15" s="16"/>
      <c r="P15" s="51"/>
    </row>
    <row r="16" spans="1:16">
      <c r="D16" s="1" t="str">
        <f t="shared" si="0"/>
        <v>SINKCCU_Fake_H2</v>
      </c>
      <c r="H16" s="19"/>
      <c r="I16" s="16">
        <v>2025</v>
      </c>
      <c r="J16" s="16" t="s">
        <v>17</v>
      </c>
      <c r="K16" s="16">
        <v>1</v>
      </c>
      <c r="L16" s="16">
        <f>-HYDROGENCO2!O16*1000</f>
        <v>0</v>
      </c>
      <c r="N16" s="16"/>
      <c r="P16" s="51"/>
    </row>
    <row r="17" spans="4:16">
      <c r="D17" s="1" t="str">
        <f t="shared" si="0"/>
        <v>SINKCCU_Fake_H2</v>
      </c>
      <c r="H17" s="19"/>
      <c r="I17" s="16">
        <v>2026</v>
      </c>
      <c r="J17" s="16" t="s">
        <v>17</v>
      </c>
      <c r="K17" s="16">
        <v>1</v>
      </c>
      <c r="L17" s="16">
        <f>-HYDROGENCO2!O17*1000</f>
        <v>0</v>
      </c>
      <c r="N17" s="16"/>
      <c r="P17" s="51"/>
    </row>
    <row r="18" spans="4:16">
      <c r="D18" s="1" t="str">
        <f t="shared" si="0"/>
        <v>SINKCCU_Fake_H2</v>
      </c>
      <c r="H18" s="19"/>
      <c r="I18" s="16">
        <v>2027</v>
      </c>
      <c r="J18" s="16" t="s">
        <v>17</v>
      </c>
      <c r="K18" s="16">
        <v>1</v>
      </c>
      <c r="L18" s="16">
        <f>-HYDROGENCO2!O18*1000</f>
        <v>0</v>
      </c>
      <c r="N18" s="16"/>
      <c r="P18" s="51"/>
    </row>
    <row r="19" spans="4:16">
      <c r="D19" s="1" t="str">
        <f t="shared" si="0"/>
        <v>SINKCCU_Fake_H2</v>
      </c>
      <c r="H19" s="19"/>
      <c r="I19" s="16">
        <v>2028</v>
      </c>
      <c r="J19" s="16" t="s">
        <v>17</v>
      </c>
      <c r="K19" s="16">
        <v>1</v>
      </c>
      <c r="L19" s="16">
        <f>-HYDROGENCO2!O19*1000</f>
        <v>0</v>
      </c>
      <c r="N19" s="16"/>
      <c r="P19" s="51"/>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510.10559999999998</v>
      </c>
      <c r="N25" s="16"/>
      <c r="P25" s="28"/>
    </row>
    <row r="26" spans="4:16">
      <c r="D26" s="1" t="str">
        <f t="shared" si="0"/>
        <v>SINKCCU_Fake_H2</v>
      </c>
      <c r="H26" s="19"/>
      <c r="I26" s="16">
        <v>2035</v>
      </c>
      <c r="J26" s="16" t="s">
        <v>17</v>
      </c>
      <c r="K26" s="16">
        <v>1</v>
      </c>
      <c r="L26" s="16">
        <f>-HYDROGENCO2!O26*1000</f>
        <v>1402.4115999999999</v>
      </c>
      <c r="N26" s="16"/>
      <c r="P26" s="28"/>
    </row>
    <row r="27" spans="4:16">
      <c r="D27" s="1" t="str">
        <f t="shared" si="0"/>
        <v>SINKCCU_Fake_H2</v>
      </c>
      <c r="H27" s="19"/>
      <c r="I27" s="16">
        <v>2036</v>
      </c>
      <c r="J27" s="16" t="s">
        <v>17</v>
      </c>
      <c r="K27" s="16">
        <v>1</v>
      </c>
      <c r="L27" s="16">
        <f>-HYDROGENCO2!O27*1000</f>
        <v>2635.7779999999998</v>
      </c>
      <c r="N27" s="16"/>
      <c r="P27" s="28"/>
    </row>
    <row r="28" spans="4:16">
      <c r="D28" s="1" t="str">
        <f t="shared" si="0"/>
        <v>SINKCCU_Fake_H2</v>
      </c>
      <c r="H28" s="19"/>
      <c r="I28" s="16">
        <v>2037</v>
      </c>
      <c r="J28" s="16" t="s">
        <v>17</v>
      </c>
      <c r="K28" s="16">
        <v>1</v>
      </c>
      <c r="L28" s="16">
        <f>-HYDROGENCO2!O28*1000</f>
        <v>3724.8195999999998</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6490.5976000000001</v>
      </c>
      <c r="N30" s="16"/>
      <c r="P30" s="28"/>
    </row>
    <row r="31" spans="4:16">
      <c r="D31" s="1" t="str">
        <f t="shared" si="0"/>
        <v>SINKCCU_Fake_H2</v>
      </c>
      <c r="H31" s="19"/>
      <c r="I31" s="16">
        <v>2040</v>
      </c>
      <c r="J31" s="16" t="s">
        <v>17</v>
      </c>
      <c r="K31" s="16">
        <v>1</v>
      </c>
      <c r="L31" s="16">
        <f>-HYDROGENCO2!O31*1000</f>
        <v>8236.0679999999993</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12322.059600000001</v>
      </c>
      <c r="N33" s="16"/>
      <c r="P33" s="28"/>
    </row>
    <row r="34" spans="4:16">
      <c r="D34" s="1" t="str">
        <f t="shared" si="0"/>
        <v>SINKCCU_Fake_H2</v>
      </c>
      <c r="H34" s="19"/>
      <c r="I34" s="16">
        <v>2043</v>
      </c>
      <c r="J34" s="16" t="s">
        <v>17</v>
      </c>
      <c r="K34" s="16">
        <v>1</v>
      </c>
      <c r="L34" s="16">
        <f>-HYDROGENCO2!O34*1000</f>
        <v>13731.724399999999</v>
      </c>
      <c r="N34" s="16"/>
      <c r="P34" s="28"/>
    </row>
    <row r="35" spans="4:16">
      <c r="D35" s="1" t="str">
        <f t="shared" si="0"/>
        <v>SINKCCU_Fake_H2</v>
      </c>
      <c r="H35" s="19"/>
      <c r="I35" s="16">
        <v>2044</v>
      </c>
      <c r="J35" s="16" t="s">
        <v>17</v>
      </c>
      <c r="K35" s="16">
        <v>1</v>
      </c>
      <c r="L35" s="16">
        <f>-HYDROGENCO2!O35*1000</f>
        <v>15135.104799999999</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18239.050319999998</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21749.259679999999</v>
      </c>
      <c r="N39" s="16"/>
      <c r="P39" s="28"/>
    </row>
    <row r="40" spans="4:16">
      <c r="D40" s="1" t="str">
        <f t="shared" si="0"/>
        <v>SINKCCU_Fake_H2</v>
      </c>
      <c r="H40" s="19"/>
      <c r="I40" s="16">
        <v>2049</v>
      </c>
      <c r="J40" s="16" t="s">
        <v>17</v>
      </c>
      <c r="K40" s="16">
        <v>1</v>
      </c>
      <c r="L40" s="16">
        <f>-HYDROGENCO2!O40*1000</f>
        <v>23460.946080000002</v>
      </c>
      <c r="N40" s="16"/>
      <c r="P40" s="28"/>
    </row>
    <row r="41" spans="4:16">
      <c r="D41" s="1" t="str">
        <f t="shared" si="0"/>
        <v>SINKCCU_Fake_H2</v>
      </c>
      <c r="H41" s="19"/>
      <c r="I41" s="16">
        <v>2050</v>
      </c>
      <c r="J41" s="16" t="s">
        <v>17</v>
      </c>
      <c r="K41" s="16">
        <v>1</v>
      </c>
      <c r="L41" s="16">
        <f>-HYDROGENCO2!O41*1000</f>
        <v>25100.578399999999</v>
      </c>
      <c r="N41" s="16"/>
      <c r="P41" s="28"/>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85961485641044"/>
  </sheetPr>
  <dimension ref="A1:S41"/>
  <sheetViews>
    <sheetView zoomScale="67" zoomScaleNormal="67" workbookViewId="0">
      <selection activeCell="L49" sqref="L49"/>
    </sheetView>
  </sheetViews>
  <sheetFormatPr defaultColWidth="8.7265625" defaultRowHeight="14.5"/>
  <cols>
    <col min="1" max="1" width="9" style="16"/>
    <col min="2" max="3" width="8.7265625" style="16"/>
    <col min="4" max="4" width="28.1796875" style="16" customWidth="1"/>
    <col min="5" max="10" width="8.7265625" style="16"/>
    <col min="11" max="11" width="11.54296875" style="16" customWidth="1"/>
    <col min="12" max="12" width="12.81640625" style="16"/>
    <col min="14" max="14" width="12.81640625"/>
    <col min="16" max="16" width="14"/>
  </cols>
  <sheetData>
    <row r="1" spans="1:19">
      <c r="A1" s="16" t="s">
        <v>50</v>
      </c>
    </row>
    <row r="4" spans="1:19">
      <c r="B4" s="17" t="s">
        <v>1</v>
      </c>
    </row>
    <row r="5" spans="1:19">
      <c r="B5" s="16" t="s">
        <v>2</v>
      </c>
    </row>
    <row r="9" spans="1:19">
      <c r="J9" s="16" t="s">
        <v>3</v>
      </c>
    </row>
    <row r="10" spans="1:19">
      <c r="B10" s="16" t="s">
        <v>4</v>
      </c>
      <c r="C10" s="16" t="s">
        <v>5</v>
      </c>
      <c r="D10" s="16" t="s">
        <v>6</v>
      </c>
      <c r="E10" s="16" t="s">
        <v>7</v>
      </c>
      <c r="F10" s="16" t="s">
        <v>8</v>
      </c>
      <c r="G10" s="16" t="s">
        <v>9</v>
      </c>
      <c r="H10" s="16" t="s">
        <v>10</v>
      </c>
      <c r="I10" s="16" t="s">
        <v>11</v>
      </c>
      <c r="J10" s="16" t="s">
        <v>12</v>
      </c>
      <c r="K10" s="16" t="s">
        <v>45</v>
      </c>
      <c r="L10" s="16" t="s">
        <v>14</v>
      </c>
      <c r="O10" s="50"/>
      <c r="P10" t="s">
        <v>51</v>
      </c>
      <c r="S10" t="s">
        <v>52</v>
      </c>
    </row>
    <row r="11" spans="1:19">
      <c r="B11" s="16" t="s">
        <v>53</v>
      </c>
      <c r="D11" s="1" t="s">
        <v>54</v>
      </c>
      <c r="H11" s="19"/>
      <c r="I11" s="16">
        <v>2020</v>
      </c>
      <c r="J11" s="16" t="s">
        <v>17</v>
      </c>
      <c r="K11" s="16">
        <v>1</v>
      </c>
      <c r="L11" s="16">
        <f t="shared" ref="L11:L41" si="0">N11*1</f>
        <v>0</v>
      </c>
      <c r="N11" s="16">
        <f t="shared" ref="N11:N41" si="1">(P11)*-1000</f>
        <v>0</v>
      </c>
      <c r="P11" s="28">
        <v>0</v>
      </c>
      <c r="S11">
        <v>-13.38768103</v>
      </c>
    </row>
    <row r="12" spans="1:19">
      <c r="D12" s="1" t="str">
        <f t="shared" ref="D12:D41" si="2">D11</f>
        <v>SINKCCU_Fake_OtherSectors</v>
      </c>
      <c r="H12" s="19"/>
      <c r="I12" s="16">
        <v>2021</v>
      </c>
      <c r="J12" s="16" t="s">
        <v>17</v>
      </c>
      <c r="K12" s="16">
        <v>1</v>
      </c>
      <c r="L12" s="16">
        <f t="shared" si="0"/>
        <v>0</v>
      </c>
      <c r="N12" s="16">
        <f t="shared" si="1"/>
        <v>0</v>
      </c>
      <c r="P12" s="28">
        <v>0</v>
      </c>
      <c r="S12">
        <v>-17.30257254</v>
      </c>
    </row>
    <row r="13" spans="1:19">
      <c r="D13" s="1" t="str">
        <f t="shared" si="2"/>
        <v>SINKCCU_Fake_OtherSectors</v>
      </c>
      <c r="H13" s="19"/>
      <c r="I13" s="16">
        <v>2022</v>
      </c>
      <c r="J13" s="16" t="s">
        <v>17</v>
      </c>
      <c r="K13" s="16">
        <v>1</v>
      </c>
      <c r="L13" s="16">
        <f t="shared" si="0"/>
        <v>0</v>
      </c>
      <c r="N13" s="16">
        <f t="shared" si="1"/>
        <v>0</v>
      </c>
      <c r="P13" s="28">
        <v>0</v>
      </c>
      <c r="S13">
        <v>-15.406325819999999</v>
      </c>
    </row>
    <row r="14" spans="1:19">
      <c r="D14" s="1" t="str">
        <f t="shared" si="2"/>
        <v>SINKCCU_Fake_OtherSectors</v>
      </c>
      <c r="H14" s="19"/>
      <c r="I14" s="16">
        <v>2023</v>
      </c>
      <c r="J14" s="16" t="s">
        <v>17</v>
      </c>
      <c r="K14" s="16">
        <v>1</v>
      </c>
      <c r="L14" s="16">
        <f t="shared" si="0"/>
        <v>1.9699999999999999E-10</v>
      </c>
      <c r="N14" s="16">
        <f t="shared" si="1"/>
        <v>1.9699999999999999E-10</v>
      </c>
      <c r="P14" s="51">
        <v>-1.9699999999999999E-13</v>
      </c>
      <c r="S14">
        <v>-17.23053509</v>
      </c>
    </row>
    <row r="15" spans="1:19">
      <c r="D15" s="1" t="str">
        <f t="shared" si="2"/>
        <v>SINKCCU_Fake_OtherSectors</v>
      </c>
      <c r="H15" s="19"/>
      <c r="I15" s="16">
        <v>2024</v>
      </c>
      <c r="J15" s="16" t="s">
        <v>17</v>
      </c>
      <c r="K15" s="16">
        <v>1</v>
      </c>
      <c r="L15" s="16">
        <f t="shared" si="0"/>
        <v>1.17E-7</v>
      </c>
      <c r="N15" s="16">
        <f t="shared" si="1"/>
        <v>1.17E-7</v>
      </c>
      <c r="P15" s="51">
        <v>-1.1700000000000001E-10</v>
      </c>
      <c r="S15">
        <v>-19.054744370000002</v>
      </c>
    </row>
    <row r="16" spans="1:19">
      <c r="D16" s="1" t="str">
        <f t="shared" si="2"/>
        <v>SINKCCU_Fake_OtherSectors</v>
      </c>
      <c r="H16" s="19"/>
      <c r="I16" s="16">
        <v>2025</v>
      </c>
      <c r="J16" s="16" t="s">
        <v>17</v>
      </c>
      <c r="K16" s="16">
        <v>1</v>
      </c>
      <c r="L16" s="16">
        <f t="shared" si="0"/>
        <v>1.03E-5</v>
      </c>
      <c r="N16" s="16">
        <f t="shared" si="1"/>
        <v>1.03E-5</v>
      </c>
      <c r="P16" s="51">
        <v>-1.03E-8</v>
      </c>
      <c r="S16">
        <v>-20.878953639999999</v>
      </c>
    </row>
    <row r="17" spans="4:19">
      <c r="D17" s="1" t="str">
        <f t="shared" si="2"/>
        <v>SINKCCU_Fake_OtherSectors</v>
      </c>
      <c r="H17" s="19"/>
      <c r="I17" s="16">
        <v>2026</v>
      </c>
      <c r="J17" s="16" t="s">
        <v>17</v>
      </c>
      <c r="K17" s="16">
        <v>1</v>
      </c>
      <c r="L17" s="16">
        <f t="shared" si="0"/>
        <v>2.7E-4</v>
      </c>
      <c r="N17" s="16">
        <f t="shared" si="1"/>
        <v>2.7E-4</v>
      </c>
      <c r="P17" s="51">
        <v>-2.7000000000000001E-7</v>
      </c>
      <c r="S17">
        <v>-22.70316291</v>
      </c>
    </row>
    <row r="18" spans="4:19">
      <c r="D18" s="1" t="str">
        <f t="shared" si="2"/>
        <v>SINKCCU_Fake_OtherSectors</v>
      </c>
      <c r="H18" s="19"/>
      <c r="I18" s="16">
        <v>2027</v>
      </c>
      <c r="J18" s="16" t="s">
        <v>17</v>
      </c>
      <c r="K18" s="16">
        <v>1</v>
      </c>
      <c r="L18" s="16">
        <f t="shared" si="0"/>
        <v>3.3600000000000001E-3</v>
      </c>
      <c r="N18" s="16">
        <f t="shared" si="1"/>
        <v>3.3600000000000001E-3</v>
      </c>
      <c r="P18" s="51">
        <v>-3.36E-6</v>
      </c>
      <c r="S18">
        <v>-24.52737218</v>
      </c>
    </row>
    <row r="19" spans="4:19">
      <c r="D19" s="1" t="str">
        <f t="shared" si="2"/>
        <v>SINKCCU_Fake_OtherSectors</v>
      </c>
      <c r="H19" s="19"/>
      <c r="I19" s="16">
        <v>2028</v>
      </c>
      <c r="J19" s="16" t="s">
        <v>17</v>
      </c>
      <c r="K19" s="16">
        <v>1</v>
      </c>
      <c r="L19" s="16">
        <f t="shared" si="0"/>
        <v>2.52E-2</v>
      </c>
      <c r="N19" s="16">
        <f t="shared" si="1"/>
        <v>2.52E-2</v>
      </c>
      <c r="P19" s="51">
        <v>-2.5199999999999999E-5</v>
      </c>
      <c r="S19">
        <v>-26.351581459999998</v>
      </c>
    </row>
    <row r="20" spans="4:19">
      <c r="D20" s="1" t="str">
        <f t="shared" si="2"/>
        <v>SINKCCU_Fake_OtherSectors</v>
      </c>
      <c r="H20" s="19"/>
      <c r="I20" s="16">
        <v>2029</v>
      </c>
      <c r="J20" s="16" t="s">
        <v>17</v>
      </c>
      <c r="K20" s="16">
        <v>1</v>
      </c>
      <c r="L20" s="16">
        <f t="shared" si="0"/>
        <v>0.13328799999999999</v>
      </c>
      <c r="N20" s="16">
        <f t="shared" si="1"/>
        <v>0.13328799999999999</v>
      </c>
      <c r="P20" s="28">
        <v>-1.3328799999999999E-4</v>
      </c>
      <c r="S20">
        <v>-28.175790729999999</v>
      </c>
    </row>
    <row r="21" spans="4:19">
      <c r="D21" s="1" t="str">
        <f t="shared" si="2"/>
        <v>SINKCCU_Fake_OtherSectors</v>
      </c>
      <c r="H21" s="19"/>
      <c r="I21" s="16">
        <v>2030</v>
      </c>
      <c r="J21" s="16" t="s">
        <v>17</v>
      </c>
      <c r="K21" s="16">
        <v>1</v>
      </c>
      <c r="L21" s="16">
        <f t="shared" si="0"/>
        <v>0.53750399999999998</v>
      </c>
      <c r="N21" s="16">
        <f t="shared" si="1"/>
        <v>0.53750399999999998</v>
      </c>
      <c r="P21" s="28">
        <v>-5.3750399999999995E-4</v>
      </c>
      <c r="S21">
        <v>-30</v>
      </c>
    </row>
    <row r="22" spans="4:19">
      <c r="D22" s="1" t="str">
        <f t="shared" si="2"/>
        <v>SINKCCU_Fake_OtherSectors</v>
      </c>
      <c r="H22" s="19"/>
      <c r="I22" s="16">
        <v>2031</v>
      </c>
      <c r="J22" s="16" t="s">
        <v>17</v>
      </c>
      <c r="K22" s="16">
        <v>1</v>
      </c>
      <c r="L22" s="16">
        <f t="shared" si="0"/>
        <v>2.2799160000000001</v>
      </c>
      <c r="N22" s="16">
        <f t="shared" si="1"/>
        <v>2.2799160000000001</v>
      </c>
      <c r="P22" s="28">
        <v>-2.2799159999999999E-3</v>
      </c>
      <c r="S22">
        <v>-31</v>
      </c>
    </row>
    <row r="23" spans="4:19">
      <c r="D23" s="1" t="str">
        <f t="shared" si="2"/>
        <v>SINKCCU_Fake_OtherSectors</v>
      </c>
      <c r="H23" s="19"/>
      <c r="I23" s="16">
        <v>2032</v>
      </c>
      <c r="J23" s="16" t="s">
        <v>17</v>
      </c>
      <c r="K23" s="16">
        <v>1</v>
      </c>
      <c r="L23" s="16">
        <f t="shared" si="0"/>
        <v>8.1883099999999995</v>
      </c>
      <c r="N23" s="16">
        <f t="shared" si="1"/>
        <v>8.1883099999999995</v>
      </c>
      <c r="P23" s="28">
        <v>-8.1883100000000007E-3</v>
      </c>
      <c r="S23">
        <v>-32</v>
      </c>
    </row>
    <row r="24" spans="4:19">
      <c r="D24" s="1" t="str">
        <f t="shared" si="2"/>
        <v>SINKCCU_Fake_OtherSectors</v>
      </c>
      <c r="H24" s="19"/>
      <c r="I24" s="16">
        <v>2033</v>
      </c>
      <c r="J24" s="16" t="s">
        <v>17</v>
      </c>
      <c r="K24" s="16">
        <v>1</v>
      </c>
      <c r="L24" s="16">
        <f t="shared" si="0"/>
        <v>24.822303999999999</v>
      </c>
      <c r="N24" s="16">
        <f t="shared" si="1"/>
        <v>24.822303999999999</v>
      </c>
      <c r="P24" s="28">
        <v>-2.4822304E-2</v>
      </c>
      <c r="S24">
        <v>-33</v>
      </c>
    </row>
    <row r="25" spans="4:19">
      <c r="D25" s="1" t="str">
        <f t="shared" si="2"/>
        <v>SINKCCU_Fake_OtherSectors</v>
      </c>
      <c r="H25" s="19"/>
      <c r="I25" s="16">
        <v>2034</v>
      </c>
      <c r="J25" s="16" t="s">
        <v>17</v>
      </c>
      <c r="K25" s="16">
        <v>1</v>
      </c>
      <c r="L25" s="16">
        <f t="shared" si="0"/>
        <v>65.240184999999997</v>
      </c>
      <c r="N25" s="16">
        <f t="shared" si="1"/>
        <v>65.240184999999997</v>
      </c>
      <c r="P25" s="28">
        <v>-6.5240185000000006E-2</v>
      </c>
      <c r="S25">
        <v>-34</v>
      </c>
    </row>
    <row r="26" spans="4:19">
      <c r="D26" s="1" t="str">
        <f t="shared" si="2"/>
        <v>SINKCCU_Fake_OtherSectors</v>
      </c>
      <c r="H26" s="19"/>
      <c r="I26" s="16">
        <v>2035</v>
      </c>
      <c r="J26" s="16" t="s">
        <v>17</v>
      </c>
      <c r="K26" s="16">
        <v>1</v>
      </c>
      <c r="L26" s="16">
        <f t="shared" si="0"/>
        <v>152.44444799999999</v>
      </c>
      <c r="N26" s="16">
        <f t="shared" si="1"/>
        <v>152.44444799999999</v>
      </c>
      <c r="P26" s="28">
        <v>-0.15244444800000001</v>
      </c>
      <c r="S26">
        <v>-35</v>
      </c>
    </row>
    <row r="27" spans="4:19">
      <c r="D27" s="1" t="str">
        <f t="shared" si="2"/>
        <v>SINKCCU_Fake_OtherSectors</v>
      </c>
      <c r="H27" s="19"/>
      <c r="I27" s="16">
        <v>2036</v>
      </c>
      <c r="J27" s="16" t="s">
        <v>17</v>
      </c>
      <c r="K27" s="16">
        <v>1</v>
      </c>
      <c r="L27" s="16">
        <f t="shared" si="0"/>
        <v>326.45121899999998</v>
      </c>
      <c r="N27" s="16">
        <f t="shared" si="1"/>
        <v>326.45121899999998</v>
      </c>
      <c r="P27" s="28">
        <v>-0.32645121900000001</v>
      </c>
      <c r="S27">
        <v>-36</v>
      </c>
    </row>
    <row r="28" spans="4:19">
      <c r="D28" s="1" t="str">
        <f t="shared" si="2"/>
        <v>SINKCCU_Fake_OtherSectors</v>
      </c>
      <c r="H28" s="19"/>
      <c r="I28" s="16">
        <v>2037</v>
      </c>
      <c r="J28" s="16" t="s">
        <v>17</v>
      </c>
      <c r="K28" s="16">
        <v>1</v>
      </c>
      <c r="L28" s="16">
        <f t="shared" si="0"/>
        <v>645.55368899999996</v>
      </c>
      <c r="N28" s="16">
        <f t="shared" si="1"/>
        <v>645.55368899999996</v>
      </c>
      <c r="P28" s="28">
        <v>-0.64555368899999999</v>
      </c>
      <c r="S28">
        <v>-37</v>
      </c>
    </row>
    <row r="29" spans="4:19">
      <c r="D29" s="1" t="str">
        <f t="shared" si="2"/>
        <v>SINKCCU_Fake_OtherSectors</v>
      </c>
      <c r="H29" s="19"/>
      <c r="I29" s="16">
        <v>2038</v>
      </c>
      <c r="J29" s="16" t="s">
        <v>17</v>
      </c>
      <c r="K29" s="16">
        <v>1</v>
      </c>
      <c r="L29" s="16">
        <f t="shared" si="0"/>
        <v>1189.9981190000001</v>
      </c>
      <c r="N29" s="16">
        <f t="shared" si="1"/>
        <v>1189.9981190000001</v>
      </c>
      <c r="P29" s="28">
        <v>-1.189998119</v>
      </c>
      <c r="S29">
        <v>-38</v>
      </c>
    </row>
    <row r="30" spans="4:19">
      <c r="D30" s="1" t="str">
        <f t="shared" si="2"/>
        <v>SINKCCU_Fake_OtherSectors</v>
      </c>
      <c r="H30" s="19"/>
      <c r="I30" s="16">
        <v>2039</v>
      </c>
      <c r="J30" s="16" t="s">
        <v>17</v>
      </c>
      <c r="K30" s="16">
        <v>1</v>
      </c>
      <c r="L30" s="16">
        <f t="shared" si="0"/>
        <v>2062.3487890000001</v>
      </c>
      <c r="N30" s="16">
        <f t="shared" si="1"/>
        <v>2062.3487890000001</v>
      </c>
      <c r="P30" s="28">
        <v>-2.0623487890000001</v>
      </c>
      <c r="S30">
        <v>-39</v>
      </c>
    </row>
    <row r="31" spans="4:19">
      <c r="D31" s="1" t="str">
        <f t="shared" si="2"/>
        <v>SINKCCU_Fake_OtherSectors</v>
      </c>
      <c r="H31" s="19"/>
      <c r="I31" s="16">
        <v>2040</v>
      </c>
      <c r="J31" s="16" t="s">
        <v>17</v>
      </c>
      <c r="K31" s="16">
        <v>1</v>
      </c>
      <c r="L31" s="16">
        <f t="shared" si="0"/>
        <v>2429.0532680000001</v>
      </c>
      <c r="N31" s="16">
        <f t="shared" si="1"/>
        <v>2429.0532680000001</v>
      </c>
      <c r="P31" s="28">
        <v>-2.4290532680000001</v>
      </c>
      <c r="S31">
        <v>-40</v>
      </c>
    </row>
    <row r="32" spans="4:19">
      <c r="D32" s="1" t="str">
        <f t="shared" si="2"/>
        <v>SINKCCU_Fake_OtherSectors</v>
      </c>
      <c r="H32" s="19"/>
      <c r="I32" s="16">
        <v>2041</v>
      </c>
      <c r="J32" s="16" t="s">
        <v>17</v>
      </c>
      <c r="K32" s="16">
        <v>1</v>
      </c>
      <c r="L32" s="16">
        <f t="shared" si="0"/>
        <v>4330.2731759999997</v>
      </c>
      <c r="N32" s="16">
        <f t="shared" si="1"/>
        <v>4330.2731759999997</v>
      </c>
      <c r="P32" s="28">
        <v>-4.3302731760000004</v>
      </c>
      <c r="S32">
        <v>-41</v>
      </c>
    </row>
    <row r="33" spans="4:19">
      <c r="D33" s="1" t="str">
        <f t="shared" si="2"/>
        <v>SINKCCU_Fake_OtherSectors</v>
      </c>
      <c r="H33" s="19"/>
      <c r="I33" s="16">
        <v>2042</v>
      </c>
      <c r="J33" s="16" t="s">
        <v>17</v>
      </c>
      <c r="K33" s="16">
        <v>1</v>
      </c>
      <c r="L33" s="16">
        <f t="shared" si="0"/>
        <v>6161.2709809999997</v>
      </c>
      <c r="N33" s="16">
        <f t="shared" si="1"/>
        <v>6161.2709809999997</v>
      </c>
      <c r="P33" s="28">
        <v>-6.1612709810000004</v>
      </c>
      <c r="S33">
        <v>-42</v>
      </c>
    </row>
    <row r="34" spans="4:19">
      <c r="D34" s="1" t="str">
        <f t="shared" si="2"/>
        <v>SINKCCU_Fake_OtherSectors</v>
      </c>
      <c r="H34" s="19"/>
      <c r="I34" s="16">
        <v>2043</v>
      </c>
      <c r="J34" s="16" t="s">
        <v>17</v>
      </c>
      <c r="K34" s="16">
        <v>1</v>
      </c>
      <c r="L34" s="16">
        <f t="shared" si="0"/>
        <v>10507.627409999999</v>
      </c>
      <c r="N34" s="16">
        <f t="shared" si="1"/>
        <v>10507.627409999999</v>
      </c>
      <c r="P34" s="28">
        <v>-10.50762741</v>
      </c>
      <c r="S34">
        <v>-43</v>
      </c>
    </row>
    <row r="35" spans="4:19">
      <c r="D35" s="1" t="str">
        <f t="shared" si="2"/>
        <v>SINKCCU_Fake_OtherSectors</v>
      </c>
      <c r="H35" s="19"/>
      <c r="I35" s="16">
        <v>2044</v>
      </c>
      <c r="J35" s="16" t="s">
        <v>17</v>
      </c>
      <c r="K35" s="16">
        <v>1</v>
      </c>
      <c r="L35" s="16">
        <f t="shared" si="0"/>
        <v>15433.75216</v>
      </c>
      <c r="N35" s="16">
        <f t="shared" si="1"/>
        <v>15433.75216</v>
      </c>
      <c r="P35" s="28">
        <v>-15.433752159999999</v>
      </c>
      <c r="S35">
        <v>-44</v>
      </c>
    </row>
    <row r="36" spans="4:19">
      <c r="D36" s="1" t="str">
        <f t="shared" si="2"/>
        <v>SINKCCU_Fake_OtherSectors</v>
      </c>
      <c r="H36" s="19"/>
      <c r="I36" s="16">
        <v>2045</v>
      </c>
      <c r="J36" s="16" t="s">
        <v>17</v>
      </c>
      <c r="K36" s="16">
        <v>1</v>
      </c>
      <c r="L36" s="16">
        <f t="shared" si="0"/>
        <v>20976.717100000002</v>
      </c>
      <c r="N36" s="16">
        <f t="shared" si="1"/>
        <v>20976.717100000002</v>
      </c>
      <c r="P36" s="28">
        <v>-20.976717099999998</v>
      </c>
      <c r="S36">
        <v>-45</v>
      </c>
    </row>
    <row r="37" spans="4:19">
      <c r="D37" s="1" t="str">
        <f t="shared" si="2"/>
        <v>SINKCCU_Fake_OtherSectors</v>
      </c>
      <c r="H37" s="19"/>
      <c r="I37" s="16">
        <v>2046</v>
      </c>
      <c r="J37" s="16" t="s">
        <v>17</v>
      </c>
      <c r="K37" s="16">
        <v>1</v>
      </c>
      <c r="L37" s="16">
        <f t="shared" si="0"/>
        <v>26645.478070000001</v>
      </c>
      <c r="N37" s="16">
        <f t="shared" si="1"/>
        <v>26645.478070000001</v>
      </c>
      <c r="P37" s="28">
        <v>-26.645478069999999</v>
      </c>
      <c r="S37">
        <v>-46</v>
      </c>
    </row>
    <row r="38" spans="4:19">
      <c r="D38" s="1" t="str">
        <f t="shared" si="2"/>
        <v>SINKCCU_Fake_OtherSectors</v>
      </c>
      <c r="H38" s="19"/>
      <c r="I38" s="16">
        <v>2047</v>
      </c>
      <c r="J38" s="16" t="s">
        <v>17</v>
      </c>
      <c r="K38" s="16">
        <v>1</v>
      </c>
      <c r="L38" s="16">
        <f t="shared" si="0"/>
        <v>32924.584289999999</v>
      </c>
      <c r="N38" s="16">
        <f t="shared" si="1"/>
        <v>32924.584289999999</v>
      </c>
      <c r="P38" s="28">
        <v>-32.924584289999999</v>
      </c>
      <c r="S38">
        <v>-47</v>
      </c>
    </row>
    <row r="39" spans="4:19">
      <c r="D39" s="1" t="str">
        <f t="shared" si="2"/>
        <v>SINKCCU_Fake_OtherSectors</v>
      </c>
      <c r="H39" s="19"/>
      <c r="I39" s="16">
        <v>2048</v>
      </c>
      <c r="J39" s="16" t="s">
        <v>17</v>
      </c>
      <c r="K39" s="16">
        <v>1</v>
      </c>
      <c r="L39" s="16">
        <f t="shared" si="0"/>
        <v>39780.405709999999</v>
      </c>
      <c r="N39" s="16">
        <f t="shared" si="1"/>
        <v>39780.405709999999</v>
      </c>
      <c r="P39" s="28">
        <v>-39.780405709999997</v>
      </c>
      <c r="S39">
        <v>-48</v>
      </c>
    </row>
    <row r="40" spans="4:19">
      <c r="D40" s="1" t="str">
        <f t="shared" si="2"/>
        <v>SINKCCU_Fake_OtherSectors</v>
      </c>
      <c r="H40" s="19"/>
      <c r="I40" s="16">
        <v>2049</v>
      </c>
      <c r="J40" s="16" t="s">
        <v>17</v>
      </c>
      <c r="K40" s="16">
        <v>1</v>
      </c>
      <c r="L40" s="16">
        <f t="shared" si="0"/>
        <v>47167.888480000001</v>
      </c>
      <c r="N40" s="16">
        <f t="shared" si="1"/>
        <v>47167.888480000001</v>
      </c>
      <c r="P40" s="28">
        <v>-47.167888480000002</v>
      </c>
      <c r="S40">
        <v>-49</v>
      </c>
    </row>
    <row r="41" spans="4:19">
      <c r="D41" s="1" t="str">
        <f t="shared" si="2"/>
        <v>SINKCCU_Fake_OtherSectors</v>
      </c>
      <c r="H41" s="19"/>
      <c r="I41" s="16">
        <v>2050</v>
      </c>
      <c r="J41" s="16" t="s">
        <v>17</v>
      </c>
      <c r="K41" s="16">
        <v>1</v>
      </c>
      <c r="L41" s="16">
        <f t="shared" si="0"/>
        <v>55036.477959999997</v>
      </c>
      <c r="N41" s="16">
        <f t="shared" si="1"/>
        <v>55036.477959999997</v>
      </c>
      <c r="P41" s="28">
        <v>-55.036477959999999</v>
      </c>
      <c r="S41">
        <v>-50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85961485641044"/>
  </sheetPr>
  <dimension ref="A1:V41"/>
  <sheetViews>
    <sheetView zoomScale="67" zoomScaleNormal="67" workbookViewId="0">
      <selection activeCell="N44" sqref="N44"/>
    </sheetView>
  </sheetViews>
  <sheetFormatPr defaultColWidth="8.7265625" defaultRowHeight="14.5"/>
  <cols>
    <col min="1" max="1" width="9" style="16"/>
    <col min="2" max="10" width="8.7265625" style="16"/>
    <col min="11" max="11" width="11.54296875" style="16" customWidth="1"/>
    <col min="12" max="12" width="12.81640625" style="16"/>
    <col min="14" max="15" width="12.81640625"/>
    <col min="16" max="16" width="14"/>
    <col min="17" max="17" width="12.81640625"/>
    <col min="19" max="19" width="14"/>
    <col min="22" max="22" width="14"/>
  </cols>
  <sheetData>
    <row r="1" spans="1:22">
      <c r="A1" s="16" t="s">
        <v>55</v>
      </c>
    </row>
    <row r="4" spans="1:22">
      <c r="B4" s="17" t="s">
        <v>1</v>
      </c>
    </row>
    <row r="5" spans="1:22">
      <c r="B5" s="16" t="s">
        <v>2</v>
      </c>
    </row>
    <row r="9" spans="1:22">
      <c r="J9" s="16" t="s">
        <v>3</v>
      </c>
    </row>
    <row r="10" spans="1:22">
      <c r="B10" s="16" t="s">
        <v>4</v>
      </c>
      <c r="C10" s="16" t="s">
        <v>5</v>
      </c>
      <c r="D10" s="16" t="s">
        <v>6</v>
      </c>
      <c r="E10" s="16" t="s">
        <v>7</v>
      </c>
      <c r="F10" s="16" t="s">
        <v>8</v>
      </c>
      <c r="G10" s="16" t="s">
        <v>9</v>
      </c>
      <c r="H10" s="16" t="s">
        <v>10</v>
      </c>
      <c r="I10" s="16" t="s">
        <v>11</v>
      </c>
      <c r="J10" s="16" t="s">
        <v>12</v>
      </c>
      <c r="K10" s="16" t="s">
        <v>45</v>
      </c>
      <c r="L10" s="16" t="s">
        <v>14</v>
      </c>
      <c r="O10" s="16" t="s">
        <v>14</v>
      </c>
      <c r="R10" s="50"/>
      <c r="S10" t="s">
        <v>51</v>
      </c>
      <c r="V10" t="s">
        <v>52</v>
      </c>
    </row>
    <row r="11" spans="1: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1:22">
      <c r="D12" s="1" t="str">
        <f t="shared" ref="D12:D41" si="1">D11</f>
        <v>SINKCCS_FORESTRY</v>
      </c>
      <c r="H12" s="19"/>
      <c r="I12" s="16">
        <v>2021</v>
      </c>
      <c r="J12" s="16" t="s">
        <v>17</v>
      </c>
      <c r="K12" s="16">
        <v>1</v>
      </c>
      <c r="L12" s="16">
        <f t="shared" ref="L12:L41" si="2">O12</f>
        <v>17302.572540000001</v>
      </c>
      <c r="O12" s="16">
        <f t="shared" si="0"/>
        <v>17302.572540000001</v>
      </c>
      <c r="Q12" s="16">
        <f t="shared" ref="Q12:Q41" si="3">(V12)*-1000</f>
        <v>17302.572540000001</v>
      </c>
      <c r="S12" s="28">
        <v>0</v>
      </c>
      <c r="V12">
        <v>-17.30257254</v>
      </c>
    </row>
    <row r="13" spans="1:22">
      <c r="D13" s="1" t="str">
        <f t="shared" si="1"/>
        <v>SINKCCS_FORESTRY</v>
      </c>
      <c r="H13" s="19"/>
      <c r="I13" s="16">
        <v>2022</v>
      </c>
      <c r="J13" s="16" t="s">
        <v>17</v>
      </c>
      <c r="K13" s="16">
        <v>1</v>
      </c>
      <c r="L13" s="16">
        <f t="shared" si="2"/>
        <v>15406.32582</v>
      </c>
      <c r="O13" s="16">
        <f t="shared" si="0"/>
        <v>15406.32582</v>
      </c>
      <c r="Q13" s="16">
        <f t="shared" si="3"/>
        <v>15406.32582</v>
      </c>
      <c r="S13" s="28">
        <v>0</v>
      </c>
      <c r="V13">
        <v>-15.406325819999999</v>
      </c>
    </row>
    <row r="14" spans="1:22">
      <c r="D14" s="1" t="str">
        <f t="shared" si="1"/>
        <v>SINKCCS_FORESTRY</v>
      </c>
      <c r="H14" s="19"/>
      <c r="I14" s="16">
        <v>2023</v>
      </c>
      <c r="J14" s="16" t="s">
        <v>17</v>
      </c>
      <c r="K14" s="16">
        <v>1</v>
      </c>
      <c r="L14" s="16">
        <f t="shared" si="2"/>
        <v>17230.535090000001</v>
      </c>
      <c r="O14" s="16">
        <f t="shared" si="0"/>
        <v>17230.535090000001</v>
      </c>
      <c r="Q14" s="16">
        <f t="shared" si="3"/>
        <v>17230.535090000001</v>
      </c>
      <c r="S14" s="51">
        <v>-1.9699999999999999E-13</v>
      </c>
      <c r="V14">
        <v>-17.23053509</v>
      </c>
    </row>
    <row r="15" spans="1:22">
      <c r="D15" s="1" t="str">
        <f t="shared" si="1"/>
        <v>SINKCCS_FORESTRY</v>
      </c>
      <c r="H15" s="19"/>
      <c r="I15" s="16">
        <v>2024</v>
      </c>
      <c r="J15" s="16" t="s">
        <v>17</v>
      </c>
      <c r="K15" s="16">
        <v>1</v>
      </c>
      <c r="L15" s="16">
        <f t="shared" si="2"/>
        <v>19054.74437</v>
      </c>
      <c r="O15" s="16">
        <f t="shared" si="0"/>
        <v>19054.74437</v>
      </c>
      <c r="Q15" s="16">
        <f t="shared" si="3"/>
        <v>19054.74437</v>
      </c>
      <c r="S15" s="51">
        <v>-1.1700000000000001E-10</v>
      </c>
      <c r="V15">
        <v>-19.054744370000002</v>
      </c>
    </row>
    <row r="16" spans="1:22">
      <c r="D16" s="1" t="str">
        <f t="shared" si="1"/>
        <v>SINKCCS_FORESTRY</v>
      </c>
      <c r="H16" s="19"/>
      <c r="I16" s="16">
        <v>2025</v>
      </c>
      <c r="J16" s="16" t="s">
        <v>17</v>
      </c>
      <c r="K16" s="16">
        <v>1</v>
      </c>
      <c r="L16" s="16">
        <f t="shared" si="2"/>
        <v>20878.95364</v>
      </c>
      <c r="O16" s="16">
        <f t="shared" si="0"/>
        <v>20878.95364</v>
      </c>
      <c r="Q16" s="16">
        <f t="shared" si="3"/>
        <v>20878.95364</v>
      </c>
      <c r="S16" s="51">
        <v>-1.03E-8</v>
      </c>
      <c r="V16">
        <v>-20.878953639999999</v>
      </c>
    </row>
    <row r="17" spans="4:22">
      <c r="D17" s="1" t="str">
        <f t="shared" si="1"/>
        <v>SINKCCS_FORESTRY</v>
      </c>
      <c r="H17" s="19"/>
      <c r="I17" s="16">
        <v>2026</v>
      </c>
      <c r="J17" s="16" t="s">
        <v>17</v>
      </c>
      <c r="K17" s="16">
        <v>1</v>
      </c>
      <c r="L17" s="16">
        <f t="shared" si="2"/>
        <v>22703.162909999999</v>
      </c>
      <c r="O17" s="16">
        <f t="shared" si="0"/>
        <v>22703.162909999999</v>
      </c>
      <c r="Q17" s="16">
        <f t="shared" si="3"/>
        <v>22703.162909999999</v>
      </c>
      <c r="S17" s="51">
        <v>-2.7000000000000001E-7</v>
      </c>
      <c r="V17">
        <v>-22.70316291</v>
      </c>
    </row>
    <row r="18" spans="4:22">
      <c r="D18" s="1" t="str">
        <f t="shared" si="1"/>
        <v>SINKCCS_FORESTRY</v>
      </c>
      <c r="H18" s="19"/>
      <c r="I18" s="16">
        <v>2027</v>
      </c>
      <c r="J18" s="16" t="s">
        <v>17</v>
      </c>
      <c r="K18" s="16">
        <v>1</v>
      </c>
      <c r="L18" s="16">
        <f t="shared" si="2"/>
        <v>24527.372179999998</v>
      </c>
      <c r="O18" s="16">
        <f t="shared" si="0"/>
        <v>24527.372179999998</v>
      </c>
      <c r="Q18" s="16">
        <f t="shared" si="3"/>
        <v>24527.372179999998</v>
      </c>
      <c r="S18" s="51">
        <v>-3.36E-6</v>
      </c>
      <c r="V18">
        <v>-24.52737218</v>
      </c>
    </row>
    <row r="19" spans="4:22">
      <c r="D19" s="1" t="str">
        <f t="shared" si="1"/>
        <v>SINKCCS_FORESTRY</v>
      </c>
      <c r="H19" s="19"/>
      <c r="I19" s="16">
        <v>2028</v>
      </c>
      <c r="J19" s="16" t="s">
        <v>17</v>
      </c>
      <c r="K19" s="16">
        <v>1</v>
      </c>
      <c r="L19" s="16">
        <f t="shared" si="2"/>
        <v>26351.581460000001</v>
      </c>
      <c r="O19" s="16">
        <f t="shared" si="0"/>
        <v>26351.581460000001</v>
      </c>
      <c r="Q19" s="16">
        <f t="shared" si="3"/>
        <v>26351.581460000001</v>
      </c>
      <c r="S19" s="51">
        <v>-2.5199999999999999E-5</v>
      </c>
      <c r="V19">
        <v>-26.351581459999998</v>
      </c>
    </row>
    <row r="20" spans="4:22">
      <c r="D20" s="1" t="str">
        <f t="shared" si="1"/>
        <v>SINKCCS_FORESTRY</v>
      </c>
      <c r="H20" s="19"/>
      <c r="I20" s="16">
        <v>2029</v>
      </c>
      <c r="J20" s="16" t="s">
        <v>17</v>
      </c>
      <c r="K20" s="16">
        <v>1</v>
      </c>
      <c r="L20" s="16">
        <f t="shared" si="2"/>
        <v>28175.790730000001</v>
      </c>
      <c r="O20" s="16">
        <f t="shared" si="0"/>
        <v>28175.790730000001</v>
      </c>
      <c r="Q20" s="16">
        <f t="shared" si="3"/>
        <v>28175.790730000001</v>
      </c>
      <c r="S20" s="28">
        <v>-1.3328799999999999E-4</v>
      </c>
      <c r="V20">
        <v>-28.175790729999999</v>
      </c>
    </row>
    <row r="21" spans="4:22">
      <c r="D21" s="1" t="str">
        <f t="shared" si="1"/>
        <v>SINKCCS_FORESTRY</v>
      </c>
      <c r="H21" s="19"/>
      <c r="I21" s="16">
        <v>2030</v>
      </c>
      <c r="J21" s="16" t="s">
        <v>17</v>
      </c>
      <c r="K21" s="16">
        <v>1</v>
      </c>
      <c r="L21" s="16">
        <f t="shared" si="2"/>
        <v>30000</v>
      </c>
      <c r="O21" s="16">
        <f t="shared" si="0"/>
        <v>30000</v>
      </c>
      <c r="Q21" s="16">
        <f t="shared" si="3"/>
        <v>30000</v>
      </c>
      <c r="S21" s="28">
        <v>-5.3750399999999995E-4</v>
      </c>
      <c r="V21">
        <v>-30</v>
      </c>
    </row>
    <row r="22" spans="4:22">
      <c r="D22" s="1" t="str">
        <f t="shared" si="1"/>
        <v>SINKCCS_FORESTRY</v>
      </c>
      <c r="H22" s="19"/>
      <c r="I22" s="16">
        <v>2031</v>
      </c>
      <c r="J22" s="16" t="s">
        <v>17</v>
      </c>
      <c r="K22" s="16">
        <v>1</v>
      </c>
      <c r="L22" s="16">
        <f t="shared" si="2"/>
        <v>31000</v>
      </c>
      <c r="O22" s="16">
        <f t="shared" si="0"/>
        <v>31000</v>
      </c>
      <c r="Q22" s="16">
        <f t="shared" si="3"/>
        <v>31000</v>
      </c>
      <c r="S22" s="28">
        <v>-2.2799159999999999E-3</v>
      </c>
      <c r="V22">
        <v>-31</v>
      </c>
    </row>
    <row r="23" spans="4:22">
      <c r="D23" s="1" t="str">
        <f t="shared" si="1"/>
        <v>SINKCCS_FORESTRY</v>
      </c>
      <c r="H23" s="19"/>
      <c r="I23" s="16">
        <v>2032</v>
      </c>
      <c r="J23" s="16" t="s">
        <v>17</v>
      </c>
      <c r="K23" s="16">
        <v>1</v>
      </c>
      <c r="L23" s="16">
        <f t="shared" si="2"/>
        <v>32000</v>
      </c>
      <c r="O23" s="16">
        <f t="shared" si="0"/>
        <v>32000</v>
      </c>
      <c r="Q23" s="16">
        <f t="shared" si="3"/>
        <v>32000</v>
      </c>
      <c r="S23" s="28">
        <v>-8.1883100000000007E-3</v>
      </c>
      <c r="V23">
        <v>-32</v>
      </c>
    </row>
    <row r="24" spans="4:22">
      <c r="D24" s="1" t="str">
        <f t="shared" si="1"/>
        <v>SINKCCS_FORESTRY</v>
      </c>
      <c r="H24" s="19"/>
      <c r="I24" s="16">
        <v>2033</v>
      </c>
      <c r="J24" s="16" t="s">
        <v>17</v>
      </c>
      <c r="K24" s="16">
        <v>1</v>
      </c>
      <c r="L24" s="16">
        <f t="shared" si="2"/>
        <v>33000</v>
      </c>
      <c r="O24" s="16">
        <f t="shared" si="0"/>
        <v>33000</v>
      </c>
      <c r="Q24" s="16">
        <f t="shared" si="3"/>
        <v>33000</v>
      </c>
      <c r="S24" s="28">
        <v>-2.4822304E-2</v>
      </c>
      <c r="V24">
        <v>-33</v>
      </c>
    </row>
    <row r="25" spans="4:22">
      <c r="D25" s="1" t="str">
        <f t="shared" si="1"/>
        <v>SINKCCS_FORESTRY</v>
      </c>
      <c r="H25" s="19"/>
      <c r="I25" s="16">
        <v>2034</v>
      </c>
      <c r="J25" s="16" t="s">
        <v>17</v>
      </c>
      <c r="K25" s="16">
        <v>1</v>
      </c>
      <c r="L25" s="16">
        <f t="shared" si="2"/>
        <v>34000</v>
      </c>
      <c r="O25" s="16">
        <f t="shared" si="0"/>
        <v>34000</v>
      </c>
      <c r="Q25" s="16">
        <f t="shared" si="3"/>
        <v>34000</v>
      </c>
      <c r="S25" s="28">
        <v>-6.5240185000000006E-2</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-0.15244444800000001</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-0.32645121900000001</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-0.64555368899999999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-2.0623487890000001</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-2.4290532680000001</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-4.3302731760000004</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-6.1612709810000004</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-15.433752159999999</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-20.976717099999998</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-26.645478069999999</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-32.924584289999999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-39.780405709999997</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-47.167888480000002</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-55.036477959999999</v>
      </c>
      <c r="V41">
        <v>-50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79985961485641044"/>
  </sheetPr>
  <dimension ref="A1:L164"/>
  <sheetViews>
    <sheetView zoomScale="69" zoomScaleNormal="69" workbookViewId="0">
      <selection activeCell="N21" sqref="N21"/>
    </sheetView>
  </sheetViews>
  <sheetFormatPr defaultColWidth="8.7265625" defaultRowHeight="14.5"/>
  <cols>
    <col min="2" max="6" width="8.7265625" style="16"/>
    <col min="7" max="7" width="23.26953125" style="16" customWidth="1"/>
    <col min="8" max="10" width="8.7265625" style="16"/>
    <col min="11" max="11" width="11.54296875" style="16" customWidth="1"/>
    <col min="12" max="12" width="12.81640625" style="16"/>
  </cols>
  <sheetData>
    <row r="1" spans="1:12">
      <c r="A1" t="s">
        <v>58</v>
      </c>
    </row>
    <row r="4" spans="1:12">
      <c r="B4" s="17" t="s">
        <v>1</v>
      </c>
    </row>
    <row r="5" spans="1:12">
      <c r="B5" s="16" t="s">
        <v>2</v>
      </c>
    </row>
    <row r="9" spans="1:12">
      <c r="G9" s="16" t="s">
        <v>3</v>
      </c>
    </row>
    <row r="10" spans="1:12">
      <c r="B10" s="16" t="s">
        <v>4</v>
      </c>
      <c r="C10" s="16" t="s">
        <v>5</v>
      </c>
      <c r="D10" s="16" t="s">
        <v>6</v>
      </c>
      <c r="E10" s="16" t="s">
        <v>7</v>
      </c>
      <c r="F10" s="16" t="s">
        <v>8</v>
      </c>
      <c r="G10" s="16" t="s">
        <v>9</v>
      </c>
      <c r="H10" s="16" t="s">
        <v>10</v>
      </c>
      <c r="I10" s="16" t="s">
        <v>11</v>
      </c>
      <c r="J10" s="16" t="s">
        <v>12</v>
      </c>
      <c r="K10" s="16" t="s">
        <v>13</v>
      </c>
      <c r="L10" s="16" t="s">
        <v>14</v>
      </c>
    </row>
    <row r="11" spans="1:12">
      <c r="B11" s="16" t="s">
        <v>59</v>
      </c>
      <c r="G11" s="1" t="s">
        <v>60</v>
      </c>
      <c r="H11" s="19"/>
      <c r="I11" s="16">
        <v>2020</v>
      </c>
      <c r="J11" s="16" t="s">
        <v>17</v>
      </c>
      <c r="K11" s="16">
        <v>1</v>
      </c>
      <c r="L11" s="16">
        <f t="shared" ref="L11:L74" si="0">N11*-1000</f>
        <v>0</v>
      </c>
    </row>
    <row r="12" spans="1:12">
      <c r="G12" s="16" t="str">
        <f t="shared" ref="G12:G41" si="1">G11</f>
        <v>SNKCO2NN</v>
      </c>
      <c r="H12" s="19"/>
      <c r="I12" s="16">
        <v>2021</v>
      </c>
      <c r="J12" s="16" t="s">
        <v>17</v>
      </c>
      <c r="K12" s="16">
        <v>1</v>
      </c>
      <c r="L12" s="16">
        <f t="shared" si="0"/>
        <v>0</v>
      </c>
    </row>
    <row r="13" spans="1:12">
      <c r="G13" s="16" t="str">
        <f t="shared" si="1"/>
        <v>SNKCO2NN</v>
      </c>
      <c r="H13" s="19"/>
      <c r="I13" s="16">
        <v>2022</v>
      </c>
      <c r="J13" s="16" t="s">
        <v>17</v>
      </c>
      <c r="K13" s="16">
        <v>1</v>
      </c>
      <c r="L13" s="16">
        <f t="shared" si="0"/>
        <v>0</v>
      </c>
    </row>
    <row r="14" spans="1:12">
      <c r="G14" s="16" t="str">
        <f t="shared" si="1"/>
        <v>SNKCO2NN</v>
      </c>
      <c r="H14" s="19"/>
      <c r="I14" s="16">
        <v>2023</v>
      </c>
      <c r="J14" s="16" t="s">
        <v>17</v>
      </c>
      <c r="K14" s="16">
        <v>1</v>
      </c>
      <c r="L14" s="16">
        <f t="shared" si="0"/>
        <v>0</v>
      </c>
    </row>
    <row r="15" spans="1:12">
      <c r="G15" s="16" t="str">
        <f t="shared" si="1"/>
        <v>SNKCO2NN</v>
      </c>
      <c r="H15" s="19"/>
      <c r="I15" s="16">
        <v>2024</v>
      </c>
      <c r="J15" s="16" t="s">
        <v>17</v>
      </c>
      <c r="K15" s="16">
        <v>1</v>
      </c>
      <c r="L15" s="16">
        <f t="shared" si="0"/>
        <v>0</v>
      </c>
    </row>
    <row r="16" spans="1: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8"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spans="7:12" ht="16">
      <c r="G135" s="49"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A1:S41"/>
  <sheetViews>
    <sheetView zoomScale="67" zoomScaleNormal="67" workbookViewId="0">
      <selection activeCell="K27" sqref="K27"/>
    </sheetView>
  </sheetViews>
  <sheetFormatPr defaultColWidth="8.7265625" defaultRowHeight="14.5"/>
  <cols>
    <col min="1" max="1" width="9" style="16"/>
    <col min="2" max="10" width="8.7265625" style="16"/>
    <col min="11" max="11" width="11.54296875" style="16" customWidth="1"/>
    <col min="12" max="12" width="12.81640625" style="16"/>
    <col min="14" max="14" width="12.81640625"/>
    <col min="16" max="16" width="14"/>
  </cols>
  <sheetData>
    <row r="1" spans="1:19">
      <c r="A1" s="16" t="s">
        <v>44</v>
      </c>
    </row>
    <row r="4" spans="1:19">
      <c r="B4" s="17"/>
    </row>
    <row r="10" spans="1:19">
      <c r="B10" s="16" t="s">
        <v>4</v>
      </c>
      <c r="C10" s="16" t="s">
        <v>5</v>
      </c>
      <c r="D10" s="16" t="s">
        <v>6</v>
      </c>
      <c r="E10" s="16" t="s">
        <v>7</v>
      </c>
      <c r="F10" s="16" t="s">
        <v>8</v>
      </c>
      <c r="G10" s="16" t="s">
        <v>9</v>
      </c>
      <c r="H10" s="16" t="s">
        <v>10</v>
      </c>
      <c r="I10" s="16" t="s">
        <v>11</v>
      </c>
      <c r="J10" s="16" t="s">
        <v>12</v>
      </c>
      <c r="K10" s="16" t="s">
        <v>45</v>
      </c>
      <c r="L10" s="16" t="s">
        <v>14</v>
      </c>
      <c r="O10" s="50"/>
      <c r="P10" t="s">
        <v>51</v>
      </c>
      <c r="S10" t="s">
        <v>52</v>
      </c>
    </row>
    <row r="11" spans="1:19">
      <c r="B11" s="16" t="s">
        <v>53</v>
      </c>
      <c r="D11" s="1" t="s">
        <v>65</v>
      </c>
      <c r="H11" s="19"/>
      <c r="I11" s="16">
        <v>2020</v>
      </c>
      <c r="J11" s="16" t="s">
        <v>17</v>
      </c>
      <c r="K11" s="16">
        <v>1</v>
      </c>
      <c r="L11" s="16">
        <f t="shared" ref="L11:L41" si="0">N11*1</f>
        <v>0</v>
      </c>
      <c r="N11" s="16">
        <f t="shared" ref="N11:N41" si="1">(P11)*-1000</f>
        <v>0</v>
      </c>
      <c r="P11" s="28">
        <v>0</v>
      </c>
      <c r="S11">
        <v>-13.38768103</v>
      </c>
    </row>
    <row r="12" spans="1:19">
      <c r="D12" s="1" t="str">
        <f t="shared" ref="D12:D41" si="2">D11</f>
        <v>SINKCCU_Fake_DAC</v>
      </c>
      <c r="H12" s="19"/>
      <c r="I12" s="16">
        <v>2021</v>
      </c>
      <c r="J12" s="16" t="s">
        <v>17</v>
      </c>
      <c r="K12" s="16">
        <v>1</v>
      </c>
      <c r="L12" s="16">
        <f t="shared" si="0"/>
        <v>0</v>
      </c>
      <c r="N12" s="16">
        <f t="shared" si="1"/>
        <v>0</v>
      </c>
      <c r="P12" s="28">
        <v>0</v>
      </c>
      <c r="S12">
        <v>-17.30257254</v>
      </c>
    </row>
    <row r="13" spans="1:19">
      <c r="D13" s="1" t="str">
        <f t="shared" si="2"/>
        <v>SINKCCU_Fake_DAC</v>
      </c>
      <c r="H13" s="19"/>
      <c r="I13" s="16">
        <v>2022</v>
      </c>
      <c r="J13" s="16" t="s">
        <v>17</v>
      </c>
      <c r="K13" s="16">
        <v>1</v>
      </c>
      <c r="L13" s="16">
        <f t="shared" si="0"/>
        <v>0</v>
      </c>
      <c r="N13" s="16">
        <f t="shared" si="1"/>
        <v>0</v>
      </c>
      <c r="P13" s="28">
        <v>0</v>
      </c>
      <c r="S13">
        <v>-15.406325819999999</v>
      </c>
    </row>
    <row r="14" spans="1:19">
      <c r="D14" s="1" t="str">
        <f t="shared" si="2"/>
        <v>SINKCCU_Fake_DAC</v>
      </c>
      <c r="H14" s="19"/>
      <c r="I14" s="16">
        <v>2023</v>
      </c>
      <c r="J14" s="16" t="s">
        <v>17</v>
      </c>
      <c r="K14" s="16">
        <v>1</v>
      </c>
      <c r="L14" s="16">
        <f t="shared" si="0"/>
        <v>1.9699999999999999E-10</v>
      </c>
      <c r="N14" s="16">
        <f t="shared" si="1"/>
        <v>1.9699999999999999E-10</v>
      </c>
      <c r="P14" s="51">
        <v>-1.9699999999999999E-13</v>
      </c>
      <c r="S14">
        <v>-17.23053509</v>
      </c>
    </row>
    <row r="15" spans="1:19">
      <c r="D15" s="1" t="str">
        <f t="shared" si="2"/>
        <v>SINKCCU_Fake_DAC</v>
      </c>
      <c r="H15" s="19"/>
      <c r="I15" s="16">
        <v>2024</v>
      </c>
      <c r="J15" s="16" t="s">
        <v>17</v>
      </c>
      <c r="K15" s="16">
        <v>1</v>
      </c>
      <c r="L15" s="16">
        <f t="shared" si="0"/>
        <v>1.17E-7</v>
      </c>
      <c r="N15" s="16">
        <f t="shared" si="1"/>
        <v>1.17E-7</v>
      </c>
      <c r="P15" s="51">
        <v>-1.1700000000000001E-10</v>
      </c>
      <c r="S15">
        <v>-19.054744370000002</v>
      </c>
    </row>
    <row r="16" spans="1:19">
      <c r="D16" s="1" t="str">
        <f t="shared" si="2"/>
        <v>SINKCCU_Fake_DAC</v>
      </c>
      <c r="H16" s="19"/>
      <c r="I16" s="16">
        <v>2025</v>
      </c>
      <c r="J16" s="16" t="s">
        <v>17</v>
      </c>
      <c r="K16" s="16">
        <v>1</v>
      </c>
      <c r="L16" s="16">
        <f t="shared" si="0"/>
        <v>1.03E-5</v>
      </c>
      <c r="N16" s="16">
        <f t="shared" si="1"/>
        <v>1.03E-5</v>
      </c>
      <c r="P16" s="51">
        <v>-1.03E-8</v>
      </c>
      <c r="S16">
        <v>-20.878953639999999</v>
      </c>
    </row>
    <row r="17" spans="4:19">
      <c r="D17" s="1" t="str">
        <f t="shared" si="2"/>
        <v>SINKCCU_Fake_DAC</v>
      </c>
      <c r="H17" s="19"/>
      <c r="I17" s="16">
        <v>2026</v>
      </c>
      <c r="J17" s="16" t="s">
        <v>17</v>
      </c>
      <c r="K17" s="16">
        <v>1</v>
      </c>
      <c r="L17" s="16">
        <f t="shared" si="0"/>
        <v>2.7E-4</v>
      </c>
      <c r="N17" s="16">
        <f t="shared" si="1"/>
        <v>2.7E-4</v>
      </c>
      <c r="P17" s="51">
        <v>-2.7000000000000001E-7</v>
      </c>
      <c r="S17">
        <v>-22.70316291</v>
      </c>
    </row>
    <row r="18" spans="4:19">
      <c r="D18" s="1" t="str">
        <f t="shared" si="2"/>
        <v>SINKCCU_Fake_DAC</v>
      </c>
      <c r="H18" s="19"/>
      <c r="I18" s="16">
        <v>2027</v>
      </c>
      <c r="J18" s="16" t="s">
        <v>17</v>
      </c>
      <c r="K18" s="16">
        <v>1</v>
      </c>
      <c r="L18" s="16">
        <f t="shared" si="0"/>
        <v>3.3600000000000001E-3</v>
      </c>
      <c r="N18" s="16">
        <f t="shared" si="1"/>
        <v>3.3600000000000001E-3</v>
      </c>
      <c r="P18" s="51">
        <v>-3.36E-6</v>
      </c>
      <c r="S18">
        <v>-24.52737218</v>
      </c>
    </row>
    <row r="19" spans="4:19">
      <c r="D19" s="1" t="str">
        <f t="shared" si="2"/>
        <v>SINKCCU_Fake_DAC</v>
      </c>
      <c r="H19" s="19"/>
      <c r="I19" s="16">
        <v>2028</v>
      </c>
      <c r="J19" s="16" t="s">
        <v>17</v>
      </c>
      <c r="K19" s="16">
        <v>1</v>
      </c>
      <c r="L19" s="16">
        <f t="shared" si="0"/>
        <v>2.52E-2</v>
      </c>
      <c r="N19" s="16">
        <f t="shared" si="1"/>
        <v>2.52E-2</v>
      </c>
      <c r="P19" s="51">
        <v>-2.5199999999999999E-5</v>
      </c>
      <c r="S19">
        <v>-26.351581459999998</v>
      </c>
    </row>
    <row r="20" spans="4:19">
      <c r="D20" s="1" t="str">
        <f t="shared" si="2"/>
        <v>SINKCCU_Fake_DAC</v>
      </c>
      <c r="H20" s="19"/>
      <c r="I20" s="16">
        <v>2029</v>
      </c>
      <c r="J20" s="16" t="s">
        <v>17</v>
      </c>
      <c r="K20" s="16">
        <v>1</v>
      </c>
      <c r="L20" s="16">
        <f t="shared" si="0"/>
        <v>0.13328799999999999</v>
      </c>
      <c r="N20" s="16">
        <f t="shared" si="1"/>
        <v>0.13328799999999999</v>
      </c>
      <c r="P20" s="28">
        <v>-1.3328799999999999E-4</v>
      </c>
      <c r="S20">
        <v>-28.175790729999999</v>
      </c>
    </row>
    <row r="21" spans="4:19">
      <c r="D21" s="1" t="str">
        <f t="shared" si="2"/>
        <v>SINKCCU_Fake_DAC</v>
      </c>
      <c r="H21" s="19"/>
      <c r="I21" s="16">
        <v>2030</v>
      </c>
      <c r="J21" s="16" t="s">
        <v>17</v>
      </c>
      <c r="K21" s="16">
        <v>1</v>
      </c>
      <c r="L21" s="16">
        <f t="shared" si="0"/>
        <v>0.53750399999999998</v>
      </c>
      <c r="N21" s="16">
        <f t="shared" si="1"/>
        <v>0.53750399999999998</v>
      </c>
      <c r="P21" s="28">
        <v>-5.3750399999999995E-4</v>
      </c>
      <c r="S21">
        <v>-30</v>
      </c>
    </row>
    <row r="22" spans="4:19">
      <c r="D22" s="1" t="str">
        <f t="shared" si="2"/>
        <v>SINKCCU_Fake_DAC</v>
      </c>
      <c r="H22" s="19"/>
      <c r="I22" s="16">
        <v>2031</v>
      </c>
      <c r="J22" s="16" t="s">
        <v>17</v>
      </c>
      <c r="K22" s="16">
        <v>1</v>
      </c>
      <c r="L22" s="16">
        <f t="shared" si="0"/>
        <v>2.2799160000000001</v>
      </c>
      <c r="N22" s="16">
        <f t="shared" si="1"/>
        <v>2.2799160000000001</v>
      </c>
      <c r="P22" s="28">
        <v>-2.2799159999999999E-3</v>
      </c>
      <c r="S22">
        <v>-31</v>
      </c>
    </row>
    <row r="23" spans="4:19">
      <c r="D23" s="1" t="str">
        <f t="shared" si="2"/>
        <v>SINKCCU_Fake_DAC</v>
      </c>
      <c r="H23" s="19"/>
      <c r="I23" s="16">
        <v>2032</v>
      </c>
      <c r="J23" s="16" t="s">
        <v>17</v>
      </c>
      <c r="K23" s="16">
        <v>1</v>
      </c>
      <c r="L23" s="16">
        <f t="shared" si="0"/>
        <v>8.1883099999999995</v>
      </c>
      <c r="N23" s="16">
        <f t="shared" si="1"/>
        <v>8.1883099999999995</v>
      </c>
      <c r="P23" s="28">
        <v>-8.1883100000000007E-3</v>
      </c>
      <c r="S23">
        <v>-32</v>
      </c>
    </row>
    <row r="24" spans="4:19">
      <c r="D24" s="1" t="str">
        <f t="shared" si="2"/>
        <v>SINKCCU_Fake_DAC</v>
      </c>
      <c r="H24" s="19"/>
      <c r="I24" s="16">
        <v>2033</v>
      </c>
      <c r="J24" s="16" t="s">
        <v>17</v>
      </c>
      <c r="K24" s="16">
        <v>1</v>
      </c>
      <c r="L24" s="16">
        <f t="shared" si="0"/>
        <v>24.822303999999999</v>
      </c>
      <c r="N24" s="16">
        <f t="shared" si="1"/>
        <v>24.822303999999999</v>
      </c>
      <c r="P24" s="28">
        <v>-2.4822304E-2</v>
      </c>
      <c r="S24">
        <v>-33</v>
      </c>
    </row>
    <row r="25" spans="4:19">
      <c r="D25" s="1" t="str">
        <f t="shared" si="2"/>
        <v>SINKCCU_Fake_DAC</v>
      </c>
      <c r="H25" s="19"/>
      <c r="I25" s="16">
        <v>2034</v>
      </c>
      <c r="J25" s="16" t="s">
        <v>17</v>
      </c>
      <c r="K25" s="16">
        <v>1</v>
      </c>
      <c r="L25" s="16">
        <f t="shared" si="0"/>
        <v>65.240184999999997</v>
      </c>
      <c r="N25" s="16">
        <f t="shared" si="1"/>
        <v>65.240184999999997</v>
      </c>
      <c r="P25" s="28">
        <v>-6.5240185000000006E-2</v>
      </c>
      <c r="S25">
        <v>-34</v>
      </c>
    </row>
    <row r="26" spans="4:19">
      <c r="D26" s="1" t="str">
        <f t="shared" si="2"/>
        <v>SINKCCU_Fake_DAC</v>
      </c>
      <c r="H26" s="19"/>
      <c r="I26" s="16">
        <v>2035</v>
      </c>
      <c r="J26" s="16" t="s">
        <v>17</v>
      </c>
      <c r="K26" s="16">
        <v>1</v>
      </c>
      <c r="L26" s="16">
        <f t="shared" si="0"/>
        <v>152.44444799999999</v>
      </c>
      <c r="N26" s="16">
        <f t="shared" si="1"/>
        <v>152.44444799999999</v>
      </c>
      <c r="P26" s="28">
        <v>-0.15244444800000001</v>
      </c>
      <c r="S26">
        <v>-35</v>
      </c>
    </row>
    <row r="27" spans="4:19">
      <c r="D27" s="1" t="str">
        <f t="shared" si="2"/>
        <v>SINKCCU_Fake_DAC</v>
      </c>
      <c r="H27" s="19"/>
      <c r="I27" s="16">
        <v>2036</v>
      </c>
      <c r="J27" s="16" t="s">
        <v>17</v>
      </c>
      <c r="K27" s="16">
        <v>1</v>
      </c>
      <c r="L27" s="16">
        <f t="shared" si="0"/>
        <v>326.45121899999998</v>
      </c>
      <c r="N27" s="16">
        <f t="shared" si="1"/>
        <v>326.45121899999998</v>
      </c>
      <c r="P27" s="28">
        <v>-0.32645121900000001</v>
      </c>
      <c r="S27">
        <v>-36</v>
      </c>
    </row>
    <row r="28" spans="4:19">
      <c r="D28" s="1" t="str">
        <f t="shared" si="2"/>
        <v>SINKCCU_Fake_DAC</v>
      </c>
      <c r="H28" s="19"/>
      <c r="I28" s="16">
        <v>2037</v>
      </c>
      <c r="J28" s="16" t="s">
        <v>17</v>
      </c>
      <c r="K28" s="16">
        <v>1</v>
      </c>
      <c r="L28" s="16">
        <f t="shared" si="0"/>
        <v>645.55368899999996</v>
      </c>
      <c r="N28" s="16">
        <f t="shared" si="1"/>
        <v>645.55368899999996</v>
      </c>
      <c r="P28" s="28">
        <v>-0.64555368899999999</v>
      </c>
      <c r="S28">
        <v>-37</v>
      </c>
    </row>
    <row r="29" spans="4:19">
      <c r="D29" s="1" t="str">
        <f t="shared" si="2"/>
        <v>SINKCCU_Fake_DAC</v>
      </c>
      <c r="H29" s="19"/>
      <c r="I29" s="16">
        <v>2038</v>
      </c>
      <c r="J29" s="16" t="s">
        <v>17</v>
      </c>
      <c r="K29" s="16">
        <v>1</v>
      </c>
      <c r="L29" s="16">
        <f t="shared" si="0"/>
        <v>1189.9981190000001</v>
      </c>
      <c r="N29" s="16">
        <f t="shared" si="1"/>
        <v>1189.9981190000001</v>
      </c>
      <c r="P29" s="28">
        <v>-1.189998119</v>
      </c>
      <c r="S29">
        <v>-38</v>
      </c>
    </row>
    <row r="30" spans="4:19">
      <c r="D30" s="1" t="str">
        <f t="shared" si="2"/>
        <v>SINKCCU_Fake_DAC</v>
      </c>
      <c r="H30" s="19"/>
      <c r="I30" s="16">
        <v>2039</v>
      </c>
      <c r="J30" s="16" t="s">
        <v>17</v>
      </c>
      <c r="K30" s="16">
        <v>1</v>
      </c>
      <c r="L30" s="16">
        <f t="shared" si="0"/>
        <v>2062.3487890000001</v>
      </c>
      <c r="N30" s="16">
        <f t="shared" si="1"/>
        <v>2062.3487890000001</v>
      </c>
      <c r="P30" s="28">
        <v>-2.0623487890000001</v>
      </c>
      <c r="S30">
        <v>-39</v>
      </c>
    </row>
    <row r="31" spans="4:19">
      <c r="D31" s="1" t="str">
        <f t="shared" si="2"/>
        <v>SINKCCU_Fake_DAC</v>
      </c>
      <c r="H31" s="19"/>
      <c r="I31" s="16">
        <v>2040</v>
      </c>
      <c r="J31" s="16" t="s">
        <v>17</v>
      </c>
      <c r="K31" s="16">
        <v>1</v>
      </c>
      <c r="L31" s="16">
        <f t="shared" si="0"/>
        <v>2429.0532680000001</v>
      </c>
      <c r="N31" s="16">
        <f t="shared" si="1"/>
        <v>2429.0532680000001</v>
      </c>
      <c r="P31" s="28">
        <v>-2.4290532680000001</v>
      </c>
      <c r="S31">
        <v>-40</v>
      </c>
    </row>
    <row r="32" spans="4:19">
      <c r="D32" s="1" t="str">
        <f t="shared" si="2"/>
        <v>SINKCCU_Fake_DAC</v>
      </c>
      <c r="H32" s="19"/>
      <c r="I32" s="16">
        <v>2041</v>
      </c>
      <c r="J32" s="16" t="s">
        <v>17</v>
      </c>
      <c r="K32" s="16">
        <v>1</v>
      </c>
      <c r="L32" s="16">
        <f t="shared" si="0"/>
        <v>4330.2731759999997</v>
      </c>
      <c r="N32" s="16">
        <f t="shared" si="1"/>
        <v>4330.2731759999997</v>
      </c>
      <c r="P32" s="28">
        <v>-4.3302731760000004</v>
      </c>
      <c r="S32">
        <v>-41</v>
      </c>
    </row>
    <row r="33" spans="4:19">
      <c r="D33" s="1" t="str">
        <f t="shared" si="2"/>
        <v>SINKCCU_Fake_DAC</v>
      </c>
      <c r="H33" s="19"/>
      <c r="I33" s="16">
        <v>2042</v>
      </c>
      <c r="J33" s="16" t="s">
        <v>17</v>
      </c>
      <c r="K33" s="16">
        <v>1</v>
      </c>
      <c r="L33" s="16">
        <f t="shared" si="0"/>
        <v>6161.2709809999997</v>
      </c>
      <c r="N33" s="16">
        <f t="shared" si="1"/>
        <v>6161.2709809999997</v>
      </c>
      <c r="P33" s="28">
        <v>-6.1612709810000004</v>
      </c>
      <c r="S33">
        <v>-42</v>
      </c>
    </row>
    <row r="34" spans="4:19">
      <c r="D34" s="1" t="str">
        <f t="shared" si="2"/>
        <v>SINKCCU_Fake_DAC</v>
      </c>
      <c r="H34" s="19"/>
      <c r="I34" s="16">
        <v>2043</v>
      </c>
      <c r="J34" s="16" t="s">
        <v>17</v>
      </c>
      <c r="K34" s="16">
        <v>1</v>
      </c>
      <c r="L34" s="16">
        <f t="shared" si="0"/>
        <v>10507.627409999999</v>
      </c>
      <c r="N34" s="16">
        <f t="shared" si="1"/>
        <v>10507.627409999999</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-15.433752159999999</v>
      </c>
      <c r="S35">
        <v>-44</v>
      </c>
    </row>
    <row r="36" spans="4:19">
      <c r="D36" s="1" t="str">
        <f t="shared" si="2"/>
        <v>SINKCCU_Fake_DAC</v>
      </c>
      <c r="H36" s="19"/>
      <c r="I36" s="16">
        <v>2045</v>
      </c>
      <c r="J36" s="16" t="s">
        <v>17</v>
      </c>
      <c r="K36" s="16">
        <v>1</v>
      </c>
      <c r="L36" s="16">
        <f t="shared" si="0"/>
        <v>20976.717100000002</v>
      </c>
      <c r="N36" s="16">
        <f t="shared" si="1"/>
        <v>20976.717100000002</v>
      </c>
      <c r="P36" s="28">
        <v>-20.976717099999998</v>
      </c>
      <c r="S36">
        <v>-45</v>
      </c>
    </row>
    <row r="37" spans="4:19">
      <c r="D37" s="1" t="str">
        <f t="shared" si="2"/>
        <v>SINKCCU_Fake_DAC</v>
      </c>
      <c r="H37" s="19"/>
      <c r="I37" s="16">
        <v>2046</v>
      </c>
      <c r="J37" s="16" t="s">
        <v>17</v>
      </c>
      <c r="K37" s="16">
        <v>1</v>
      </c>
      <c r="L37" s="16">
        <f t="shared" si="0"/>
        <v>26645.478070000001</v>
      </c>
      <c r="N37" s="16">
        <f t="shared" si="1"/>
        <v>26645.478070000001</v>
      </c>
      <c r="P37" s="28">
        <v>-26.645478069999999</v>
      </c>
      <c r="S37">
        <v>-46</v>
      </c>
    </row>
    <row r="38" spans="4:19">
      <c r="D38" s="1" t="str">
        <f t="shared" si="2"/>
        <v>SINKCCU_Fake_DAC</v>
      </c>
      <c r="H38" s="19"/>
      <c r="I38" s="16">
        <v>2047</v>
      </c>
      <c r="J38" s="16" t="s">
        <v>17</v>
      </c>
      <c r="K38" s="16">
        <v>1</v>
      </c>
      <c r="L38" s="16">
        <f t="shared" si="0"/>
        <v>32924.584289999999</v>
      </c>
      <c r="N38" s="16">
        <f t="shared" si="1"/>
        <v>32924.584289999999</v>
      </c>
      <c r="P38" s="28">
        <v>-32.924584289999999</v>
      </c>
      <c r="S38">
        <v>-47</v>
      </c>
    </row>
    <row r="39" spans="4:19">
      <c r="D39" s="1" t="str">
        <f t="shared" si="2"/>
        <v>SINKCCU_Fake_DAC</v>
      </c>
      <c r="H39" s="19"/>
      <c r="I39" s="16">
        <v>2048</v>
      </c>
      <c r="J39" s="16" t="s">
        <v>17</v>
      </c>
      <c r="K39" s="16">
        <v>1</v>
      </c>
      <c r="L39" s="16">
        <f t="shared" si="0"/>
        <v>39780.405709999999</v>
      </c>
      <c r="N39" s="16">
        <f t="shared" si="1"/>
        <v>39780.405709999999</v>
      </c>
      <c r="P39" s="28">
        <v>-39.780405709999997</v>
      </c>
      <c r="S39">
        <v>-48</v>
      </c>
    </row>
    <row r="40" spans="4:19">
      <c r="D40" s="1" t="str">
        <f t="shared" si="2"/>
        <v>SINKCCU_Fake_DAC</v>
      </c>
      <c r="H40" s="19"/>
      <c r="I40" s="16">
        <v>2049</v>
      </c>
      <c r="J40" s="16" t="s">
        <v>17</v>
      </c>
      <c r="K40" s="16">
        <v>1</v>
      </c>
      <c r="L40" s="16">
        <f t="shared" si="0"/>
        <v>47167.888480000001</v>
      </c>
      <c r="N40" s="16">
        <f t="shared" si="1"/>
        <v>47167.888480000001</v>
      </c>
      <c r="P40" s="28">
        <v>-47.167888480000002</v>
      </c>
      <c r="S40">
        <v>-49</v>
      </c>
    </row>
    <row r="41" spans="4:19">
      <c r="D41" s="1" t="str">
        <f t="shared" si="2"/>
        <v>SINKCCU_Fake_DAC</v>
      </c>
      <c r="H41" s="19"/>
      <c r="I41" s="16">
        <v>2050</v>
      </c>
      <c r="J41" s="16" t="s">
        <v>17</v>
      </c>
      <c r="K41" s="16">
        <v>1</v>
      </c>
      <c r="L41" s="16">
        <f t="shared" si="0"/>
        <v>55036.477959999997</v>
      </c>
      <c r="N41" s="16">
        <f t="shared" si="1"/>
        <v>55036.477959999997</v>
      </c>
      <c r="P41" s="28">
        <v>-55.036477959999999</v>
      </c>
      <c r="S41">
        <v>-50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B1:L135"/>
  <sheetViews>
    <sheetView zoomScale="69" zoomScaleNormal="69" workbookViewId="0">
      <selection activeCell="H31" sqref="H31"/>
    </sheetView>
  </sheetViews>
  <sheetFormatPr defaultColWidth="8.7265625" defaultRowHeight="14.5"/>
  <cols>
    <col min="2" max="6" width="8.7265625" style="16"/>
    <col min="7" max="7" width="23.26953125" style="16" customWidth="1"/>
    <col min="8" max="10" width="8.7265625" style="16"/>
    <col min="11" max="11" width="11.54296875" style="16" customWidth="1"/>
    <col min="12" max="12" width="12.81640625"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spans="2:10" ht="16">
      <c r="B11" s="45" t="s">
        <v>68</v>
      </c>
      <c r="C11" s="21"/>
      <c r="D11" s="21"/>
      <c r="E11" s="46"/>
      <c r="F11" s="47" t="s">
        <v>69</v>
      </c>
      <c r="G11" s="21">
        <v>2020</v>
      </c>
      <c r="H11" s="21" t="s">
        <v>70</v>
      </c>
      <c r="I11" s="21"/>
      <c r="J11" s="21">
        <v>0</v>
      </c>
    </row>
    <row r="12" spans="2:10">
      <c r="B12" s="21" t="s">
        <v>68</v>
      </c>
      <c r="C12" s="21"/>
      <c r="D12" s="21"/>
      <c r="E12" s="21"/>
      <c r="F12" s="47" t="s">
        <v>69</v>
      </c>
      <c r="G12" s="21">
        <v>2021</v>
      </c>
      <c r="H12" s="21" t="s">
        <v>70</v>
      </c>
      <c r="I12" s="21"/>
      <c r="J12" s="21">
        <v>0</v>
      </c>
    </row>
    <row r="13" spans="2:10">
      <c r="B13" s="21" t="s">
        <v>68</v>
      </c>
      <c r="C13" s="21"/>
      <c r="D13" s="21"/>
      <c r="E13" s="21"/>
      <c r="F13" s="47" t="s">
        <v>69</v>
      </c>
      <c r="G13" s="21">
        <v>2022</v>
      </c>
      <c r="H13" s="21" t="s">
        <v>70</v>
      </c>
      <c r="I13" s="21"/>
      <c r="J13" s="21">
        <v>0</v>
      </c>
    </row>
    <row r="14" spans="2:10">
      <c r="B14" s="21" t="s">
        <v>68</v>
      </c>
      <c r="C14" s="21"/>
      <c r="D14" s="21"/>
      <c r="E14" s="21"/>
      <c r="F14" s="47" t="s">
        <v>69</v>
      </c>
      <c r="G14" s="21">
        <v>2023</v>
      </c>
      <c r="H14" s="21" t="s">
        <v>70</v>
      </c>
      <c r="I14" s="21"/>
      <c r="J14" s="21">
        <v>0</v>
      </c>
    </row>
    <row r="15" spans="2:10">
      <c r="B15" s="21" t="s">
        <v>68</v>
      </c>
      <c r="C15" s="21"/>
      <c r="D15" s="21"/>
      <c r="E15" s="21"/>
      <c r="F15" s="47" t="s">
        <v>69</v>
      </c>
      <c r="G15" s="21">
        <v>2024</v>
      </c>
      <c r="H15" s="21" t="s">
        <v>70</v>
      </c>
      <c r="I15" s="21"/>
      <c r="J15" s="21">
        <v>0</v>
      </c>
    </row>
    <row r="16" spans="2:10">
      <c r="B16" s="21" t="s">
        <v>68</v>
      </c>
      <c r="C16" s="21"/>
      <c r="D16" s="21"/>
      <c r="E16" s="21"/>
      <c r="F16" s="47" t="s">
        <v>69</v>
      </c>
      <c r="G16" s="21">
        <v>2025</v>
      </c>
      <c r="H16" s="21" t="s">
        <v>70</v>
      </c>
      <c r="I16" s="21"/>
      <c r="J16" s="21">
        <v>0</v>
      </c>
    </row>
    <row r="17" spans="2:10">
      <c r="B17" s="21" t="s">
        <v>68</v>
      </c>
      <c r="C17" s="21"/>
      <c r="D17" s="21"/>
      <c r="E17" s="21"/>
      <c r="F17" s="47" t="s">
        <v>69</v>
      </c>
      <c r="G17" s="21">
        <v>2026</v>
      </c>
      <c r="H17" s="21" t="s">
        <v>70</v>
      </c>
      <c r="I17" s="21"/>
      <c r="J17" s="21">
        <v>0</v>
      </c>
    </row>
    <row r="18" spans="2:10">
      <c r="B18" s="21" t="s">
        <v>68</v>
      </c>
      <c r="C18" s="21"/>
      <c r="D18" s="21"/>
      <c r="E18" s="21"/>
      <c r="F18" s="47" t="s">
        <v>69</v>
      </c>
      <c r="G18" s="21">
        <v>2027</v>
      </c>
      <c r="H18" s="21" t="s">
        <v>70</v>
      </c>
      <c r="I18" s="21"/>
      <c r="J18" s="21">
        <v>0</v>
      </c>
    </row>
    <row r="19" spans="2:10">
      <c r="B19" s="21" t="s">
        <v>68</v>
      </c>
      <c r="C19" s="21"/>
      <c r="D19" s="21"/>
      <c r="E19" s="21"/>
      <c r="F19" s="47" t="s">
        <v>69</v>
      </c>
      <c r="G19" s="21">
        <v>2028</v>
      </c>
      <c r="H19" s="21" t="s">
        <v>70</v>
      </c>
      <c r="I19" s="21"/>
      <c r="J19" s="21">
        <v>0</v>
      </c>
    </row>
    <row r="20" spans="2:10">
      <c r="B20" s="21" t="s">
        <v>68</v>
      </c>
      <c r="C20" s="21"/>
      <c r="D20" s="21"/>
      <c r="E20" s="21"/>
      <c r="F20" s="47" t="s">
        <v>69</v>
      </c>
      <c r="G20" s="21">
        <v>2029</v>
      </c>
      <c r="H20" s="21" t="s">
        <v>70</v>
      </c>
      <c r="I20" s="21"/>
      <c r="J20" s="21">
        <v>0</v>
      </c>
    </row>
    <row r="21" spans="2:10">
      <c r="B21" s="21" t="s">
        <v>68</v>
      </c>
      <c r="C21" s="21"/>
      <c r="D21" s="21"/>
      <c r="E21" s="21"/>
      <c r="F21" s="47" t="s">
        <v>69</v>
      </c>
      <c r="G21" s="21">
        <v>2030</v>
      </c>
      <c r="H21" s="21" t="s">
        <v>70</v>
      </c>
      <c r="I21" s="21"/>
      <c r="J21" s="21">
        <v>0</v>
      </c>
    </row>
    <row r="22" spans="2:10">
      <c r="B22" s="21" t="s">
        <v>68</v>
      </c>
      <c r="C22" s="21"/>
      <c r="D22" s="21"/>
      <c r="E22" s="21"/>
      <c r="F22" s="47" t="s">
        <v>69</v>
      </c>
      <c r="G22" s="21">
        <v>2031</v>
      </c>
      <c r="H22" s="21" t="s">
        <v>70</v>
      </c>
      <c r="I22" s="21"/>
      <c r="J22" s="21">
        <v>0</v>
      </c>
    </row>
    <row r="23" spans="2:10">
      <c r="B23" s="21" t="s">
        <v>68</v>
      </c>
      <c r="C23" s="21"/>
      <c r="D23" s="21"/>
      <c r="E23" s="21"/>
      <c r="F23" s="47" t="s">
        <v>69</v>
      </c>
      <c r="G23" s="21">
        <v>2032</v>
      </c>
      <c r="H23" s="21" t="s">
        <v>70</v>
      </c>
      <c r="I23" s="21"/>
      <c r="J23" s="21">
        <v>0</v>
      </c>
    </row>
    <row r="24" spans="2:10">
      <c r="B24" s="21" t="s">
        <v>68</v>
      </c>
      <c r="C24" s="21"/>
      <c r="D24" s="21"/>
      <c r="E24" s="21"/>
      <c r="F24" s="47" t="s">
        <v>69</v>
      </c>
      <c r="G24" s="21">
        <v>2033</v>
      </c>
      <c r="H24" s="21" t="s">
        <v>70</v>
      </c>
      <c r="I24" s="21"/>
      <c r="J24" s="21">
        <v>0</v>
      </c>
    </row>
    <row r="25" spans="2:10">
      <c r="B25" s="21" t="s">
        <v>68</v>
      </c>
      <c r="C25" s="21"/>
      <c r="D25" s="21"/>
      <c r="E25" s="21"/>
      <c r="F25" s="47" t="s">
        <v>69</v>
      </c>
      <c r="G25" s="21">
        <v>2034</v>
      </c>
      <c r="H25" s="21" t="s">
        <v>70</v>
      </c>
      <c r="I25" s="21"/>
      <c r="J25" s="21">
        <v>0</v>
      </c>
    </row>
    <row r="26" spans="2:10">
      <c r="B26" s="21" t="s">
        <v>68</v>
      </c>
      <c r="C26" s="21"/>
      <c r="D26" s="21"/>
      <c r="E26" s="21"/>
      <c r="F26" s="47" t="s">
        <v>69</v>
      </c>
      <c r="G26" s="21">
        <v>2035</v>
      </c>
      <c r="H26" s="21" t="s">
        <v>70</v>
      </c>
      <c r="I26" s="21"/>
      <c r="J26" s="21">
        <v>0</v>
      </c>
    </row>
    <row r="27" spans="2:10">
      <c r="B27" s="21" t="s">
        <v>68</v>
      </c>
      <c r="C27" s="21"/>
      <c r="D27" s="21"/>
      <c r="E27" s="21"/>
      <c r="F27" s="47" t="s">
        <v>69</v>
      </c>
      <c r="G27" s="21">
        <v>2036</v>
      </c>
      <c r="H27" s="21" t="s">
        <v>70</v>
      </c>
      <c r="I27" s="21"/>
      <c r="J27" s="21">
        <v>0</v>
      </c>
    </row>
    <row r="28" spans="2:10">
      <c r="B28" s="21" t="s">
        <v>68</v>
      </c>
      <c r="C28" s="21"/>
      <c r="D28" s="21"/>
      <c r="E28" s="21"/>
      <c r="F28" s="47" t="s">
        <v>69</v>
      </c>
      <c r="G28" s="21">
        <v>2037</v>
      </c>
      <c r="H28" s="21" t="s">
        <v>70</v>
      </c>
      <c r="I28" s="21"/>
      <c r="J28" s="21">
        <v>0</v>
      </c>
    </row>
    <row r="29" spans="2:10">
      <c r="B29" s="21" t="s">
        <v>68</v>
      </c>
      <c r="C29" s="21"/>
      <c r="D29" s="21"/>
      <c r="E29" s="21"/>
      <c r="F29" s="47" t="s">
        <v>69</v>
      </c>
      <c r="G29" s="21">
        <v>2038</v>
      </c>
      <c r="H29" s="21" t="s">
        <v>70</v>
      </c>
      <c r="I29" s="21"/>
      <c r="J29" s="21">
        <v>0</v>
      </c>
    </row>
    <row r="30" spans="2:10">
      <c r="B30" s="21" t="s">
        <v>68</v>
      </c>
      <c r="C30" s="21"/>
      <c r="D30" s="21"/>
      <c r="E30" s="21"/>
      <c r="F30" s="47" t="s">
        <v>69</v>
      </c>
      <c r="G30" s="21">
        <v>2039</v>
      </c>
      <c r="H30" s="21" t="s">
        <v>70</v>
      </c>
      <c r="I30" s="21"/>
      <c r="J30" s="21">
        <v>0</v>
      </c>
    </row>
    <row r="31" spans="2:10">
      <c r="B31" s="21" t="s">
        <v>68</v>
      </c>
      <c r="C31" s="21"/>
      <c r="D31" s="21"/>
      <c r="E31" s="21"/>
      <c r="F31" s="47" t="s">
        <v>69</v>
      </c>
      <c r="G31" s="21">
        <v>2040</v>
      </c>
      <c r="H31" s="21" t="s">
        <v>70</v>
      </c>
      <c r="I31" s="21"/>
      <c r="J31" s="21">
        <v>0</v>
      </c>
    </row>
    <row r="32" spans="2:10">
      <c r="B32" s="21" t="s">
        <v>68</v>
      </c>
      <c r="C32" s="21"/>
      <c r="D32" s="21"/>
      <c r="E32" s="21"/>
      <c r="F32" s="47" t="s">
        <v>69</v>
      </c>
      <c r="G32" s="21">
        <v>2041</v>
      </c>
      <c r="H32" s="21" t="s">
        <v>70</v>
      </c>
      <c r="I32" s="21"/>
      <c r="J32" s="21">
        <v>0</v>
      </c>
    </row>
    <row r="33" spans="2:10">
      <c r="B33" s="21" t="s">
        <v>68</v>
      </c>
      <c r="C33" s="21"/>
      <c r="D33" s="21"/>
      <c r="E33" s="21"/>
      <c r="F33" s="47" t="s">
        <v>69</v>
      </c>
      <c r="G33" s="21">
        <v>2042</v>
      </c>
      <c r="H33" s="21" t="s">
        <v>70</v>
      </c>
      <c r="I33" s="21"/>
      <c r="J33" s="21">
        <v>0</v>
      </c>
    </row>
    <row r="34" spans="2:10">
      <c r="B34" s="21" t="s">
        <v>68</v>
      </c>
      <c r="C34" s="21"/>
      <c r="D34" s="21"/>
      <c r="E34" s="21"/>
      <c r="F34" s="47" t="s">
        <v>69</v>
      </c>
      <c r="G34" s="21">
        <v>2043</v>
      </c>
      <c r="H34" s="21" t="s">
        <v>70</v>
      </c>
      <c r="I34" s="21"/>
      <c r="J34" s="21">
        <v>0</v>
      </c>
    </row>
    <row r="35" spans="2:10">
      <c r="B35" s="21" t="s">
        <v>68</v>
      </c>
      <c r="C35" s="21"/>
      <c r="D35" s="21"/>
      <c r="E35" s="21"/>
      <c r="F35" s="47" t="s">
        <v>69</v>
      </c>
      <c r="G35" s="21">
        <v>2044</v>
      </c>
      <c r="H35" s="21" t="s">
        <v>70</v>
      </c>
      <c r="I35" s="21"/>
      <c r="J35" s="21">
        <v>0</v>
      </c>
    </row>
    <row r="36" spans="2:10">
      <c r="B36" s="21" t="s">
        <v>68</v>
      </c>
      <c r="C36" s="21"/>
      <c r="D36" s="21"/>
      <c r="E36" s="21"/>
      <c r="F36" s="47" t="s">
        <v>69</v>
      </c>
      <c r="G36" s="21">
        <v>2045</v>
      </c>
      <c r="H36" s="21" t="s">
        <v>70</v>
      </c>
      <c r="I36" s="21"/>
      <c r="J36" s="21">
        <v>0</v>
      </c>
    </row>
    <row r="37" spans="2:10">
      <c r="B37" s="21" t="s">
        <v>68</v>
      </c>
      <c r="C37" s="21"/>
      <c r="D37" s="21"/>
      <c r="E37" s="21"/>
      <c r="F37" s="47" t="s">
        <v>69</v>
      </c>
      <c r="G37" s="21">
        <v>2046</v>
      </c>
      <c r="H37" s="21" t="s">
        <v>70</v>
      </c>
      <c r="I37" s="21"/>
      <c r="J37" s="21">
        <v>0</v>
      </c>
    </row>
    <row r="38" spans="2:10">
      <c r="B38" s="21" t="s">
        <v>68</v>
      </c>
      <c r="C38" s="21"/>
      <c r="D38" s="21"/>
      <c r="E38" s="21"/>
      <c r="F38" s="47" t="s">
        <v>69</v>
      </c>
      <c r="G38" s="21">
        <v>2047</v>
      </c>
      <c r="H38" s="21" t="s">
        <v>70</v>
      </c>
      <c r="I38" s="21"/>
      <c r="J38" s="21">
        <v>0</v>
      </c>
    </row>
    <row r="39" spans="2:10">
      <c r="B39" s="21" t="s">
        <v>68</v>
      </c>
      <c r="C39" s="21"/>
      <c r="D39" s="21"/>
      <c r="E39" s="21"/>
      <c r="F39" s="47" t="s">
        <v>69</v>
      </c>
      <c r="G39" s="21">
        <v>2048</v>
      </c>
      <c r="H39" s="21" t="s">
        <v>70</v>
      </c>
      <c r="I39" s="21"/>
      <c r="J39" s="21">
        <v>0</v>
      </c>
    </row>
    <row r="40" spans="2:10">
      <c r="B40" s="21" t="s">
        <v>68</v>
      </c>
      <c r="C40" s="21"/>
      <c r="D40" s="21"/>
      <c r="E40" s="21"/>
      <c r="F40" s="47" t="s">
        <v>69</v>
      </c>
      <c r="G40" s="21">
        <v>2049</v>
      </c>
      <c r="H40" s="21" t="s">
        <v>70</v>
      </c>
      <c r="I40" s="21"/>
      <c r="J40" s="21">
        <v>0</v>
      </c>
    </row>
    <row r="41" spans="2:10">
      <c r="B41" s="21" t="s">
        <v>68</v>
      </c>
      <c r="C41" s="21"/>
      <c r="D41" s="21"/>
      <c r="E41" s="21"/>
      <c r="F41" s="47" t="s">
        <v>69</v>
      </c>
      <c r="G41" s="21">
        <v>2050</v>
      </c>
      <c r="H41" s="21" t="s">
        <v>70</v>
      </c>
      <c r="I41" s="21"/>
      <c r="J41" s="21">
        <v>0</v>
      </c>
    </row>
    <row r="42" spans="2:10" ht="16">
      <c r="B42" s="45" t="s">
        <v>71</v>
      </c>
      <c r="C42" s="21"/>
      <c r="D42" s="21"/>
      <c r="E42" s="46"/>
      <c r="F42" s="47" t="s">
        <v>69</v>
      </c>
      <c r="G42" s="21">
        <v>2020</v>
      </c>
      <c r="H42" s="21" t="s">
        <v>70</v>
      </c>
      <c r="I42" s="21"/>
      <c r="J42" s="21">
        <v>0</v>
      </c>
    </row>
    <row r="43" spans="2:10">
      <c r="B43" s="21" t="s">
        <v>71</v>
      </c>
      <c r="C43" s="21"/>
      <c r="D43" s="21"/>
      <c r="E43" s="21"/>
      <c r="F43" s="47" t="s">
        <v>69</v>
      </c>
      <c r="G43" s="21">
        <v>2021</v>
      </c>
      <c r="H43" s="21" t="s">
        <v>70</v>
      </c>
      <c r="I43" s="21"/>
      <c r="J43" s="21">
        <v>0</v>
      </c>
    </row>
    <row r="44" spans="2:10">
      <c r="B44" s="21" t="s">
        <v>71</v>
      </c>
      <c r="C44" s="21"/>
      <c r="D44" s="21"/>
      <c r="E44" s="21"/>
      <c r="F44" s="47" t="s">
        <v>69</v>
      </c>
      <c r="G44" s="21">
        <v>2022</v>
      </c>
      <c r="H44" s="21" t="s">
        <v>70</v>
      </c>
      <c r="I44" s="21"/>
      <c r="J44" s="21">
        <v>0</v>
      </c>
    </row>
    <row r="45" spans="2:10">
      <c r="B45" s="21" t="s">
        <v>71</v>
      </c>
      <c r="C45" s="21"/>
      <c r="D45" s="21"/>
      <c r="E45" s="21"/>
      <c r="F45" s="47" t="s">
        <v>69</v>
      </c>
      <c r="G45" s="21">
        <v>2023</v>
      </c>
      <c r="H45" s="21" t="s">
        <v>70</v>
      </c>
      <c r="I45" s="21"/>
      <c r="J45" s="21">
        <v>0</v>
      </c>
    </row>
    <row r="46" spans="2:10">
      <c r="B46" s="21" t="s">
        <v>71</v>
      </c>
      <c r="C46" s="21"/>
      <c r="D46" s="21"/>
      <c r="E46" s="21"/>
      <c r="F46" s="47" t="s">
        <v>69</v>
      </c>
      <c r="G46" s="21">
        <v>2024</v>
      </c>
      <c r="H46" s="21" t="s">
        <v>70</v>
      </c>
      <c r="I46" s="21"/>
      <c r="J46" s="21">
        <v>0</v>
      </c>
    </row>
    <row r="47" spans="2:10">
      <c r="B47" s="21" t="s">
        <v>71</v>
      </c>
      <c r="C47" s="21"/>
      <c r="D47" s="21"/>
      <c r="E47" s="21"/>
      <c r="F47" s="47" t="s">
        <v>69</v>
      </c>
      <c r="G47" s="21">
        <v>2025</v>
      </c>
      <c r="H47" s="21" t="s">
        <v>70</v>
      </c>
      <c r="I47" s="21"/>
      <c r="J47" s="21">
        <v>0</v>
      </c>
    </row>
    <row r="48" spans="2:10">
      <c r="B48" s="21" t="s">
        <v>71</v>
      </c>
      <c r="C48" s="21"/>
      <c r="D48" s="21"/>
      <c r="E48" s="21"/>
      <c r="F48" s="47" t="s">
        <v>69</v>
      </c>
      <c r="G48" s="21">
        <v>2026</v>
      </c>
      <c r="H48" s="21" t="s">
        <v>70</v>
      </c>
      <c r="I48" s="21"/>
      <c r="J48" s="21">
        <v>0</v>
      </c>
    </row>
    <row r="49" spans="2:10">
      <c r="B49" s="21" t="s">
        <v>71</v>
      </c>
      <c r="C49" s="21"/>
      <c r="D49" s="21"/>
      <c r="E49" s="21"/>
      <c r="F49" s="47" t="s">
        <v>69</v>
      </c>
      <c r="G49" s="21">
        <v>2027</v>
      </c>
      <c r="H49" s="21" t="s">
        <v>70</v>
      </c>
      <c r="I49" s="21"/>
      <c r="J49" s="21">
        <v>0</v>
      </c>
    </row>
    <row r="50" spans="2:10">
      <c r="B50" s="21" t="s">
        <v>71</v>
      </c>
      <c r="C50" s="21"/>
      <c r="D50" s="21"/>
      <c r="E50" s="21"/>
      <c r="F50" s="47" t="s">
        <v>69</v>
      </c>
      <c r="G50" s="21">
        <v>2028</v>
      </c>
      <c r="H50" s="21" t="s">
        <v>70</v>
      </c>
      <c r="I50" s="21"/>
      <c r="J50" s="21">
        <v>0</v>
      </c>
    </row>
    <row r="51" spans="2:10">
      <c r="B51" s="21" t="s">
        <v>71</v>
      </c>
      <c r="C51" s="21"/>
      <c r="D51" s="21"/>
      <c r="E51" s="21"/>
      <c r="F51" s="47" t="s">
        <v>69</v>
      </c>
      <c r="G51" s="21">
        <v>2029</v>
      </c>
      <c r="H51" s="21" t="s">
        <v>70</v>
      </c>
      <c r="I51" s="21"/>
      <c r="J51" s="21">
        <v>0</v>
      </c>
    </row>
    <row r="52" spans="2:10">
      <c r="B52" s="21" t="s">
        <v>71</v>
      </c>
      <c r="C52" s="21"/>
      <c r="D52" s="21"/>
      <c r="E52" s="21"/>
      <c r="F52" s="47" t="s">
        <v>69</v>
      </c>
      <c r="G52" s="21">
        <v>2030</v>
      </c>
      <c r="H52" s="21" t="s">
        <v>70</v>
      </c>
      <c r="I52" s="21"/>
      <c r="J52" s="21">
        <v>0</v>
      </c>
    </row>
    <row r="53" spans="2:10">
      <c r="B53" s="21" t="s">
        <v>71</v>
      </c>
      <c r="C53" s="21"/>
      <c r="D53" s="21"/>
      <c r="E53" s="21"/>
      <c r="F53" s="47" t="s">
        <v>69</v>
      </c>
      <c r="G53" s="21">
        <v>2031</v>
      </c>
      <c r="H53" s="21" t="s">
        <v>70</v>
      </c>
      <c r="I53" s="21"/>
      <c r="J53" s="21">
        <v>0</v>
      </c>
    </row>
    <row r="54" spans="2:10">
      <c r="B54" s="21" t="s">
        <v>71</v>
      </c>
      <c r="C54" s="21"/>
      <c r="D54" s="21"/>
      <c r="E54" s="21"/>
      <c r="F54" s="47" t="s">
        <v>69</v>
      </c>
      <c r="G54" s="21">
        <v>2032</v>
      </c>
      <c r="H54" s="21" t="s">
        <v>70</v>
      </c>
      <c r="I54" s="21"/>
      <c r="J54" s="21">
        <v>0</v>
      </c>
    </row>
    <row r="55" spans="2:10">
      <c r="B55" s="21" t="s">
        <v>71</v>
      </c>
      <c r="C55" s="21"/>
      <c r="D55" s="21"/>
      <c r="E55" s="21"/>
      <c r="F55" s="47" t="s">
        <v>69</v>
      </c>
      <c r="G55" s="21">
        <v>2033</v>
      </c>
      <c r="H55" s="21" t="s">
        <v>70</v>
      </c>
      <c r="I55" s="21"/>
      <c r="J55" s="21">
        <v>0</v>
      </c>
    </row>
    <row r="56" spans="2:10">
      <c r="B56" s="21" t="s">
        <v>71</v>
      </c>
      <c r="C56" s="21"/>
      <c r="D56" s="21"/>
      <c r="E56" s="21"/>
      <c r="F56" s="47" t="s">
        <v>69</v>
      </c>
      <c r="G56" s="21">
        <v>2034</v>
      </c>
      <c r="H56" s="21" t="s">
        <v>70</v>
      </c>
      <c r="I56" s="21"/>
      <c r="J56" s="21">
        <v>0</v>
      </c>
    </row>
    <row r="57" spans="2:10">
      <c r="B57" s="21" t="s">
        <v>71</v>
      </c>
      <c r="C57" s="21"/>
      <c r="D57" s="21"/>
      <c r="E57" s="21"/>
      <c r="F57" s="47" t="s">
        <v>69</v>
      </c>
      <c r="G57" s="21">
        <v>2035</v>
      </c>
      <c r="H57" s="21" t="s">
        <v>70</v>
      </c>
      <c r="I57" s="21"/>
      <c r="J57" s="21">
        <v>0</v>
      </c>
    </row>
    <row r="58" spans="2:10">
      <c r="B58" s="21" t="s">
        <v>71</v>
      </c>
      <c r="C58" s="21"/>
      <c r="D58" s="21"/>
      <c r="E58" s="21"/>
      <c r="F58" s="47" t="s">
        <v>69</v>
      </c>
      <c r="G58" s="21">
        <v>2036</v>
      </c>
      <c r="H58" s="21" t="s">
        <v>70</v>
      </c>
      <c r="I58" s="21"/>
      <c r="J58" s="21">
        <v>0</v>
      </c>
    </row>
    <row r="59" spans="2:10">
      <c r="B59" s="21" t="s">
        <v>71</v>
      </c>
      <c r="C59" s="21"/>
      <c r="D59" s="21"/>
      <c r="E59" s="21"/>
      <c r="F59" s="47" t="s">
        <v>69</v>
      </c>
      <c r="G59" s="21">
        <v>2037</v>
      </c>
      <c r="H59" s="21" t="s">
        <v>70</v>
      </c>
      <c r="I59" s="21"/>
      <c r="J59" s="21">
        <v>0</v>
      </c>
    </row>
    <row r="60" spans="2:10">
      <c r="B60" s="21" t="s">
        <v>71</v>
      </c>
      <c r="C60" s="21"/>
      <c r="D60" s="21"/>
      <c r="E60" s="21"/>
      <c r="F60" s="47" t="s">
        <v>69</v>
      </c>
      <c r="G60" s="21">
        <v>2038</v>
      </c>
      <c r="H60" s="21" t="s">
        <v>70</v>
      </c>
      <c r="I60" s="21"/>
      <c r="J60" s="21">
        <v>0</v>
      </c>
    </row>
    <row r="61" spans="2:10">
      <c r="B61" s="21" t="s">
        <v>71</v>
      </c>
      <c r="C61" s="21"/>
      <c r="D61" s="21"/>
      <c r="E61" s="21"/>
      <c r="F61" s="47" t="s">
        <v>69</v>
      </c>
      <c r="G61" s="21">
        <v>2039</v>
      </c>
      <c r="H61" s="21" t="s">
        <v>70</v>
      </c>
      <c r="I61" s="21"/>
      <c r="J61" s="21">
        <v>0</v>
      </c>
    </row>
    <row r="62" spans="2:10">
      <c r="B62" s="21" t="s">
        <v>71</v>
      </c>
      <c r="C62" s="21"/>
      <c r="D62" s="21"/>
      <c r="E62" s="21"/>
      <c r="F62" s="47" t="s">
        <v>69</v>
      </c>
      <c r="G62" s="21">
        <v>2040</v>
      </c>
      <c r="H62" s="21" t="s">
        <v>70</v>
      </c>
      <c r="I62" s="21"/>
      <c r="J62" s="21">
        <v>0</v>
      </c>
    </row>
    <row r="63" spans="2:10">
      <c r="B63" s="21" t="s">
        <v>71</v>
      </c>
      <c r="C63" s="21"/>
      <c r="D63" s="21"/>
      <c r="E63" s="21"/>
      <c r="F63" s="47" t="s">
        <v>69</v>
      </c>
      <c r="G63" s="21">
        <v>2041</v>
      </c>
      <c r="H63" s="21" t="s">
        <v>70</v>
      </c>
      <c r="I63" s="21"/>
      <c r="J63" s="21">
        <v>0</v>
      </c>
    </row>
    <row r="64" spans="2:10">
      <c r="B64" s="21" t="s">
        <v>71</v>
      </c>
      <c r="C64" s="21"/>
      <c r="D64" s="21"/>
      <c r="E64" s="21"/>
      <c r="F64" s="47" t="s">
        <v>69</v>
      </c>
      <c r="G64" s="21">
        <v>2042</v>
      </c>
      <c r="H64" s="21" t="s">
        <v>70</v>
      </c>
      <c r="I64" s="21"/>
      <c r="J64" s="21">
        <v>0</v>
      </c>
    </row>
    <row r="65" spans="2:10">
      <c r="B65" s="21" t="s">
        <v>71</v>
      </c>
      <c r="C65" s="21"/>
      <c r="D65" s="21"/>
      <c r="E65" s="21"/>
      <c r="F65" s="47" t="s">
        <v>69</v>
      </c>
      <c r="G65" s="21">
        <v>2043</v>
      </c>
      <c r="H65" s="21" t="s">
        <v>70</v>
      </c>
      <c r="I65" s="21"/>
      <c r="J65" s="21">
        <v>0</v>
      </c>
    </row>
    <row r="66" spans="2:10">
      <c r="B66" s="21" t="s">
        <v>71</v>
      </c>
      <c r="C66" s="21"/>
      <c r="D66" s="21"/>
      <c r="E66" s="21"/>
      <c r="F66" s="47" t="s">
        <v>69</v>
      </c>
      <c r="G66" s="21">
        <v>2044</v>
      </c>
      <c r="H66" s="21" t="s">
        <v>70</v>
      </c>
      <c r="I66" s="21"/>
      <c r="J66" s="21">
        <v>0</v>
      </c>
    </row>
    <row r="67" spans="2:10">
      <c r="B67" s="21" t="s">
        <v>71</v>
      </c>
      <c r="C67" s="21"/>
      <c r="D67" s="21"/>
      <c r="E67" s="21"/>
      <c r="F67" s="47" t="s">
        <v>69</v>
      </c>
      <c r="G67" s="21">
        <v>2045</v>
      </c>
      <c r="H67" s="21" t="s">
        <v>70</v>
      </c>
      <c r="I67" s="21"/>
      <c r="J67" s="21">
        <v>0</v>
      </c>
    </row>
    <row r="68" spans="2:10">
      <c r="B68" s="21" t="s">
        <v>71</v>
      </c>
      <c r="C68" s="21"/>
      <c r="D68" s="21"/>
      <c r="E68" s="21"/>
      <c r="F68" s="47" t="s">
        <v>69</v>
      </c>
      <c r="G68" s="21">
        <v>2046</v>
      </c>
      <c r="H68" s="21" t="s">
        <v>70</v>
      </c>
      <c r="I68" s="21"/>
      <c r="J68" s="21">
        <v>0</v>
      </c>
    </row>
    <row r="69" spans="2:10">
      <c r="B69" s="21" t="s">
        <v>71</v>
      </c>
      <c r="C69" s="21"/>
      <c r="D69" s="21"/>
      <c r="E69" s="21"/>
      <c r="F69" s="47" t="s">
        <v>69</v>
      </c>
      <c r="G69" s="21">
        <v>2047</v>
      </c>
      <c r="H69" s="21" t="s">
        <v>70</v>
      </c>
      <c r="I69" s="21"/>
      <c r="J69" s="21">
        <v>0</v>
      </c>
    </row>
    <row r="70" spans="2:10">
      <c r="B70" s="21" t="s">
        <v>71</v>
      </c>
      <c r="C70" s="21"/>
      <c r="D70" s="21"/>
      <c r="E70" s="21"/>
      <c r="F70" s="47" t="s">
        <v>69</v>
      </c>
      <c r="G70" s="21">
        <v>2048</v>
      </c>
      <c r="H70" s="21" t="s">
        <v>70</v>
      </c>
      <c r="I70" s="21"/>
      <c r="J70" s="21">
        <v>0</v>
      </c>
    </row>
    <row r="71" spans="2:10">
      <c r="B71" s="21" t="s">
        <v>71</v>
      </c>
      <c r="C71" s="21"/>
      <c r="D71" s="21"/>
      <c r="E71" s="21"/>
      <c r="F71" s="47" t="s">
        <v>69</v>
      </c>
      <c r="G71" s="21">
        <v>2049</v>
      </c>
      <c r="H71" s="21" t="s">
        <v>70</v>
      </c>
      <c r="I71" s="21"/>
      <c r="J71" s="21">
        <v>0</v>
      </c>
    </row>
    <row r="72" spans="2:10">
      <c r="B72" s="21" t="s">
        <v>71</v>
      </c>
      <c r="C72" s="21"/>
      <c r="D72" s="21"/>
      <c r="E72" s="21"/>
      <c r="F72" s="47" t="s">
        <v>69</v>
      </c>
      <c r="G72" s="21">
        <v>2050</v>
      </c>
      <c r="H72" s="21" t="s">
        <v>70</v>
      </c>
      <c r="I72" s="21"/>
      <c r="J72" s="21">
        <v>0</v>
      </c>
    </row>
    <row r="73" spans="2:10" ht="16">
      <c r="B73" s="45" t="s">
        <v>72</v>
      </c>
      <c r="C73" s="21"/>
      <c r="D73" s="21"/>
      <c r="E73" s="46"/>
      <c r="F73" s="47" t="s">
        <v>69</v>
      </c>
      <c r="G73" s="21">
        <v>2020</v>
      </c>
      <c r="H73" s="21" t="s">
        <v>70</v>
      </c>
      <c r="I73" s="21"/>
      <c r="J73" s="21">
        <v>0</v>
      </c>
    </row>
    <row r="74" spans="2:10">
      <c r="B74" s="21" t="s">
        <v>72</v>
      </c>
      <c r="C74" s="21"/>
      <c r="D74" s="21"/>
      <c r="E74" s="21"/>
      <c r="F74" s="47" t="s">
        <v>69</v>
      </c>
      <c r="G74" s="21">
        <v>2021</v>
      </c>
      <c r="H74" s="21" t="s">
        <v>70</v>
      </c>
      <c r="I74" s="21"/>
      <c r="J74" s="21">
        <v>0</v>
      </c>
    </row>
    <row r="75" spans="2:10">
      <c r="B75" s="21" t="s">
        <v>72</v>
      </c>
      <c r="C75" s="21"/>
      <c r="D75" s="21"/>
      <c r="E75" s="21"/>
      <c r="F75" s="47" t="s">
        <v>69</v>
      </c>
      <c r="G75" s="21">
        <v>2022</v>
      </c>
      <c r="H75" s="21" t="s">
        <v>70</v>
      </c>
      <c r="I75" s="21"/>
      <c r="J75" s="21">
        <v>0</v>
      </c>
    </row>
    <row r="76" spans="2:10">
      <c r="B76" s="21" t="s">
        <v>72</v>
      </c>
      <c r="C76" s="21"/>
      <c r="D76" s="21"/>
      <c r="E76" s="21"/>
      <c r="F76" s="47" t="s">
        <v>69</v>
      </c>
      <c r="G76" s="21">
        <v>2023</v>
      </c>
      <c r="H76" s="21" t="s">
        <v>70</v>
      </c>
      <c r="I76" s="21"/>
      <c r="J76" s="21">
        <v>0</v>
      </c>
    </row>
    <row r="77" spans="2:10">
      <c r="B77" s="21" t="s">
        <v>72</v>
      </c>
      <c r="C77" s="21"/>
      <c r="D77" s="21"/>
      <c r="E77" s="21"/>
      <c r="F77" s="47" t="s">
        <v>69</v>
      </c>
      <c r="G77" s="21">
        <v>2024</v>
      </c>
      <c r="H77" s="21" t="s">
        <v>70</v>
      </c>
      <c r="I77" s="21"/>
      <c r="J77" s="21">
        <v>0</v>
      </c>
    </row>
    <row r="78" spans="2:10">
      <c r="B78" s="21" t="s">
        <v>72</v>
      </c>
      <c r="C78" s="21"/>
      <c r="D78" s="21"/>
      <c r="E78" s="21"/>
      <c r="F78" s="47" t="s">
        <v>69</v>
      </c>
      <c r="G78" s="21">
        <v>2025</v>
      </c>
      <c r="H78" s="21" t="s">
        <v>70</v>
      </c>
      <c r="I78" s="21"/>
      <c r="J78" s="21">
        <v>0</v>
      </c>
    </row>
    <row r="79" spans="2:10">
      <c r="B79" s="21" t="s">
        <v>72</v>
      </c>
      <c r="C79" s="21"/>
      <c r="D79" s="21"/>
      <c r="E79" s="21"/>
      <c r="F79" s="47" t="s">
        <v>69</v>
      </c>
      <c r="G79" s="21">
        <v>2026</v>
      </c>
      <c r="H79" s="21" t="s">
        <v>70</v>
      </c>
      <c r="I79" s="21"/>
      <c r="J79" s="21">
        <v>0</v>
      </c>
    </row>
    <row r="80" spans="2:10">
      <c r="B80" s="21" t="s">
        <v>72</v>
      </c>
      <c r="C80" s="21"/>
      <c r="D80" s="21"/>
      <c r="E80" s="21"/>
      <c r="F80" s="47" t="s">
        <v>69</v>
      </c>
      <c r="G80" s="21">
        <v>2027</v>
      </c>
      <c r="H80" s="21" t="s">
        <v>70</v>
      </c>
      <c r="I80" s="21"/>
      <c r="J80" s="21">
        <v>0</v>
      </c>
    </row>
    <row r="81" spans="2:10">
      <c r="B81" s="21" t="s">
        <v>72</v>
      </c>
      <c r="C81" s="21"/>
      <c r="D81" s="21"/>
      <c r="E81" s="21"/>
      <c r="F81" s="47" t="s">
        <v>69</v>
      </c>
      <c r="G81" s="21">
        <v>2028</v>
      </c>
      <c r="H81" s="21" t="s">
        <v>70</v>
      </c>
      <c r="I81" s="21"/>
      <c r="J81" s="21">
        <v>0</v>
      </c>
    </row>
    <row r="82" spans="2:10">
      <c r="B82" s="21" t="s">
        <v>72</v>
      </c>
      <c r="C82" s="21"/>
      <c r="D82" s="21"/>
      <c r="E82" s="21"/>
      <c r="F82" s="47" t="s">
        <v>69</v>
      </c>
      <c r="G82" s="21">
        <v>2029</v>
      </c>
      <c r="H82" s="21" t="s">
        <v>70</v>
      </c>
      <c r="I82" s="21"/>
      <c r="J82" s="21">
        <v>0</v>
      </c>
    </row>
    <row r="83" spans="2:10">
      <c r="B83" s="21" t="s">
        <v>72</v>
      </c>
      <c r="C83" s="21"/>
      <c r="D83" s="21"/>
      <c r="E83" s="21"/>
      <c r="F83" s="47" t="s">
        <v>69</v>
      </c>
      <c r="G83" s="21">
        <v>2030</v>
      </c>
      <c r="H83" s="21" t="s">
        <v>70</v>
      </c>
      <c r="I83" s="21"/>
      <c r="J83" s="21">
        <v>0</v>
      </c>
    </row>
    <row r="84" spans="2:10">
      <c r="B84" s="21" t="s">
        <v>72</v>
      </c>
      <c r="C84" s="21"/>
      <c r="D84" s="21"/>
      <c r="E84" s="21"/>
      <c r="F84" s="47" t="s">
        <v>69</v>
      </c>
      <c r="G84" s="21">
        <v>2031</v>
      </c>
      <c r="H84" s="21" t="s">
        <v>70</v>
      </c>
      <c r="I84" s="21"/>
      <c r="J84" s="21">
        <v>0</v>
      </c>
    </row>
    <row r="85" spans="2:10">
      <c r="B85" s="21" t="s">
        <v>72</v>
      </c>
      <c r="C85" s="21"/>
      <c r="D85" s="21"/>
      <c r="E85" s="21"/>
      <c r="F85" s="47" t="s">
        <v>69</v>
      </c>
      <c r="G85" s="21">
        <v>2032</v>
      </c>
      <c r="H85" s="21" t="s">
        <v>70</v>
      </c>
      <c r="I85" s="21"/>
      <c r="J85" s="21">
        <v>0</v>
      </c>
    </row>
    <row r="86" spans="2:10">
      <c r="B86" s="21" t="s">
        <v>72</v>
      </c>
      <c r="C86" s="21"/>
      <c r="D86" s="21"/>
      <c r="E86" s="21"/>
      <c r="F86" s="47" t="s">
        <v>69</v>
      </c>
      <c r="G86" s="21">
        <v>2033</v>
      </c>
      <c r="H86" s="21" t="s">
        <v>70</v>
      </c>
      <c r="I86" s="21"/>
      <c r="J86" s="21">
        <v>0</v>
      </c>
    </row>
    <row r="87" spans="2:10">
      <c r="B87" s="21" t="s">
        <v>72</v>
      </c>
      <c r="C87" s="21"/>
      <c r="D87" s="21"/>
      <c r="E87" s="21"/>
      <c r="F87" s="47" t="s">
        <v>69</v>
      </c>
      <c r="G87" s="21">
        <v>2034</v>
      </c>
      <c r="H87" s="21" t="s">
        <v>70</v>
      </c>
      <c r="I87" s="21"/>
      <c r="J87" s="21">
        <v>0</v>
      </c>
    </row>
    <row r="88" spans="2:10">
      <c r="B88" s="21" t="s">
        <v>72</v>
      </c>
      <c r="C88" s="21"/>
      <c r="D88" s="21"/>
      <c r="E88" s="21"/>
      <c r="F88" s="47" t="s">
        <v>69</v>
      </c>
      <c r="G88" s="21">
        <v>2035</v>
      </c>
      <c r="H88" s="21" t="s">
        <v>70</v>
      </c>
      <c r="I88" s="21"/>
      <c r="J88" s="21">
        <v>0</v>
      </c>
    </row>
    <row r="89" spans="2:10">
      <c r="B89" s="21" t="s">
        <v>72</v>
      </c>
      <c r="C89" s="21"/>
      <c r="D89" s="21"/>
      <c r="E89" s="21"/>
      <c r="F89" s="47" t="s">
        <v>69</v>
      </c>
      <c r="G89" s="21">
        <v>2036</v>
      </c>
      <c r="H89" s="21" t="s">
        <v>70</v>
      </c>
      <c r="I89" s="21"/>
      <c r="J89" s="21">
        <v>0</v>
      </c>
    </row>
    <row r="90" spans="2:10">
      <c r="B90" s="21" t="s">
        <v>72</v>
      </c>
      <c r="C90" s="21"/>
      <c r="D90" s="21"/>
      <c r="E90" s="21"/>
      <c r="F90" s="47" t="s">
        <v>69</v>
      </c>
      <c r="G90" s="21">
        <v>2037</v>
      </c>
      <c r="H90" s="21" t="s">
        <v>70</v>
      </c>
      <c r="I90" s="21"/>
      <c r="J90" s="21">
        <v>0</v>
      </c>
    </row>
    <row r="91" spans="2:10">
      <c r="B91" s="21" t="s">
        <v>72</v>
      </c>
      <c r="C91" s="21"/>
      <c r="D91" s="21"/>
      <c r="E91" s="21"/>
      <c r="F91" s="47" t="s">
        <v>69</v>
      </c>
      <c r="G91" s="21">
        <v>2038</v>
      </c>
      <c r="H91" s="21" t="s">
        <v>70</v>
      </c>
      <c r="I91" s="21"/>
      <c r="J91" s="21">
        <v>0</v>
      </c>
    </row>
    <row r="92" spans="2:10">
      <c r="B92" s="21" t="s">
        <v>72</v>
      </c>
      <c r="C92" s="21"/>
      <c r="D92" s="21"/>
      <c r="E92" s="21"/>
      <c r="F92" s="47" t="s">
        <v>69</v>
      </c>
      <c r="G92" s="21">
        <v>2039</v>
      </c>
      <c r="H92" s="21" t="s">
        <v>70</v>
      </c>
      <c r="I92" s="21"/>
      <c r="J92" s="21">
        <v>0</v>
      </c>
    </row>
    <row r="93" spans="2:10">
      <c r="B93" s="21" t="s">
        <v>72</v>
      </c>
      <c r="C93" s="21"/>
      <c r="D93" s="21"/>
      <c r="E93" s="21"/>
      <c r="F93" s="47" t="s">
        <v>69</v>
      </c>
      <c r="G93" s="21">
        <v>2040</v>
      </c>
      <c r="H93" s="21" t="s">
        <v>70</v>
      </c>
      <c r="I93" s="21"/>
      <c r="J93" s="21">
        <v>0</v>
      </c>
    </row>
    <row r="94" spans="2:10">
      <c r="B94" s="21" t="s">
        <v>72</v>
      </c>
      <c r="C94" s="21"/>
      <c r="D94" s="21"/>
      <c r="E94" s="21"/>
      <c r="F94" s="47" t="s">
        <v>69</v>
      </c>
      <c r="G94" s="21">
        <v>2041</v>
      </c>
      <c r="H94" s="21" t="s">
        <v>70</v>
      </c>
      <c r="I94" s="21"/>
      <c r="J94" s="21">
        <v>0</v>
      </c>
    </row>
    <row r="95" spans="2:10">
      <c r="B95" s="21" t="s">
        <v>72</v>
      </c>
      <c r="C95" s="21"/>
      <c r="D95" s="21"/>
      <c r="E95" s="21"/>
      <c r="F95" s="47" t="s">
        <v>69</v>
      </c>
      <c r="G95" s="21">
        <v>2042</v>
      </c>
      <c r="H95" s="21" t="s">
        <v>70</v>
      </c>
      <c r="I95" s="21"/>
      <c r="J95" s="21">
        <v>0</v>
      </c>
    </row>
    <row r="96" spans="2:10">
      <c r="B96" s="21" t="s">
        <v>72</v>
      </c>
      <c r="C96" s="21"/>
      <c r="D96" s="21"/>
      <c r="E96" s="21"/>
      <c r="F96" s="47" t="s">
        <v>69</v>
      </c>
      <c r="G96" s="21">
        <v>2043</v>
      </c>
      <c r="H96" s="21" t="s">
        <v>70</v>
      </c>
      <c r="I96" s="21"/>
      <c r="J96" s="21">
        <v>0</v>
      </c>
    </row>
    <row r="97" spans="2:10">
      <c r="B97" s="21" t="s">
        <v>72</v>
      </c>
      <c r="C97" s="21"/>
      <c r="D97" s="21"/>
      <c r="E97" s="21"/>
      <c r="F97" s="47" t="s">
        <v>69</v>
      </c>
      <c r="G97" s="21">
        <v>2044</v>
      </c>
      <c r="H97" s="21" t="s">
        <v>70</v>
      </c>
      <c r="I97" s="21"/>
      <c r="J97" s="21">
        <v>0</v>
      </c>
    </row>
    <row r="98" spans="2:10">
      <c r="B98" s="21" t="s">
        <v>72</v>
      </c>
      <c r="C98" s="21"/>
      <c r="D98" s="21"/>
      <c r="E98" s="21"/>
      <c r="F98" s="47" t="s">
        <v>69</v>
      </c>
      <c r="G98" s="21">
        <v>2045</v>
      </c>
      <c r="H98" s="21" t="s">
        <v>70</v>
      </c>
      <c r="I98" s="21"/>
      <c r="J98" s="21">
        <v>0</v>
      </c>
    </row>
    <row r="99" spans="2:10">
      <c r="B99" s="21" t="s">
        <v>72</v>
      </c>
      <c r="C99" s="21"/>
      <c r="D99" s="21"/>
      <c r="E99" s="21"/>
      <c r="F99" s="47" t="s">
        <v>69</v>
      </c>
      <c r="G99" s="21">
        <v>2046</v>
      </c>
      <c r="H99" s="21" t="s">
        <v>70</v>
      </c>
      <c r="I99" s="21"/>
      <c r="J99" s="21">
        <v>0</v>
      </c>
    </row>
    <row r="100" spans="2:10">
      <c r="B100" s="21" t="s">
        <v>72</v>
      </c>
      <c r="C100" s="21"/>
      <c r="D100" s="21"/>
      <c r="E100" s="21"/>
      <c r="F100" s="47" t="s">
        <v>69</v>
      </c>
      <c r="G100" s="21">
        <v>2047</v>
      </c>
      <c r="H100" s="21" t="s">
        <v>70</v>
      </c>
      <c r="I100" s="21"/>
      <c r="J100" s="21">
        <v>0</v>
      </c>
    </row>
    <row r="101" spans="2:10">
      <c r="B101" s="21" t="s">
        <v>72</v>
      </c>
      <c r="C101" s="21"/>
      <c r="D101" s="21"/>
      <c r="E101" s="21"/>
      <c r="F101" s="47" t="s">
        <v>69</v>
      </c>
      <c r="G101" s="21">
        <v>2048</v>
      </c>
      <c r="H101" s="21" t="s">
        <v>70</v>
      </c>
      <c r="I101" s="21"/>
      <c r="J101" s="21">
        <v>0</v>
      </c>
    </row>
    <row r="102" spans="2:10">
      <c r="B102" s="21" t="s">
        <v>72</v>
      </c>
      <c r="C102" s="21"/>
      <c r="D102" s="21"/>
      <c r="E102" s="21"/>
      <c r="F102" s="47" t="s">
        <v>69</v>
      </c>
      <c r="G102" s="21">
        <v>2049</v>
      </c>
      <c r="H102" s="21" t="s">
        <v>70</v>
      </c>
      <c r="I102" s="21"/>
      <c r="J102" s="21">
        <v>0</v>
      </c>
    </row>
    <row r="103" spans="2:10">
      <c r="B103" s="21" t="s">
        <v>72</v>
      </c>
      <c r="C103" s="21"/>
      <c r="D103" s="21"/>
      <c r="E103" s="21"/>
      <c r="F103" s="47" t="s">
        <v>69</v>
      </c>
      <c r="G103" s="21">
        <v>2050</v>
      </c>
      <c r="H103" s="21" t="s">
        <v>70</v>
      </c>
      <c r="I103" s="21"/>
      <c r="J103" s="21">
        <v>0</v>
      </c>
    </row>
    <row r="104" spans="2:10" ht="16">
      <c r="B104" s="45" t="s">
        <v>73</v>
      </c>
      <c r="C104" s="21"/>
      <c r="D104" s="21"/>
      <c r="E104" s="48"/>
      <c r="F104" s="47" t="s">
        <v>69</v>
      </c>
      <c r="G104" s="21">
        <v>2020</v>
      </c>
      <c r="H104" s="21" t="s">
        <v>70</v>
      </c>
      <c r="I104" s="21"/>
      <c r="J104" s="21">
        <v>0</v>
      </c>
    </row>
    <row r="105" spans="2:10">
      <c r="B105" s="21" t="s">
        <v>73</v>
      </c>
      <c r="C105" s="21"/>
      <c r="D105" s="21"/>
      <c r="E105" s="21"/>
      <c r="F105" s="47" t="s">
        <v>69</v>
      </c>
      <c r="G105" s="21">
        <v>2021</v>
      </c>
      <c r="H105" s="21" t="s">
        <v>70</v>
      </c>
      <c r="I105" s="21"/>
      <c r="J105" s="21">
        <v>0</v>
      </c>
    </row>
    <row r="106" spans="2:10">
      <c r="B106" s="21" t="s">
        <v>73</v>
      </c>
      <c r="C106" s="21"/>
      <c r="D106" s="21"/>
      <c r="E106" s="21"/>
      <c r="F106" s="47" t="s">
        <v>69</v>
      </c>
      <c r="G106" s="21">
        <v>2022</v>
      </c>
      <c r="H106" s="21" t="s">
        <v>70</v>
      </c>
      <c r="I106" s="21"/>
      <c r="J106" s="21">
        <v>0</v>
      </c>
    </row>
    <row r="107" spans="2:10">
      <c r="B107" s="21" t="s">
        <v>73</v>
      </c>
      <c r="C107" s="21"/>
      <c r="D107" s="21"/>
      <c r="E107" s="21"/>
      <c r="F107" s="47" t="s">
        <v>69</v>
      </c>
      <c r="G107" s="21">
        <v>2023</v>
      </c>
      <c r="H107" s="21" t="s">
        <v>70</v>
      </c>
      <c r="I107" s="21"/>
      <c r="J107" s="21">
        <v>0</v>
      </c>
    </row>
    <row r="108" spans="2:10">
      <c r="B108" s="21" t="s">
        <v>73</v>
      </c>
      <c r="C108" s="21"/>
      <c r="D108" s="21"/>
      <c r="E108" s="21"/>
      <c r="F108" s="47" t="s">
        <v>69</v>
      </c>
      <c r="G108" s="21">
        <v>2024</v>
      </c>
      <c r="H108" s="21" t="s">
        <v>70</v>
      </c>
      <c r="I108" s="21"/>
      <c r="J108" s="21">
        <v>0</v>
      </c>
    </row>
    <row r="109" spans="2:10">
      <c r="B109" s="21" t="s">
        <v>73</v>
      </c>
      <c r="C109" s="21"/>
      <c r="D109" s="21"/>
      <c r="E109" s="21"/>
      <c r="F109" s="47" t="s">
        <v>69</v>
      </c>
      <c r="G109" s="21">
        <v>2025</v>
      </c>
      <c r="H109" s="21" t="s">
        <v>70</v>
      </c>
      <c r="I109" s="21"/>
      <c r="J109" s="21">
        <v>0</v>
      </c>
    </row>
    <row r="110" spans="2:10">
      <c r="B110" s="21" t="s">
        <v>73</v>
      </c>
      <c r="C110" s="21"/>
      <c r="D110" s="21"/>
      <c r="E110" s="21"/>
      <c r="F110" s="47" t="s">
        <v>69</v>
      </c>
      <c r="G110" s="21">
        <v>2026</v>
      </c>
      <c r="H110" s="21" t="s">
        <v>70</v>
      </c>
      <c r="I110" s="21"/>
      <c r="J110" s="21">
        <v>0</v>
      </c>
    </row>
    <row r="111" spans="2:10">
      <c r="B111" s="21" t="s">
        <v>73</v>
      </c>
      <c r="C111" s="21"/>
      <c r="D111" s="21"/>
      <c r="E111" s="21"/>
      <c r="F111" s="47" t="s">
        <v>69</v>
      </c>
      <c r="G111" s="21">
        <v>2027</v>
      </c>
      <c r="H111" s="21" t="s">
        <v>70</v>
      </c>
      <c r="I111" s="21"/>
      <c r="J111" s="21">
        <v>0</v>
      </c>
    </row>
    <row r="112" spans="2:10">
      <c r="B112" s="21" t="s">
        <v>73</v>
      </c>
      <c r="C112" s="21"/>
      <c r="D112" s="21"/>
      <c r="E112" s="21"/>
      <c r="F112" s="47" t="s">
        <v>69</v>
      </c>
      <c r="G112" s="21">
        <v>2028</v>
      </c>
      <c r="H112" s="21" t="s">
        <v>70</v>
      </c>
      <c r="I112" s="21"/>
      <c r="J112" s="21">
        <v>0</v>
      </c>
    </row>
    <row r="113" spans="2:10">
      <c r="B113" s="21" t="s">
        <v>73</v>
      </c>
      <c r="C113" s="21"/>
      <c r="D113" s="21"/>
      <c r="E113" s="21"/>
      <c r="F113" s="47" t="s">
        <v>69</v>
      </c>
      <c r="G113" s="21">
        <v>2029</v>
      </c>
      <c r="H113" s="21" t="s">
        <v>70</v>
      </c>
      <c r="I113" s="21"/>
      <c r="J113" s="21">
        <v>0</v>
      </c>
    </row>
    <row r="114" spans="2:10">
      <c r="B114" s="21" t="s">
        <v>73</v>
      </c>
      <c r="C114" s="21"/>
      <c r="D114" s="21"/>
      <c r="E114" s="21"/>
      <c r="F114" s="47" t="s">
        <v>69</v>
      </c>
      <c r="G114" s="21">
        <v>2030</v>
      </c>
      <c r="H114" s="21" t="s">
        <v>70</v>
      </c>
      <c r="I114" s="21"/>
      <c r="J114" s="21">
        <v>0</v>
      </c>
    </row>
    <row r="115" spans="2:10">
      <c r="B115" s="21" t="s">
        <v>73</v>
      </c>
      <c r="C115" s="21"/>
      <c r="D115" s="21"/>
      <c r="E115" s="21"/>
      <c r="F115" s="47" t="s">
        <v>69</v>
      </c>
      <c r="G115" s="21">
        <v>2031</v>
      </c>
      <c r="H115" s="21" t="s">
        <v>70</v>
      </c>
      <c r="I115" s="21"/>
      <c r="J115" s="21">
        <v>0</v>
      </c>
    </row>
    <row r="116" spans="2:10">
      <c r="B116" s="21" t="s">
        <v>73</v>
      </c>
      <c r="C116" s="21"/>
      <c r="D116" s="21"/>
      <c r="E116" s="21"/>
      <c r="F116" s="47" t="s">
        <v>69</v>
      </c>
      <c r="G116" s="21">
        <v>2032</v>
      </c>
      <c r="H116" s="21" t="s">
        <v>70</v>
      </c>
      <c r="I116" s="21"/>
      <c r="J116" s="21">
        <v>0</v>
      </c>
    </row>
    <row r="117" spans="2:10">
      <c r="B117" s="21" t="s">
        <v>73</v>
      </c>
      <c r="C117" s="21"/>
      <c r="D117" s="21"/>
      <c r="E117" s="21"/>
      <c r="F117" s="47" t="s">
        <v>69</v>
      </c>
      <c r="G117" s="21">
        <v>2033</v>
      </c>
      <c r="H117" s="21" t="s">
        <v>70</v>
      </c>
      <c r="I117" s="21"/>
      <c r="J117" s="21">
        <v>0</v>
      </c>
    </row>
    <row r="118" spans="2:10">
      <c r="B118" s="21" t="s">
        <v>73</v>
      </c>
      <c r="C118" s="21"/>
      <c r="D118" s="21"/>
      <c r="E118" s="21"/>
      <c r="F118" s="47" t="s">
        <v>69</v>
      </c>
      <c r="G118" s="21">
        <v>2034</v>
      </c>
      <c r="H118" s="21" t="s">
        <v>70</v>
      </c>
      <c r="I118" s="21"/>
      <c r="J118" s="21">
        <v>0</v>
      </c>
    </row>
    <row r="119" spans="2:10">
      <c r="B119" s="21" t="s">
        <v>73</v>
      </c>
      <c r="C119" s="21"/>
      <c r="D119" s="21"/>
      <c r="E119" s="21"/>
      <c r="F119" s="47" t="s">
        <v>69</v>
      </c>
      <c r="G119" s="21">
        <v>2035</v>
      </c>
      <c r="H119" s="21" t="s">
        <v>70</v>
      </c>
      <c r="I119" s="21"/>
      <c r="J119" s="21">
        <v>0</v>
      </c>
    </row>
    <row r="120" spans="2:10">
      <c r="B120" s="21" t="s">
        <v>73</v>
      </c>
      <c r="C120" s="21"/>
      <c r="D120" s="21"/>
      <c r="E120" s="21"/>
      <c r="F120" s="47" t="s">
        <v>69</v>
      </c>
      <c r="G120" s="21">
        <v>2036</v>
      </c>
      <c r="H120" s="21" t="s">
        <v>70</v>
      </c>
      <c r="I120" s="21"/>
      <c r="J120" s="21">
        <v>0</v>
      </c>
    </row>
    <row r="121" spans="2:10">
      <c r="B121" s="21" t="s">
        <v>73</v>
      </c>
      <c r="C121" s="21"/>
      <c r="D121" s="21"/>
      <c r="E121" s="21"/>
      <c r="F121" s="47" t="s">
        <v>69</v>
      </c>
      <c r="G121" s="21">
        <v>2037</v>
      </c>
      <c r="H121" s="21" t="s">
        <v>70</v>
      </c>
      <c r="I121" s="21"/>
      <c r="J121" s="21">
        <v>0</v>
      </c>
    </row>
    <row r="122" spans="2:10">
      <c r="B122" s="21" t="s">
        <v>73</v>
      </c>
      <c r="C122" s="21"/>
      <c r="D122" s="21"/>
      <c r="E122" s="21"/>
      <c r="F122" s="47" t="s">
        <v>69</v>
      </c>
      <c r="G122" s="21">
        <v>2038</v>
      </c>
      <c r="H122" s="21" t="s">
        <v>70</v>
      </c>
      <c r="I122" s="21"/>
      <c r="J122" s="21">
        <v>0</v>
      </c>
    </row>
    <row r="123" spans="2:10">
      <c r="B123" s="21" t="s">
        <v>73</v>
      </c>
      <c r="C123" s="21"/>
      <c r="D123" s="21"/>
      <c r="E123" s="21"/>
      <c r="F123" s="47" t="s">
        <v>69</v>
      </c>
      <c r="G123" s="21">
        <v>2039</v>
      </c>
      <c r="H123" s="21" t="s">
        <v>70</v>
      </c>
      <c r="I123" s="21"/>
      <c r="J123" s="21">
        <v>0</v>
      </c>
    </row>
    <row r="124" spans="2:10">
      <c r="B124" s="21" t="s">
        <v>73</v>
      </c>
      <c r="C124" s="21"/>
      <c r="D124" s="21"/>
      <c r="E124" s="21"/>
      <c r="F124" s="47" t="s">
        <v>69</v>
      </c>
      <c r="G124" s="21">
        <v>2040</v>
      </c>
      <c r="H124" s="21" t="s">
        <v>70</v>
      </c>
      <c r="I124" s="21"/>
      <c r="J124" s="21">
        <v>0</v>
      </c>
    </row>
    <row r="125" spans="2:10">
      <c r="B125" s="21" t="s">
        <v>73</v>
      </c>
      <c r="C125" s="21"/>
      <c r="D125" s="21"/>
      <c r="E125" s="21"/>
      <c r="F125" s="47" t="s">
        <v>69</v>
      </c>
      <c r="G125" s="21">
        <v>2041</v>
      </c>
      <c r="H125" s="21" t="s">
        <v>70</v>
      </c>
      <c r="I125" s="21"/>
      <c r="J125" s="21">
        <v>0</v>
      </c>
    </row>
    <row r="126" spans="2:10">
      <c r="B126" s="21" t="s">
        <v>73</v>
      </c>
      <c r="C126" s="21"/>
      <c r="D126" s="21"/>
      <c r="E126" s="21"/>
      <c r="F126" s="47" t="s">
        <v>69</v>
      </c>
      <c r="G126" s="21">
        <v>2042</v>
      </c>
      <c r="H126" s="21" t="s">
        <v>70</v>
      </c>
      <c r="I126" s="21"/>
      <c r="J126" s="21">
        <v>0</v>
      </c>
    </row>
    <row r="127" spans="2:10">
      <c r="B127" s="21" t="s">
        <v>73</v>
      </c>
      <c r="C127" s="21"/>
      <c r="D127" s="21"/>
      <c r="E127" s="21"/>
      <c r="F127" s="47" t="s">
        <v>69</v>
      </c>
      <c r="G127" s="21">
        <v>2043</v>
      </c>
      <c r="H127" s="21" t="s">
        <v>70</v>
      </c>
      <c r="I127" s="21"/>
      <c r="J127" s="21">
        <v>0</v>
      </c>
    </row>
    <row r="128" spans="2:10">
      <c r="B128" s="21" t="s">
        <v>73</v>
      </c>
      <c r="C128" s="21"/>
      <c r="D128" s="21"/>
      <c r="E128" s="21"/>
      <c r="F128" s="47" t="s">
        <v>69</v>
      </c>
      <c r="G128" s="21">
        <v>2044</v>
      </c>
      <c r="H128" s="21" t="s">
        <v>70</v>
      </c>
      <c r="I128" s="21"/>
      <c r="J128" s="21">
        <v>0</v>
      </c>
    </row>
    <row r="129" spans="2:10">
      <c r="B129" s="21" t="s">
        <v>73</v>
      </c>
      <c r="C129" s="21"/>
      <c r="D129" s="21"/>
      <c r="E129" s="21"/>
      <c r="F129" s="47" t="s">
        <v>69</v>
      </c>
      <c r="G129" s="21">
        <v>2045</v>
      </c>
      <c r="H129" s="21" t="s">
        <v>70</v>
      </c>
      <c r="I129" s="21"/>
      <c r="J129" s="21">
        <v>0</v>
      </c>
    </row>
    <row r="130" spans="2:10">
      <c r="B130" s="21" t="s">
        <v>73</v>
      </c>
      <c r="C130" s="21"/>
      <c r="D130" s="21"/>
      <c r="E130" s="21"/>
      <c r="F130" s="47" t="s">
        <v>69</v>
      </c>
      <c r="G130" s="21">
        <v>2046</v>
      </c>
      <c r="H130" s="21" t="s">
        <v>70</v>
      </c>
      <c r="I130" s="21"/>
      <c r="J130" s="21">
        <v>0</v>
      </c>
    </row>
    <row r="131" spans="2:10">
      <c r="B131" s="21" t="s">
        <v>73</v>
      </c>
      <c r="C131" s="21"/>
      <c r="D131" s="21"/>
      <c r="E131" s="21"/>
      <c r="F131" s="47" t="s">
        <v>69</v>
      </c>
      <c r="G131" s="21">
        <v>2047</v>
      </c>
      <c r="H131" s="21" t="s">
        <v>70</v>
      </c>
      <c r="I131" s="21"/>
      <c r="J131" s="21">
        <v>0</v>
      </c>
    </row>
    <row r="132" spans="2:10">
      <c r="B132" s="21" t="s">
        <v>73</v>
      </c>
      <c r="C132" s="21"/>
      <c r="D132" s="21"/>
      <c r="E132" s="21"/>
      <c r="F132" s="47" t="s">
        <v>69</v>
      </c>
      <c r="G132" s="21">
        <v>2048</v>
      </c>
      <c r="H132" s="21" t="s">
        <v>70</v>
      </c>
      <c r="I132" s="21"/>
      <c r="J132" s="21">
        <v>0</v>
      </c>
    </row>
    <row r="133" spans="2:10">
      <c r="B133" s="21" t="s">
        <v>73</v>
      </c>
      <c r="C133" s="21"/>
      <c r="D133" s="21"/>
      <c r="E133" s="21"/>
      <c r="F133" s="47" t="s">
        <v>69</v>
      </c>
      <c r="G133" s="21">
        <v>2049</v>
      </c>
      <c r="H133" s="21" t="s">
        <v>70</v>
      </c>
      <c r="I133" s="21"/>
      <c r="J133" s="21">
        <v>0</v>
      </c>
    </row>
    <row r="134" spans="2:10">
      <c r="B134" s="21" t="s">
        <v>73</v>
      </c>
      <c r="C134" s="21"/>
      <c r="D134" s="21"/>
      <c r="E134" s="21"/>
      <c r="F134" s="47" t="s">
        <v>69</v>
      </c>
      <c r="G134" s="21">
        <v>2050</v>
      </c>
      <c r="H134" s="21" t="s">
        <v>70</v>
      </c>
      <c r="I134" s="21"/>
      <c r="J134" s="21">
        <v>0</v>
      </c>
    </row>
    <row r="135" spans="2:10" ht="16">
      <c r="B135" s="21"/>
      <c r="C135" s="21"/>
      <c r="D135" s="21"/>
      <c r="E135" s="49"/>
      <c r="F135" s="21"/>
      <c r="G135" s="21"/>
      <c r="H135" s="21"/>
      <c r="I135" s="21"/>
      <c r="J135" s="21"/>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34998626667073579"/>
  </sheetPr>
  <dimension ref="A4:Q45"/>
  <sheetViews>
    <sheetView zoomScale="56" zoomScaleNormal="56" workbookViewId="0">
      <selection activeCell="J6" sqref="J6"/>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7">
      <c r="B4" s="17" t="s">
        <v>1</v>
      </c>
    </row>
    <row r="5" spans="2:17">
      <c r="B5" s="16" t="s">
        <v>2</v>
      </c>
    </row>
    <row r="6" spans="2:17">
      <c r="J6" s="16" t="s">
        <v>3</v>
      </c>
    </row>
    <row r="10" spans="2:17">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42.366851674439999</v>
      </c>
      <c r="O11" s="1"/>
      <c r="P11" s="44" t="s">
        <v>76</v>
      </c>
      <c r="Q11" s="41" t="s">
        <v>77</v>
      </c>
    </row>
    <row r="12" spans="2:17">
      <c r="D12" s="1" t="s">
        <v>75</v>
      </c>
      <c r="G12"/>
      <c r="H12" s="16" t="s">
        <v>69</v>
      </c>
      <c r="I12" s="16">
        <v>2021</v>
      </c>
      <c r="J12" s="16" t="s">
        <v>17</v>
      </c>
      <c r="L12" s="16">
        <f>L11</f>
        <v>42.366851674439999</v>
      </c>
      <c r="P12" s="43"/>
      <c r="Q12" s="43"/>
    </row>
    <row r="13" spans="2:17">
      <c r="D13" s="1" t="s">
        <v>75</v>
      </c>
      <c r="G13"/>
      <c r="H13" s="16" t="s">
        <v>69</v>
      </c>
      <c r="I13" s="16">
        <v>2022</v>
      </c>
      <c r="J13" s="16" t="s">
        <v>17</v>
      </c>
      <c r="L13" s="16">
        <f t="shared" ref="L13:L41" si="0">L12</f>
        <v>42.366851674439999</v>
      </c>
      <c r="P13" s="43"/>
      <c r="Q13" s="43"/>
    </row>
    <row r="14" spans="2:17">
      <c r="D14" s="1" t="s">
        <v>75</v>
      </c>
      <c r="G14"/>
      <c r="H14" s="16" t="s">
        <v>69</v>
      </c>
      <c r="I14" s="16">
        <v>2023</v>
      </c>
      <c r="J14" s="16" t="s">
        <v>17</v>
      </c>
      <c r="L14" s="16">
        <f t="shared" si="0"/>
        <v>42.366851674439999</v>
      </c>
      <c r="P14" s="43"/>
      <c r="Q14" s="43"/>
    </row>
    <row r="15" spans="2:17">
      <c r="D15" s="1" t="s">
        <v>75</v>
      </c>
      <c r="G15"/>
      <c r="H15" s="16" t="s">
        <v>69</v>
      </c>
      <c r="I15" s="16">
        <v>2024</v>
      </c>
      <c r="J15" s="16" t="s">
        <v>17</v>
      </c>
      <c r="L15" s="16">
        <f t="shared" si="0"/>
        <v>42.366851674439999</v>
      </c>
    </row>
    <row r="16" spans="2:17">
      <c r="D16" s="1" t="s">
        <v>75</v>
      </c>
      <c r="G16"/>
      <c r="H16" s="16" t="s">
        <v>69</v>
      </c>
      <c r="I16" s="16">
        <v>2025</v>
      </c>
      <c r="J16" s="16" t="s">
        <v>17</v>
      </c>
      <c r="L16" s="16">
        <f t="shared" si="0"/>
        <v>42.366851674439999</v>
      </c>
    </row>
    <row r="17" spans="4:12">
      <c r="D17" s="1" t="s">
        <v>75</v>
      </c>
      <c r="G17"/>
      <c r="H17" s="16" t="s">
        <v>69</v>
      </c>
      <c r="I17" s="16">
        <v>2026</v>
      </c>
      <c r="J17" s="16" t="s">
        <v>17</v>
      </c>
      <c r="L17" s="16">
        <f t="shared" si="0"/>
        <v>42.366851674439999</v>
      </c>
    </row>
    <row r="18" spans="4:12">
      <c r="D18" s="1" t="s">
        <v>75</v>
      </c>
      <c r="G18"/>
      <c r="H18" s="16" t="s">
        <v>69</v>
      </c>
      <c r="I18" s="16">
        <v>2027</v>
      </c>
      <c r="J18" s="16" t="s">
        <v>17</v>
      </c>
      <c r="L18" s="16">
        <f t="shared" si="0"/>
        <v>42.366851674439999</v>
      </c>
    </row>
    <row r="19" spans="4:12">
      <c r="D19" s="1" t="s">
        <v>75</v>
      </c>
      <c r="G19"/>
      <c r="H19" s="16" t="s">
        <v>69</v>
      </c>
      <c r="I19" s="16">
        <v>2028</v>
      </c>
      <c r="J19" s="16" t="s">
        <v>17</v>
      </c>
      <c r="L19" s="16">
        <f t="shared" si="0"/>
        <v>42.366851674439999</v>
      </c>
    </row>
    <row r="20" spans="4:12">
      <c r="D20" s="1" t="s">
        <v>75</v>
      </c>
      <c r="G20"/>
      <c r="H20" s="16" t="s">
        <v>69</v>
      </c>
      <c r="I20" s="16">
        <v>2029</v>
      </c>
      <c r="J20" s="16" t="s">
        <v>17</v>
      </c>
      <c r="L20" s="16">
        <f t="shared" si="0"/>
        <v>42.366851674439999</v>
      </c>
    </row>
    <row r="21" spans="4:12">
      <c r="D21" s="1" t="s">
        <v>75</v>
      </c>
      <c r="G21"/>
      <c r="H21" s="16" t="s">
        <v>69</v>
      </c>
      <c r="I21" s="16">
        <v>2030</v>
      </c>
      <c r="J21" s="16" t="s">
        <v>17</v>
      </c>
      <c r="L21" s="16">
        <f t="shared" si="0"/>
        <v>42.366851674439999</v>
      </c>
    </row>
    <row r="22" spans="4:12">
      <c r="D22" s="1" t="s">
        <v>75</v>
      </c>
      <c r="G22"/>
      <c r="H22" s="16" t="s">
        <v>69</v>
      </c>
      <c r="I22" s="16">
        <v>2031</v>
      </c>
      <c r="J22" s="16" t="s">
        <v>17</v>
      </c>
      <c r="L22" s="16">
        <f t="shared" si="0"/>
        <v>42.366851674439999</v>
      </c>
    </row>
    <row r="23" spans="4:12">
      <c r="D23" s="1" t="s">
        <v>75</v>
      </c>
      <c r="G23"/>
      <c r="H23" s="16" t="s">
        <v>69</v>
      </c>
      <c r="I23" s="16">
        <v>2032</v>
      </c>
      <c r="J23" s="16" t="s">
        <v>17</v>
      </c>
      <c r="L23" s="16">
        <f t="shared" si="0"/>
        <v>42.366851674439999</v>
      </c>
    </row>
    <row r="24" spans="4:12">
      <c r="D24" s="1" t="s">
        <v>75</v>
      </c>
      <c r="G24"/>
      <c r="H24" s="16" t="s">
        <v>69</v>
      </c>
      <c r="I24" s="16">
        <v>2033</v>
      </c>
      <c r="J24" s="16" t="s">
        <v>17</v>
      </c>
      <c r="L24" s="16">
        <f t="shared" si="0"/>
        <v>42.366851674439999</v>
      </c>
    </row>
    <row r="25" spans="4:12">
      <c r="D25" s="1" t="s">
        <v>75</v>
      </c>
      <c r="G25"/>
      <c r="H25" s="16" t="s">
        <v>69</v>
      </c>
      <c r="I25" s="16">
        <v>2034</v>
      </c>
      <c r="J25" s="16" t="s">
        <v>17</v>
      </c>
      <c r="L25" s="16">
        <f t="shared" si="0"/>
        <v>42.366851674439999</v>
      </c>
    </row>
    <row r="26" spans="4:12">
      <c r="D26" s="1" t="s">
        <v>75</v>
      </c>
      <c r="G26"/>
      <c r="H26" s="16" t="s">
        <v>69</v>
      </c>
      <c r="I26" s="16">
        <v>2035</v>
      </c>
      <c r="J26" s="16" t="s">
        <v>17</v>
      </c>
      <c r="L26" s="16">
        <f t="shared" si="0"/>
        <v>42.366851674439999</v>
      </c>
    </row>
    <row r="27" spans="4:12">
      <c r="D27" s="1" t="s">
        <v>75</v>
      </c>
      <c r="G27"/>
      <c r="H27" s="16" t="s">
        <v>69</v>
      </c>
      <c r="I27" s="16">
        <v>2036</v>
      </c>
      <c r="J27" s="16" t="s">
        <v>17</v>
      </c>
      <c r="L27" s="16">
        <f t="shared" si="0"/>
        <v>42.366851674439999</v>
      </c>
    </row>
    <row r="28" spans="4:12">
      <c r="D28" s="1" t="s">
        <v>75</v>
      </c>
      <c r="G28"/>
      <c r="H28" s="16" t="s">
        <v>69</v>
      </c>
      <c r="I28" s="16">
        <v>2037</v>
      </c>
      <c r="J28" s="16" t="s">
        <v>17</v>
      </c>
      <c r="L28" s="16">
        <f t="shared" si="0"/>
        <v>42.366851674439999</v>
      </c>
    </row>
    <row r="29" spans="4:12">
      <c r="D29" s="1" t="s">
        <v>75</v>
      </c>
      <c r="G29"/>
      <c r="H29" s="16" t="s">
        <v>69</v>
      </c>
      <c r="I29" s="16">
        <v>2038</v>
      </c>
      <c r="J29" s="16" t="s">
        <v>17</v>
      </c>
      <c r="L29" s="16">
        <f t="shared" si="0"/>
        <v>42.366851674439999</v>
      </c>
    </row>
    <row r="30" spans="4:12">
      <c r="D30" s="1" t="s">
        <v>75</v>
      </c>
      <c r="G30"/>
      <c r="H30" s="16" t="s">
        <v>69</v>
      </c>
      <c r="I30" s="16">
        <v>2039</v>
      </c>
      <c r="J30" s="16" t="s">
        <v>17</v>
      </c>
      <c r="L30" s="16">
        <f t="shared" si="0"/>
        <v>42.366851674439999</v>
      </c>
    </row>
    <row r="31" spans="4:12">
      <c r="D31" s="1" t="s">
        <v>75</v>
      </c>
      <c r="G31"/>
      <c r="H31" s="16" t="s">
        <v>69</v>
      </c>
      <c r="I31" s="16">
        <v>2040</v>
      </c>
      <c r="J31" s="16" t="s">
        <v>17</v>
      </c>
      <c r="L31" s="16">
        <f t="shared" si="0"/>
        <v>42.366851674439999</v>
      </c>
    </row>
    <row r="32" spans="4:12">
      <c r="D32" s="1" t="s">
        <v>75</v>
      </c>
      <c r="G32"/>
      <c r="H32" s="16" t="s">
        <v>69</v>
      </c>
      <c r="I32" s="16">
        <v>2041</v>
      </c>
      <c r="J32" s="16" t="s">
        <v>17</v>
      </c>
      <c r="L32" s="16">
        <f t="shared" si="0"/>
        <v>42.366851674439999</v>
      </c>
    </row>
    <row r="33" spans="4:14">
      <c r="D33" s="1" t="s">
        <v>75</v>
      </c>
      <c r="G33"/>
      <c r="H33" s="16" t="s">
        <v>69</v>
      </c>
      <c r="I33" s="16">
        <v>2042</v>
      </c>
      <c r="J33" s="16" t="s">
        <v>17</v>
      </c>
      <c r="L33" s="16">
        <f t="shared" si="0"/>
        <v>42.366851674439999</v>
      </c>
    </row>
    <row r="34" spans="4:14">
      <c r="D34" s="1" t="s">
        <v>75</v>
      </c>
      <c r="G34"/>
      <c r="H34" s="16" t="s">
        <v>69</v>
      </c>
      <c r="I34" s="16">
        <v>2043</v>
      </c>
      <c r="J34" s="16" t="s">
        <v>17</v>
      </c>
      <c r="L34" s="16">
        <f t="shared" si="0"/>
        <v>42.366851674439999</v>
      </c>
    </row>
    <row r="35" spans="4:14">
      <c r="D35" s="1" t="s">
        <v>75</v>
      </c>
      <c r="G35"/>
      <c r="H35" s="16" t="s">
        <v>69</v>
      </c>
      <c r="I35" s="16">
        <v>2044</v>
      </c>
      <c r="J35" s="16" t="s">
        <v>17</v>
      </c>
      <c r="L35" s="16">
        <f t="shared" si="0"/>
        <v>42.366851674439999</v>
      </c>
    </row>
    <row r="36" spans="4:14">
      <c r="D36" s="1" t="s">
        <v>75</v>
      </c>
      <c r="G36"/>
      <c r="H36" s="16" t="s">
        <v>69</v>
      </c>
      <c r="I36" s="16">
        <v>2045</v>
      </c>
      <c r="J36" s="16" t="s">
        <v>17</v>
      </c>
      <c r="L36" s="16">
        <f t="shared" si="0"/>
        <v>42.366851674439999</v>
      </c>
    </row>
    <row r="37" spans="4:14">
      <c r="D37" s="1" t="s">
        <v>75</v>
      </c>
      <c r="G37"/>
      <c r="H37" s="16" t="s">
        <v>69</v>
      </c>
      <c r="I37" s="16">
        <v>2046</v>
      </c>
      <c r="J37" s="16" t="s">
        <v>17</v>
      </c>
      <c r="L37" s="16">
        <f t="shared" si="0"/>
        <v>42.366851674439999</v>
      </c>
    </row>
    <row r="38" spans="4:14">
      <c r="D38" s="1" t="s">
        <v>75</v>
      </c>
      <c r="G38"/>
      <c r="H38" s="16" t="s">
        <v>69</v>
      </c>
      <c r="I38" s="16">
        <v>2047</v>
      </c>
      <c r="J38" s="16" t="s">
        <v>17</v>
      </c>
      <c r="L38" s="16">
        <f t="shared" si="0"/>
        <v>42.366851674439999</v>
      </c>
    </row>
    <row r="39" spans="4:14">
      <c r="D39" s="1" t="s">
        <v>75</v>
      </c>
      <c r="G39"/>
      <c r="H39" s="16" t="s">
        <v>69</v>
      </c>
      <c r="I39" s="16">
        <v>2048</v>
      </c>
      <c r="J39" s="16" t="s">
        <v>17</v>
      </c>
      <c r="L39" s="16">
        <f t="shared" si="0"/>
        <v>42.366851674439999</v>
      </c>
    </row>
    <row r="40" spans="4:14">
      <c r="D40" s="1" t="s">
        <v>75</v>
      </c>
      <c r="G40"/>
      <c r="H40" s="16" t="s">
        <v>69</v>
      </c>
      <c r="I40" s="16">
        <v>2049</v>
      </c>
      <c r="J40" s="16" t="s">
        <v>17</v>
      </c>
      <c r="L40" s="16">
        <f t="shared" si="0"/>
        <v>42.366851674439999</v>
      </c>
    </row>
    <row r="41" spans="4:14">
      <c r="D41" s="1" t="s">
        <v>75</v>
      </c>
      <c r="G41"/>
      <c r="H41" s="16" t="s">
        <v>69</v>
      </c>
      <c r="I41" s="16">
        <v>2050</v>
      </c>
      <c r="J41" s="16" t="s">
        <v>17</v>
      </c>
      <c r="L41" s="16">
        <f t="shared" si="0"/>
        <v>42.366851674439999</v>
      </c>
    </row>
    <row r="42" spans="4:14">
      <c r="L42"/>
    </row>
    <row r="43" spans="4:14">
      <c r="L43"/>
    </row>
    <row r="44" spans="4:14">
      <c r="L44"/>
    </row>
    <row r="45" spans="4:14">
      <c r="N45" s="20"/>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34998626667073579"/>
  </sheetPr>
  <dimension ref="A4:Q45"/>
  <sheetViews>
    <sheetView zoomScale="64" zoomScaleNormal="64" workbookViewId="0">
      <selection activeCell="O30" sqref="O30"/>
    </sheetView>
  </sheetViews>
  <sheetFormatPr defaultColWidth="8.7265625" defaultRowHeight="14.5"/>
  <cols>
    <col min="1" max="1" width="9" style="16"/>
    <col min="2" max="10" width="8.7265625" style="16"/>
    <col min="11" max="11" width="11.54296875" style="16" customWidth="1"/>
    <col min="12" max="12" width="12.81640625" style="16"/>
    <col min="14" max="14" width="12.81640625"/>
    <col min="16" max="16" width="12.81640625"/>
  </cols>
  <sheetData>
    <row r="4" spans="2:17">
      <c r="B4" s="17" t="s">
        <v>1</v>
      </c>
    </row>
    <row r="5" spans="2:17">
      <c r="B5" s="16" t="s">
        <v>2</v>
      </c>
    </row>
    <row r="6" spans="2:17">
      <c r="J6" s="16" t="s">
        <v>3</v>
      </c>
    </row>
    <row r="10" spans="2:17">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1">
        <f>0.06*366*10^9*0.0373/10^6/3</f>
        <v>273.036</v>
      </c>
      <c r="O11" s="1"/>
      <c r="P11" s="42" t="s">
        <v>79</v>
      </c>
      <c r="Q11" s="41"/>
    </row>
    <row r="12" spans="2:17">
      <c r="D12" s="1" t="s">
        <v>78</v>
      </c>
      <c r="G12"/>
      <c r="H12" s="16" t="s">
        <v>69</v>
      </c>
      <c r="I12" s="16">
        <v>2021</v>
      </c>
      <c r="J12" s="16" t="s">
        <v>17</v>
      </c>
      <c r="L12" s="41">
        <f>L11</f>
        <v>273.036</v>
      </c>
      <c r="P12" s="43"/>
      <c r="Q12" s="43"/>
    </row>
    <row r="13" spans="2:17">
      <c r="D13" s="1" t="s">
        <v>78</v>
      </c>
      <c r="G13"/>
      <c r="H13" s="16" t="s">
        <v>69</v>
      </c>
      <c r="I13" s="16">
        <v>2022</v>
      </c>
      <c r="J13" s="16" t="s">
        <v>17</v>
      </c>
      <c r="L13" s="41">
        <f t="shared" ref="L13:L41" si="0">L12</f>
        <v>273.036</v>
      </c>
      <c r="P13" s="43"/>
      <c r="Q13" s="43"/>
    </row>
    <row r="14" spans="2:17">
      <c r="D14" s="1" t="s">
        <v>78</v>
      </c>
      <c r="G14"/>
      <c r="H14" s="16" t="s">
        <v>69</v>
      </c>
      <c r="I14" s="16">
        <v>2023</v>
      </c>
      <c r="J14" s="16" t="s">
        <v>17</v>
      </c>
      <c r="L14" s="41">
        <f t="shared" si="0"/>
        <v>273.036</v>
      </c>
      <c r="P14" s="43"/>
      <c r="Q14" s="43"/>
    </row>
    <row r="15" spans="2:17">
      <c r="D15" s="1" t="s">
        <v>78</v>
      </c>
      <c r="G15"/>
      <c r="H15" s="16" t="s">
        <v>69</v>
      </c>
      <c r="I15" s="16">
        <v>2024</v>
      </c>
      <c r="J15" s="16" t="s">
        <v>17</v>
      </c>
      <c r="L15" s="41">
        <f t="shared" si="0"/>
        <v>273.036</v>
      </c>
    </row>
    <row r="16" spans="2:17">
      <c r="D16" s="1" t="s">
        <v>78</v>
      </c>
      <c r="G16"/>
      <c r="H16" s="16" t="s">
        <v>69</v>
      </c>
      <c r="I16" s="16">
        <v>2025</v>
      </c>
      <c r="J16" s="16" t="s">
        <v>17</v>
      </c>
      <c r="L16" s="41">
        <f t="shared" si="0"/>
        <v>273.036</v>
      </c>
    </row>
    <row r="17" spans="4:12">
      <c r="D17" s="1" t="s">
        <v>78</v>
      </c>
      <c r="G17"/>
      <c r="H17" s="16" t="s">
        <v>69</v>
      </c>
      <c r="I17" s="16">
        <v>2026</v>
      </c>
      <c r="J17" s="16" t="s">
        <v>17</v>
      </c>
      <c r="L17" s="41">
        <f t="shared" si="0"/>
        <v>273.036</v>
      </c>
    </row>
    <row r="18" spans="4:12">
      <c r="D18" s="1" t="s">
        <v>78</v>
      </c>
      <c r="G18"/>
      <c r="H18" s="16" t="s">
        <v>69</v>
      </c>
      <c r="I18" s="16">
        <v>2027</v>
      </c>
      <c r="J18" s="16" t="s">
        <v>17</v>
      </c>
      <c r="L18" s="41">
        <f t="shared" si="0"/>
        <v>273.036</v>
      </c>
    </row>
    <row r="19" spans="4:12">
      <c r="D19" s="1" t="s">
        <v>78</v>
      </c>
      <c r="G19"/>
      <c r="H19" s="16" t="s">
        <v>69</v>
      </c>
      <c r="I19" s="16">
        <v>2028</v>
      </c>
      <c r="J19" s="16" t="s">
        <v>17</v>
      </c>
      <c r="L19" s="41">
        <f t="shared" si="0"/>
        <v>273.036</v>
      </c>
    </row>
    <row r="20" spans="4:12">
      <c r="D20" s="1" t="s">
        <v>78</v>
      </c>
      <c r="G20"/>
      <c r="H20" s="16" t="s">
        <v>69</v>
      </c>
      <c r="I20" s="16">
        <v>2029</v>
      </c>
      <c r="J20" s="16" t="s">
        <v>17</v>
      </c>
      <c r="L20" s="41">
        <f t="shared" si="0"/>
        <v>273.036</v>
      </c>
    </row>
    <row r="21" spans="4:12">
      <c r="D21" s="1" t="s">
        <v>78</v>
      </c>
      <c r="G21"/>
      <c r="H21" s="16" t="s">
        <v>69</v>
      </c>
      <c r="I21" s="16">
        <v>2030</v>
      </c>
      <c r="J21" s="16" t="s">
        <v>17</v>
      </c>
      <c r="L21" s="41">
        <f t="shared" si="0"/>
        <v>273.036</v>
      </c>
    </row>
    <row r="22" spans="4:12">
      <c r="D22" s="1" t="s">
        <v>78</v>
      </c>
      <c r="G22"/>
      <c r="H22" s="16" t="s">
        <v>69</v>
      </c>
      <c r="I22" s="16">
        <v>2031</v>
      </c>
      <c r="J22" s="16" t="s">
        <v>17</v>
      </c>
      <c r="L22" s="41">
        <f t="shared" si="0"/>
        <v>273.036</v>
      </c>
    </row>
    <row r="23" spans="4:12">
      <c r="D23" s="1" t="s">
        <v>78</v>
      </c>
      <c r="G23"/>
      <c r="H23" s="16" t="s">
        <v>69</v>
      </c>
      <c r="I23" s="16">
        <v>2032</v>
      </c>
      <c r="J23" s="16" t="s">
        <v>17</v>
      </c>
      <c r="L23" s="41">
        <f t="shared" si="0"/>
        <v>273.036</v>
      </c>
    </row>
    <row r="24" spans="4:12">
      <c r="D24" s="1" t="s">
        <v>78</v>
      </c>
      <c r="G24"/>
      <c r="H24" s="16" t="s">
        <v>69</v>
      </c>
      <c r="I24" s="16">
        <v>2033</v>
      </c>
      <c r="J24" s="16" t="s">
        <v>17</v>
      </c>
      <c r="L24" s="41">
        <f t="shared" si="0"/>
        <v>273.036</v>
      </c>
    </row>
    <row r="25" spans="4:12">
      <c r="D25" s="1" t="s">
        <v>78</v>
      </c>
      <c r="G25"/>
      <c r="H25" s="16" t="s">
        <v>69</v>
      </c>
      <c r="I25" s="16">
        <v>2034</v>
      </c>
      <c r="J25" s="16" t="s">
        <v>17</v>
      </c>
      <c r="L25" s="41">
        <f t="shared" si="0"/>
        <v>273.036</v>
      </c>
    </row>
    <row r="26" spans="4:12">
      <c r="D26" s="1" t="s">
        <v>78</v>
      </c>
      <c r="G26"/>
      <c r="H26" s="16" t="s">
        <v>69</v>
      </c>
      <c r="I26" s="16">
        <v>2035</v>
      </c>
      <c r="J26" s="16" t="s">
        <v>17</v>
      </c>
      <c r="L26" s="41">
        <f t="shared" si="0"/>
        <v>273.036</v>
      </c>
    </row>
    <row r="27" spans="4:12">
      <c r="D27" s="1" t="s">
        <v>78</v>
      </c>
      <c r="G27"/>
      <c r="H27" s="16" t="s">
        <v>69</v>
      </c>
      <c r="I27" s="16">
        <v>2036</v>
      </c>
      <c r="J27" s="16" t="s">
        <v>17</v>
      </c>
      <c r="L27" s="41">
        <f t="shared" si="0"/>
        <v>273.036</v>
      </c>
    </row>
    <row r="28" spans="4:12">
      <c r="D28" s="1" t="s">
        <v>78</v>
      </c>
      <c r="G28"/>
      <c r="H28" s="16" t="s">
        <v>69</v>
      </c>
      <c r="I28" s="16">
        <v>2037</v>
      </c>
      <c r="J28" s="16" t="s">
        <v>17</v>
      </c>
      <c r="L28" s="41">
        <f t="shared" si="0"/>
        <v>273.036</v>
      </c>
    </row>
    <row r="29" spans="4:12">
      <c r="D29" s="1" t="s">
        <v>78</v>
      </c>
      <c r="G29"/>
      <c r="H29" s="16" t="s">
        <v>69</v>
      </c>
      <c r="I29" s="16">
        <v>2038</v>
      </c>
      <c r="J29" s="16" t="s">
        <v>17</v>
      </c>
      <c r="L29" s="41">
        <f t="shared" si="0"/>
        <v>273.036</v>
      </c>
    </row>
    <row r="30" spans="4:12">
      <c r="D30" s="1" t="s">
        <v>78</v>
      </c>
      <c r="G30"/>
      <c r="H30" s="16" t="s">
        <v>69</v>
      </c>
      <c r="I30" s="16">
        <v>2039</v>
      </c>
      <c r="J30" s="16" t="s">
        <v>17</v>
      </c>
      <c r="L30" s="41">
        <f t="shared" si="0"/>
        <v>273.036</v>
      </c>
    </row>
    <row r="31" spans="4:12">
      <c r="D31" s="1" t="s">
        <v>78</v>
      </c>
      <c r="G31"/>
      <c r="H31" s="16" t="s">
        <v>69</v>
      </c>
      <c r="I31" s="16">
        <v>2040</v>
      </c>
      <c r="J31" s="16" t="s">
        <v>17</v>
      </c>
      <c r="L31" s="41">
        <f t="shared" si="0"/>
        <v>273.036</v>
      </c>
    </row>
    <row r="32" spans="4:12">
      <c r="D32" s="1" t="s">
        <v>78</v>
      </c>
      <c r="G32"/>
      <c r="H32" s="16" t="s">
        <v>69</v>
      </c>
      <c r="I32" s="16">
        <v>2041</v>
      </c>
      <c r="J32" s="16" t="s">
        <v>17</v>
      </c>
      <c r="L32" s="41">
        <f t="shared" si="0"/>
        <v>273.036</v>
      </c>
    </row>
    <row r="33" spans="4:14">
      <c r="D33" s="1" t="s">
        <v>78</v>
      </c>
      <c r="G33"/>
      <c r="H33" s="16" t="s">
        <v>69</v>
      </c>
      <c r="I33" s="16">
        <v>2042</v>
      </c>
      <c r="J33" s="16" t="s">
        <v>17</v>
      </c>
      <c r="L33" s="41">
        <f t="shared" si="0"/>
        <v>273.036</v>
      </c>
    </row>
    <row r="34" spans="4:14">
      <c r="D34" s="1" t="s">
        <v>78</v>
      </c>
      <c r="G34"/>
      <c r="H34" s="16" t="s">
        <v>69</v>
      </c>
      <c r="I34" s="16">
        <v>2043</v>
      </c>
      <c r="J34" s="16" t="s">
        <v>17</v>
      </c>
      <c r="L34" s="41">
        <f t="shared" si="0"/>
        <v>273.036</v>
      </c>
    </row>
    <row r="35" spans="4:14">
      <c r="D35" s="1" t="s">
        <v>78</v>
      </c>
      <c r="G35"/>
      <c r="H35" s="16" t="s">
        <v>69</v>
      </c>
      <c r="I35" s="16">
        <v>2044</v>
      </c>
      <c r="J35" s="16" t="s">
        <v>17</v>
      </c>
      <c r="L35" s="41">
        <f t="shared" si="0"/>
        <v>273.036</v>
      </c>
    </row>
    <row r="36" spans="4:14">
      <c r="D36" s="1" t="s">
        <v>78</v>
      </c>
      <c r="G36"/>
      <c r="H36" s="16" t="s">
        <v>69</v>
      </c>
      <c r="I36" s="16">
        <v>2045</v>
      </c>
      <c r="J36" s="16" t="s">
        <v>17</v>
      </c>
      <c r="L36" s="41">
        <f t="shared" si="0"/>
        <v>273.036</v>
      </c>
    </row>
    <row r="37" spans="4:14">
      <c r="D37" s="1" t="s">
        <v>78</v>
      </c>
      <c r="G37"/>
      <c r="H37" s="16" t="s">
        <v>69</v>
      </c>
      <c r="I37" s="16">
        <v>2046</v>
      </c>
      <c r="J37" s="16" t="s">
        <v>17</v>
      </c>
      <c r="L37" s="41">
        <f t="shared" si="0"/>
        <v>273.036</v>
      </c>
    </row>
    <row r="38" spans="4:14">
      <c r="D38" s="1" t="s">
        <v>78</v>
      </c>
      <c r="G38"/>
      <c r="H38" s="16" t="s">
        <v>69</v>
      </c>
      <c r="I38" s="16">
        <v>2047</v>
      </c>
      <c r="J38" s="16" t="s">
        <v>17</v>
      </c>
      <c r="L38" s="41">
        <f t="shared" si="0"/>
        <v>273.036</v>
      </c>
    </row>
    <row r="39" spans="4:14">
      <c r="D39" s="1" t="s">
        <v>78</v>
      </c>
      <c r="G39"/>
      <c r="H39" s="16" t="s">
        <v>69</v>
      </c>
      <c r="I39" s="16">
        <v>2048</v>
      </c>
      <c r="J39" s="16" t="s">
        <v>17</v>
      </c>
      <c r="L39" s="41">
        <f t="shared" si="0"/>
        <v>273.036</v>
      </c>
    </row>
    <row r="40" spans="4:14">
      <c r="D40" s="1" t="s">
        <v>78</v>
      </c>
      <c r="G40"/>
      <c r="H40" s="16" t="s">
        <v>69</v>
      </c>
      <c r="I40" s="16">
        <v>2049</v>
      </c>
      <c r="J40" s="16" t="s">
        <v>17</v>
      </c>
      <c r="L40" s="41">
        <f t="shared" si="0"/>
        <v>273.036</v>
      </c>
    </row>
    <row r="41" spans="4:14">
      <c r="D41" s="1" t="s">
        <v>78</v>
      </c>
      <c r="G41"/>
      <c r="H41" s="16" t="s">
        <v>69</v>
      </c>
      <c r="I41" s="16">
        <v>2050</v>
      </c>
      <c r="J41" s="16" t="s">
        <v>17</v>
      </c>
      <c r="L41" s="41">
        <f t="shared" si="0"/>
        <v>273.036</v>
      </c>
    </row>
    <row r="45" spans="4:14">
      <c r="N45" s="20"/>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330"/>
  <sheetViews>
    <sheetView zoomScale="47" zoomScaleNormal="47" workbookViewId="0">
      <selection activeCell="K42" sqref="K42"/>
    </sheetView>
  </sheetViews>
  <sheetFormatPr defaultColWidth="8.7265625" defaultRowHeight="14.5"/>
  <cols>
    <col min="6" max="6" width="10.36328125" customWidth="1"/>
    <col min="11" max="11" width="26.453125" customWidth="1"/>
    <col min="12" max="18" width="12.81640625"/>
    <col min="20" max="20" width="41.08984375" style="29" customWidth="1"/>
    <col min="21" max="21" width="12.81640625" style="29"/>
    <col min="23" max="29" width="12.81640625"/>
    <col min="35" max="35" width="11.26953125" customWidth="1"/>
  </cols>
  <sheetData>
    <row r="1" spans="1:42">
      <c r="A1" t="s">
        <v>80</v>
      </c>
      <c r="B1" s="16"/>
      <c r="C1" s="16"/>
      <c r="D1" s="16"/>
      <c r="E1" s="16"/>
      <c r="F1" s="16"/>
      <c r="G1" s="16"/>
      <c r="H1" s="16"/>
      <c r="I1" s="16"/>
      <c r="J1" s="16"/>
      <c r="K1" s="16"/>
      <c r="L1" s="16"/>
    </row>
    <row r="2" spans="1:42">
      <c r="A2" t="s">
        <v>81</v>
      </c>
      <c r="B2" s="16"/>
      <c r="C2" s="16"/>
      <c r="D2" s="16"/>
      <c r="E2" s="16"/>
      <c r="F2" s="16"/>
      <c r="G2" s="16"/>
      <c r="H2" s="16"/>
      <c r="I2" s="16"/>
      <c r="J2" s="16"/>
      <c r="K2" s="16"/>
      <c r="L2" s="16"/>
    </row>
    <row r="3" spans="1:42">
      <c r="B3" s="16"/>
      <c r="C3" s="16"/>
      <c r="D3" s="16"/>
      <c r="E3" s="16"/>
      <c r="F3" s="16"/>
      <c r="G3" s="16"/>
      <c r="H3" s="16"/>
      <c r="I3" s="16"/>
      <c r="J3" s="16"/>
      <c r="K3" s="16"/>
      <c r="L3" s="16"/>
    </row>
    <row r="4" spans="1:42">
      <c r="B4" s="17"/>
      <c r="C4" s="16"/>
      <c r="D4" s="16"/>
      <c r="E4" s="17"/>
      <c r="F4" s="16"/>
      <c r="G4" s="16"/>
      <c r="H4" s="16"/>
      <c r="I4" s="16"/>
      <c r="J4" s="16"/>
      <c r="K4" s="16"/>
      <c r="L4" s="16"/>
    </row>
    <row r="5" spans="1:42">
      <c r="B5" s="16"/>
      <c r="C5" s="16"/>
      <c r="D5" s="16"/>
      <c r="E5" s="16"/>
      <c r="F5" s="16"/>
      <c r="G5" s="16"/>
      <c r="H5" s="16"/>
      <c r="I5" s="16"/>
      <c r="J5" s="16"/>
      <c r="K5" s="16"/>
      <c r="L5" s="16"/>
    </row>
    <row r="6" spans="1:42">
      <c r="B6" s="16"/>
      <c r="C6" s="16"/>
      <c r="D6" s="16"/>
      <c r="E6" s="16"/>
      <c r="F6" s="16"/>
      <c r="G6" s="16"/>
      <c r="H6" s="16"/>
      <c r="I6" s="16"/>
      <c r="J6" s="16"/>
      <c r="K6" s="16"/>
      <c r="L6" s="16"/>
    </row>
    <row r="7" spans="1:42">
      <c r="B7" s="16"/>
      <c r="C7" s="16"/>
      <c r="D7" s="16"/>
      <c r="E7" s="16"/>
      <c r="F7" s="16"/>
      <c r="G7" s="16"/>
      <c r="H7" s="16"/>
      <c r="I7" s="16"/>
      <c r="J7" s="30" t="s">
        <v>66</v>
      </c>
      <c r="K7" s="16"/>
      <c r="L7" s="16"/>
      <c r="W7" t="s">
        <v>82</v>
      </c>
      <c r="AJ7" t="s">
        <v>83</v>
      </c>
    </row>
    <row r="8" spans="1:42">
      <c r="B8" s="16"/>
      <c r="C8" s="16"/>
      <c r="D8" s="16"/>
      <c r="E8" s="16"/>
      <c r="F8" s="16"/>
      <c r="G8" s="16"/>
      <c r="H8" s="16"/>
      <c r="I8" s="16"/>
      <c r="J8" s="16"/>
      <c r="K8" s="16"/>
      <c r="L8" s="16"/>
    </row>
    <row r="9" spans="1:42">
      <c r="B9" s="16"/>
      <c r="C9" s="16"/>
      <c r="D9" s="16"/>
      <c r="E9" s="16"/>
      <c r="F9" s="16"/>
      <c r="G9" s="16"/>
      <c r="H9" s="16"/>
      <c r="I9" s="16"/>
      <c r="K9" s="16"/>
      <c r="L9" s="16"/>
    </row>
    <row r="10" spans="1: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1:42">
      <c r="E11" s="16"/>
      <c r="F11" s="16"/>
      <c r="G11" t="s">
        <v>69</v>
      </c>
      <c r="H11" t="s">
        <v>17</v>
      </c>
      <c r="J11" s="28">
        <v>2020</v>
      </c>
      <c r="K11" s="28" t="s">
        <v>93</v>
      </c>
      <c r="L11">
        <f>W11/AJ11</f>
        <v>266.57486681065501</v>
      </c>
      <c r="M11">
        <f t="shared" ref="M11:R11" si="0">X11/AK11</f>
        <v>0</v>
      </c>
      <c r="N11">
        <f t="shared" si="0"/>
        <v>77.385686493501595</v>
      </c>
      <c r="O11">
        <f t="shared" si="0"/>
        <v>0</v>
      </c>
      <c r="P11">
        <f t="shared" si="0"/>
        <v>0</v>
      </c>
      <c r="Q11">
        <f t="shared" si="0"/>
        <v>0</v>
      </c>
      <c r="R11">
        <f t="shared" si="0"/>
        <v>53.084518794286097</v>
      </c>
      <c r="W11" s="34">
        <v>101.29844938804899</v>
      </c>
      <c r="X11" s="28">
        <v>0</v>
      </c>
      <c r="Y11" s="34">
        <v>29.406560867530601</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1:42">
      <c r="F12" s="16"/>
      <c r="G12" t="s">
        <v>69</v>
      </c>
      <c r="H12" t="s">
        <v>17</v>
      </c>
      <c r="J12" s="28">
        <v>2020</v>
      </c>
      <c r="K12" s="28" t="s">
        <v>94</v>
      </c>
      <c r="L12">
        <f t="shared" ref="L12:L75" si="2">W12/AJ12</f>
        <v>372.57154634629302</v>
      </c>
      <c r="M12">
        <f t="shared" ref="M12:M75" si="3">X12/AK12</f>
        <v>11.835823411357101</v>
      </c>
      <c r="N12">
        <f t="shared" ref="N12:N75" si="4">Y12/AL12</f>
        <v>98.218422156227504</v>
      </c>
      <c r="O12">
        <f t="shared" ref="O12:O75" si="5">Z12/AM12</f>
        <v>0.18831840118790499</v>
      </c>
      <c r="P12">
        <f t="shared" ref="P12:P75" si="6">AA12/AN12</f>
        <v>99.346254049676006</v>
      </c>
      <c r="Q12">
        <f t="shared" ref="Q12:Q75" si="7">AB12/AO12</f>
        <v>0.77889649820014495</v>
      </c>
      <c r="R12">
        <f t="shared" ref="R12:R75" si="8">AC12/AP12</f>
        <v>29.349249676925702</v>
      </c>
      <c r="W12" s="34">
        <v>149.02861853851701</v>
      </c>
      <c r="X12" s="34">
        <v>4.7343293645428401</v>
      </c>
      <c r="Y12" s="34">
        <v>39.287368862491</v>
      </c>
      <c r="Z12" s="34">
        <v>7.5327360475162003E-2</v>
      </c>
      <c r="AA12" s="34">
        <v>39.738501619870398</v>
      </c>
      <c r="AB12" s="34">
        <v>0.31155859928005802</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1:42">
      <c r="F13" s="16"/>
      <c r="G13" t="s">
        <v>69</v>
      </c>
      <c r="H13" t="s">
        <v>17</v>
      </c>
      <c r="J13" s="28">
        <v>2020</v>
      </c>
      <c r="K13" s="28" t="s">
        <v>95</v>
      </c>
      <c r="L13">
        <f t="shared" si="2"/>
        <v>0.18788696904247701</v>
      </c>
      <c r="M13">
        <f t="shared" si="3"/>
        <v>2.2157782994960402</v>
      </c>
      <c r="N13">
        <f t="shared" si="4"/>
        <v>1.22349892008639E-2</v>
      </c>
      <c r="O13">
        <f t="shared" si="5"/>
        <v>0.19693627309815201</v>
      </c>
      <c r="P13">
        <f t="shared" si="6"/>
        <v>1.02079121670266</v>
      </c>
      <c r="Q13">
        <f t="shared" si="7"/>
        <v>6.6806129109671302</v>
      </c>
      <c r="R13">
        <f t="shared" si="8"/>
        <v>11.3844641957043</v>
      </c>
      <c r="W13" s="34">
        <v>5.6366090712742997E-2</v>
      </c>
      <c r="X13" s="34">
        <v>0.66473348984881198</v>
      </c>
      <c r="Y13" s="34">
        <v>3.6704967602591799E-3</v>
      </c>
      <c r="Z13" s="34">
        <v>5.9080881929445599E-2</v>
      </c>
      <c r="AA13" s="34">
        <v>0.30623736501079901</v>
      </c>
      <c r="AB13" s="34">
        <v>2.00418387329014</v>
      </c>
      <c r="AC13" s="34">
        <v>3.4153392587112998</v>
      </c>
      <c r="AI13" s="28" t="s">
        <v>95</v>
      </c>
      <c r="AJ13">
        <v>0.3</v>
      </c>
      <c r="AK13">
        <f t="shared" si="9"/>
        <v>0.3</v>
      </c>
      <c r="AL13">
        <f t="shared" si="10"/>
        <v>0.3</v>
      </c>
      <c r="AM13">
        <f t="shared" si="11"/>
        <v>0.3</v>
      </c>
      <c r="AN13">
        <f t="shared" si="12"/>
        <v>0.3</v>
      </c>
      <c r="AO13">
        <f t="shared" si="13"/>
        <v>0.3</v>
      </c>
      <c r="AP13">
        <f t="shared" si="14"/>
        <v>0.3</v>
      </c>
    </row>
    <row r="14" spans="1:42">
      <c r="F14" s="16"/>
      <c r="G14" t="s">
        <v>69</v>
      </c>
      <c r="H14" t="s">
        <v>17</v>
      </c>
      <c r="J14" s="28">
        <v>2020</v>
      </c>
      <c r="K14" s="28" t="s">
        <v>96</v>
      </c>
      <c r="L14">
        <f t="shared" si="2"/>
        <v>9.02182456413796</v>
      </c>
      <c r="M14">
        <f t="shared" si="3"/>
        <v>239.36126339278499</v>
      </c>
      <c r="N14">
        <f t="shared" si="4"/>
        <v>12.577346177254199</v>
      </c>
      <c r="O14">
        <f t="shared" si="5"/>
        <v>134.12439599058899</v>
      </c>
      <c r="P14">
        <f t="shared" si="6"/>
        <v>144.74915529231899</v>
      </c>
      <c r="Q14">
        <f t="shared" si="7"/>
        <v>720.786376388858</v>
      </c>
      <c r="R14">
        <f t="shared" si="8"/>
        <v>153.915365144768</v>
      </c>
      <c r="W14" s="34">
        <v>8.7511698272138201</v>
      </c>
      <c r="X14" s="34">
        <v>232.18042549100099</v>
      </c>
      <c r="Y14" s="34">
        <v>12.2000257919366</v>
      </c>
      <c r="Z14" s="34">
        <v>130.10066411087101</v>
      </c>
      <c r="AA14" s="34">
        <v>140.406680633549</v>
      </c>
      <c r="AB14" s="34">
        <v>699.162785097192</v>
      </c>
      <c r="AC14" s="34">
        <v>149.29790419042499</v>
      </c>
      <c r="AI14" s="28" t="s">
        <v>96</v>
      </c>
      <c r="AJ14">
        <v>0.97</v>
      </c>
      <c r="AK14">
        <f t="shared" si="9"/>
        <v>0.97</v>
      </c>
      <c r="AL14">
        <f t="shared" si="10"/>
        <v>0.97</v>
      </c>
      <c r="AM14">
        <f t="shared" si="11"/>
        <v>0.97</v>
      </c>
      <c r="AN14">
        <f t="shared" si="12"/>
        <v>0.97</v>
      </c>
      <c r="AO14">
        <f t="shared" si="13"/>
        <v>0.97</v>
      </c>
      <c r="AP14">
        <f t="shared" si="14"/>
        <v>0.97</v>
      </c>
    </row>
    <row r="15" spans="1:42">
      <c r="F15" s="16"/>
      <c r="G15" t="s">
        <v>69</v>
      </c>
      <c r="H15" t="s">
        <v>17</v>
      </c>
      <c r="J15" s="28">
        <v>2020</v>
      </c>
      <c r="K15" s="28" t="s">
        <v>97</v>
      </c>
      <c r="L15" s="31">
        <v>0</v>
      </c>
      <c r="M15" s="31">
        <v>0</v>
      </c>
      <c r="N15" s="31">
        <v>0</v>
      </c>
      <c r="O15" s="31">
        <v>0</v>
      </c>
      <c r="P15" s="32">
        <v>32.648042154067902</v>
      </c>
      <c r="Q15" s="31">
        <v>0</v>
      </c>
      <c r="R15" s="32">
        <v>1.7153522354212301</v>
      </c>
      <c r="T15" s="29">
        <f>12.844*31.54</f>
        <v>405.09976</v>
      </c>
      <c r="U15" s="29">
        <f>0.705*31.54</f>
        <v>22.235700000000001</v>
      </c>
      <c r="W15" s="28">
        <v>0</v>
      </c>
      <c r="X15" s="28">
        <v>0</v>
      </c>
      <c r="Y15" s="28">
        <v>0</v>
      </c>
      <c r="Z15" s="28">
        <v>0</v>
      </c>
      <c r="AA15" s="34">
        <v>316.217874154068</v>
      </c>
      <c r="AB15" s="28">
        <v>0</v>
      </c>
      <c r="AC15" s="34">
        <v>17.280342235421202</v>
      </c>
      <c r="AI15" s="35" t="s">
        <v>98</v>
      </c>
      <c r="AJ15" s="36">
        <v>1</v>
      </c>
      <c r="AK15" s="36">
        <v>1</v>
      </c>
      <c r="AL15" s="36">
        <f t="shared" si="10"/>
        <v>1</v>
      </c>
      <c r="AM15" s="36">
        <f t="shared" si="11"/>
        <v>1</v>
      </c>
      <c r="AN15" s="36">
        <f t="shared" si="12"/>
        <v>1</v>
      </c>
      <c r="AO15" s="36">
        <f t="shared" si="13"/>
        <v>1</v>
      </c>
      <c r="AP15" s="36">
        <f t="shared" si="14"/>
        <v>1</v>
      </c>
    </row>
    <row r="16" spans="1:42">
      <c r="F16" s="16"/>
      <c r="G16" t="s">
        <v>69</v>
      </c>
      <c r="H16" t="s">
        <v>17</v>
      </c>
      <c r="J16" s="28">
        <v>2020</v>
      </c>
      <c r="K16" s="28" t="s">
        <v>99</v>
      </c>
      <c r="L16">
        <f t="shared" si="2"/>
        <v>0.64118619258459297</v>
      </c>
      <c r="M16">
        <f t="shared" si="3"/>
        <v>0.103449060183585</v>
      </c>
      <c r="N16">
        <f t="shared" si="4"/>
        <v>0.115296256803456</v>
      </c>
      <c r="O16">
        <f t="shared" si="5"/>
        <v>3.0058175154787599E-2</v>
      </c>
      <c r="P16">
        <f t="shared" si="6"/>
        <v>20.2886954931605</v>
      </c>
      <c r="Q16">
        <f t="shared" si="7"/>
        <v>0.109915518142549</v>
      </c>
      <c r="R16">
        <f t="shared" si="8"/>
        <v>1.9317428290136801E-2</v>
      </c>
      <c r="W16" s="34">
        <v>0.64118619258459297</v>
      </c>
      <c r="X16" s="34">
        <v>0.103449060183585</v>
      </c>
      <c r="Y16" s="34">
        <v>0.115296256803456</v>
      </c>
      <c r="Z16" s="34">
        <v>3.0058175154787599E-2</v>
      </c>
      <c r="AA16" s="34">
        <v>20.2886954931605</v>
      </c>
      <c r="AB16" s="34">
        <v>0.109915518142549</v>
      </c>
      <c r="AC16" s="34">
        <v>1.9317428290136801E-2</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10.893101461241899</v>
      </c>
      <c r="N17">
        <f t="shared" si="4"/>
        <v>2.95705171202304</v>
      </c>
      <c r="O17">
        <f t="shared" si="5"/>
        <v>3.3795993912886999</v>
      </c>
      <c r="P17">
        <f t="shared" si="6"/>
        <v>47.403876097912203</v>
      </c>
      <c r="Q17">
        <f t="shared" si="7"/>
        <v>40.759295644348398</v>
      </c>
      <c r="R17">
        <f t="shared" si="8"/>
        <v>9.8031119002879805</v>
      </c>
      <c r="W17" s="34">
        <v>19.6278420554356</v>
      </c>
      <c r="X17" s="34">
        <v>10.893101461241899</v>
      </c>
      <c r="Y17" s="34">
        <v>2.95705171202304</v>
      </c>
      <c r="Z17" s="34">
        <v>3.3795993912886999</v>
      </c>
      <c r="AA17" s="34">
        <v>47.403876097912203</v>
      </c>
      <c r="AB17" s="34">
        <v>40.759295644348398</v>
      </c>
      <c r="AC17" s="34">
        <v>9.8031119002879805</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18.355750457677701</v>
      </c>
      <c r="M18">
        <f t="shared" si="3"/>
        <v>40.475648521618901</v>
      </c>
      <c r="N18">
        <f t="shared" si="4"/>
        <v>1.12363041550962</v>
      </c>
      <c r="O18">
        <f t="shared" si="5"/>
        <v>0.82176283040214004</v>
      </c>
      <c r="P18">
        <f t="shared" si="6"/>
        <v>11.313380643834201</v>
      </c>
      <c r="Q18">
        <f t="shared" si="7"/>
        <v>13.4671333024787</v>
      </c>
      <c r="R18">
        <f t="shared" si="8"/>
        <v>8.4582052770749705</v>
      </c>
      <c r="W18" s="34">
        <v>6.4245126601871796</v>
      </c>
      <c r="X18" s="34">
        <v>14.1664769825666</v>
      </c>
      <c r="Y18" s="34">
        <v>0.39327064542836598</v>
      </c>
      <c r="Z18" s="34">
        <v>0.28761699064074903</v>
      </c>
      <c r="AA18" s="34">
        <v>3.95968322534197</v>
      </c>
      <c r="AB18" s="34">
        <v>4.7134966558675302</v>
      </c>
      <c r="AC18" s="34">
        <v>2.9603718469762401</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97.898715471183394</v>
      </c>
      <c r="O19">
        <f t="shared" si="5"/>
        <v>0</v>
      </c>
      <c r="P19">
        <f t="shared" si="6"/>
        <v>0</v>
      </c>
      <c r="Q19">
        <f t="shared" si="7"/>
        <v>0</v>
      </c>
      <c r="R19">
        <f t="shared" si="8"/>
        <v>57.706230135273401</v>
      </c>
      <c r="W19" s="34">
        <v>58.3736385529158</v>
      </c>
      <c r="X19" s="28">
        <v>0</v>
      </c>
      <c r="Y19" s="34">
        <v>37.201511879049697</v>
      </c>
      <c r="Z19" s="28">
        <v>0</v>
      </c>
      <c r="AA19" s="28">
        <v>0</v>
      </c>
      <c r="AB19" s="28">
        <v>0</v>
      </c>
      <c r="AC19" s="34">
        <v>21.928367451403901</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418.64176457883201</v>
      </c>
      <c r="M20">
        <f t="shared" si="3"/>
        <v>17.040407611951</v>
      </c>
      <c r="N20">
        <f t="shared" si="4"/>
        <v>99.837529607631495</v>
      </c>
      <c r="O20">
        <f t="shared" si="5"/>
        <v>0.416650488390927</v>
      </c>
      <c r="P20">
        <f t="shared" si="6"/>
        <v>102.466607181426</v>
      </c>
      <c r="Q20">
        <f t="shared" si="7"/>
        <v>0.95759540136789001</v>
      </c>
      <c r="R20">
        <f t="shared" si="8"/>
        <v>30.626064803815801</v>
      </c>
      <c r="W20" s="34">
        <v>167.45670583153299</v>
      </c>
      <c r="X20" s="34">
        <v>6.8161630447804198</v>
      </c>
      <c r="Y20" s="34">
        <v>39.9350118430526</v>
      </c>
      <c r="Z20" s="34">
        <v>0.166660195356371</v>
      </c>
      <c r="AA20" s="34">
        <v>40.986642872570201</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0.18788696904247701</v>
      </c>
      <c r="M21">
        <f t="shared" si="3"/>
        <v>2.2388493514518801</v>
      </c>
      <c r="N21">
        <f t="shared" si="4"/>
        <v>1.22349892008639E-2</v>
      </c>
      <c r="O21">
        <f t="shared" si="5"/>
        <v>0.202474522678186</v>
      </c>
      <c r="P21">
        <f t="shared" si="6"/>
        <v>1.1202267818574501</v>
      </c>
      <c r="Q21">
        <f t="shared" si="7"/>
        <v>6.6770216006719298</v>
      </c>
      <c r="R21">
        <f t="shared" si="8"/>
        <v>8.9928765433165303</v>
      </c>
      <c r="W21" s="34">
        <v>5.6366090712742997E-2</v>
      </c>
      <c r="X21" s="34">
        <v>0.67165480543556499</v>
      </c>
      <c r="Y21" s="34">
        <v>3.6704967602591799E-3</v>
      </c>
      <c r="Z21" s="34">
        <v>6.0742356803455702E-2</v>
      </c>
      <c r="AA21" s="34">
        <v>0.336068034557235</v>
      </c>
      <c r="AB21" s="34">
        <v>2.0031064802015801</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7.9827324337764303</v>
      </c>
      <c r="M22">
        <f t="shared" si="3"/>
        <v>239.562161926551</v>
      </c>
      <c r="N22">
        <f t="shared" si="4"/>
        <v>9.2574179525431806</v>
      </c>
      <c r="O22">
        <f t="shared" si="5"/>
        <v>107.101476067481</v>
      </c>
      <c r="P22">
        <f t="shared" si="6"/>
        <v>130.750222477047</v>
      </c>
      <c r="Q22">
        <f t="shared" si="7"/>
        <v>744.39101185307197</v>
      </c>
      <c r="R22">
        <f t="shared" si="8"/>
        <v>164.21416239191501</v>
      </c>
      <c r="W22" s="34">
        <v>7.7432504607631403</v>
      </c>
      <c r="X22" s="34">
        <v>232.37529706875401</v>
      </c>
      <c r="Y22" s="34">
        <v>8.9796954139668799</v>
      </c>
      <c r="Z22" s="34">
        <v>103.888431785457</v>
      </c>
      <c r="AA22" s="34">
        <v>126.82771580273599</v>
      </c>
      <c r="AB22" s="34">
        <v>722.05928149748001</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1.4304864130669701</v>
      </c>
      <c r="T23" s="29">
        <f>T15-405/40</f>
        <v>394.97476</v>
      </c>
      <c r="U23" s="29">
        <f>U15-22.2357/40</f>
        <v>21.679807499999999</v>
      </c>
      <c r="W23" s="28">
        <v>0</v>
      </c>
      <c r="X23" s="28">
        <v>0</v>
      </c>
      <c r="Y23" s="28">
        <v>0</v>
      </c>
      <c r="Z23" s="28">
        <v>0</v>
      </c>
      <c r="AA23" s="34">
        <v>296.189305291577</v>
      </c>
      <c r="AB23" s="28">
        <v>0</v>
      </c>
      <c r="AC23" s="34">
        <v>16.606351663066999</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1.4610590586753101</v>
      </c>
      <c r="M24">
        <f t="shared" si="3"/>
        <v>0.115081441227502</v>
      </c>
      <c r="N24">
        <f t="shared" si="4"/>
        <v>0.127175306479482</v>
      </c>
      <c r="O24">
        <f t="shared" si="5"/>
        <v>3.7257599208063402E-2</v>
      </c>
      <c r="P24">
        <f t="shared" si="6"/>
        <v>20.612150619150501</v>
      </c>
      <c r="Q24">
        <f t="shared" si="7"/>
        <v>0.120714654211663</v>
      </c>
      <c r="R24">
        <f t="shared" si="8"/>
        <v>1.9317428290136801E-2</v>
      </c>
      <c r="W24" s="34">
        <v>1.4610590586753101</v>
      </c>
      <c r="X24" s="34">
        <v>0.115081441227502</v>
      </c>
      <c r="Y24" s="34">
        <v>0.127175306479482</v>
      </c>
      <c r="Z24" s="34">
        <v>3.7257599208063402E-2</v>
      </c>
      <c r="AA24" s="34">
        <v>20.612150619150501</v>
      </c>
      <c r="AB24" s="34">
        <v>0.120714654211663</v>
      </c>
      <c r="AC24" s="34">
        <v>1.9317428290136801E-2</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24.480253862491001</v>
      </c>
      <c r="M25">
        <f t="shared" si="3"/>
        <v>7.2969891502267803</v>
      </c>
      <c r="N25">
        <f t="shared" si="4"/>
        <v>3.1331483246940199</v>
      </c>
      <c r="O25">
        <f t="shared" si="5"/>
        <v>3.41609802663787</v>
      </c>
      <c r="P25">
        <f t="shared" si="6"/>
        <v>44.706894204463602</v>
      </c>
      <c r="Q25">
        <f t="shared" si="7"/>
        <v>37.159583621310297</v>
      </c>
      <c r="R25">
        <f t="shared" si="8"/>
        <v>9.3827374870410392</v>
      </c>
      <c r="W25" s="34">
        <v>24.480253862491001</v>
      </c>
      <c r="X25" s="34">
        <v>7.2969891502267803</v>
      </c>
      <c r="Y25" s="34">
        <v>3.1331483246940199</v>
      </c>
      <c r="Z25" s="34">
        <v>3.41609802663787</v>
      </c>
      <c r="AA25" s="34">
        <v>44.706894204463602</v>
      </c>
      <c r="AB25" s="34">
        <v>37.159583621310297</v>
      </c>
      <c r="AC25" s="34">
        <v>9.3827374870410392</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18.446734125270002</v>
      </c>
      <c r="M26">
        <f t="shared" si="3"/>
        <v>41.766371552833398</v>
      </c>
      <c r="N26">
        <f t="shared" si="4"/>
        <v>1.1299186207960501</v>
      </c>
      <c r="O26">
        <f t="shared" si="5"/>
        <v>0.83200658233055702</v>
      </c>
      <c r="P26">
        <f t="shared" si="6"/>
        <v>12.289220662347001</v>
      </c>
      <c r="Q26">
        <f t="shared" si="7"/>
        <v>13.382939308855301</v>
      </c>
      <c r="R26">
        <f t="shared" si="8"/>
        <v>9.4636666580479094</v>
      </c>
      <c r="W26" s="34">
        <v>6.4563569438444901</v>
      </c>
      <c r="X26" s="34">
        <v>14.6182300434917</v>
      </c>
      <c r="Y26" s="34">
        <v>0.39547151727861801</v>
      </c>
      <c r="Z26" s="34">
        <v>0.29120230381569501</v>
      </c>
      <c r="AA26" s="34">
        <v>4.3012272318214499</v>
      </c>
      <c r="AB26" s="34">
        <v>4.68402875809935</v>
      </c>
      <c r="AC26" s="34">
        <v>3.3122833303167698</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75.010887044825793</v>
      </c>
      <c r="O27">
        <f t="shared" si="5"/>
        <v>0</v>
      </c>
      <c r="P27">
        <f t="shared" si="6"/>
        <v>0</v>
      </c>
      <c r="Q27">
        <f t="shared" si="7"/>
        <v>0</v>
      </c>
      <c r="R27">
        <f t="shared" si="8"/>
        <v>51.617262134818702</v>
      </c>
      <c r="W27" s="34">
        <v>51.279586429085697</v>
      </c>
      <c r="X27" s="28">
        <v>0</v>
      </c>
      <c r="Y27" s="34">
        <v>28.5041370770338</v>
      </c>
      <c r="Z27" s="28">
        <v>0</v>
      </c>
      <c r="AA27" s="28">
        <v>0</v>
      </c>
      <c r="AB27" s="28">
        <v>0</v>
      </c>
      <c r="AC27" s="34">
        <v>19.614559611231101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488.27713597912202</v>
      </c>
      <c r="M28">
        <f t="shared" si="3"/>
        <v>16.837941858981299</v>
      </c>
      <c r="N28">
        <f t="shared" si="4"/>
        <v>101.36257091432699</v>
      </c>
      <c r="O28">
        <f t="shared" si="5"/>
        <v>1.58734190154788</v>
      </c>
      <c r="P28">
        <f t="shared" si="6"/>
        <v>97.726592512598998</v>
      </c>
      <c r="Q28">
        <f t="shared" si="7"/>
        <v>2.6880493205543501</v>
      </c>
      <c r="R28">
        <f t="shared" si="8"/>
        <v>29.812181421886201</v>
      </c>
      <c r="W28" s="34">
        <v>195.310854391649</v>
      </c>
      <c r="X28" s="34">
        <v>6.7351767435925103</v>
      </c>
      <c r="Y28" s="34">
        <v>40.545028365730701</v>
      </c>
      <c r="Z28" s="34">
        <v>0.63493676061915005</v>
      </c>
      <c r="AA28" s="34">
        <v>39.090637005039603</v>
      </c>
      <c r="AB28" s="34">
        <v>1.0752197282217399</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0.18788696904247701</v>
      </c>
      <c r="M29">
        <f t="shared" si="3"/>
        <v>3.6936470263979002</v>
      </c>
      <c r="N29">
        <f t="shared" si="4"/>
        <v>1.22349892008639E-2</v>
      </c>
      <c r="O29">
        <f t="shared" si="5"/>
        <v>0.196085673146148</v>
      </c>
      <c r="P29">
        <f t="shared" si="6"/>
        <v>1.02079121670266</v>
      </c>
      <c r="Q29">
        <f t="shared" si="7"/>
        <v>6.9178080657547296</v>
      </c>
      <c r="R29">
        <f t="shared" si="8"/>
        <v>2.9307754355651499</v>
      </c>
      <c r="W29" s="34">
        <v>5.6366090712742997E-2</v>
      </c>
      <c r="X29" s="34">
        <v>1.10809410791937</v>
      </c>
      <c r="Y29" s="34">
        <v>3.6704967602591799E-3</v>
      </c>
      <c r="Z29" s="34">
        <v>5.8825701943844497E-2</v>
      </c>
      <c r="AA29" s="34">
        <v>0.30623736501079901</v>
      </c>
      <c r="AB29" s="34">
        <v>2.0753424197264199</v>
      </c>
      <c r="AC29" s="34">
        <v>0.87923263066954604</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6.1272107724165599</v>
      </c>
      <c r="M30">
        <f t="shared" si="3"/>
        <v>223.639933934152</v>
      </c>
      <c r="N30">
        <f t="shared" si="4"/>
        <v>14.3559711800375</v>
      </c>
      <c r="O30">
        <f t="shared" si="5"/>
        <v>110.394912753371</v>
      </c>
      <c r="P30">
        <f t="shared" si="6"/>
        <v>133.93384423266801</v>
      </c>
      <c r="Q30">
        <f t="shared" si="7"/>
        <v>726.74798045022396</v>
      </c>
      <c r="R30">
        <f t="shared" si="8"/>
        <v>178.07248175502701</v>
      </c>
      <c r="W30" s="34">
        <v>5.9433944492440602</v>
      </c>
      <c r="X30" s="34">
        <v>216.93073591612699</v>
      </c>
      <c r="Y30" s="34">
        <v>13.9252920446364</v>
      </c>
      <c r="Z30" s="34">
        <v>107.08306537077</v>
      </c>
      <c r="AA30" s="34">
        <v>129.91582890568799</v>
      </c>
      <c r="AB30" s="34">
        <v>704.94554103671703</v>
      </c>
      <c r="AC30" s="34">
        <v>172.73030730237599</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3.4890953639308901</v>
      </c>
      <c r="T31" s="29">
        <f>T23-405/40</f>
        <v>384.84976</v>
      </c>
      <c r="U31" s="29">
        <f>U23-22.2357/40</f>
        <v>21.123915</v>
      </c>
      <c r="W31" s="28">
        <v>0</v>
      </c>
      <c r="X31" s="28">
        <v>0</v>
      </c>
      <c r="Y31" s="28">
        <v>0</v>
      </c>
      <c r="Z31" s="28">
        <v>0</v>
      </c>
      <c r="AA31" s="34">
        <v>295.30635475162001</v>
      </c>
      <c r="AB31" s="28">
        <v>0</v>
      </c>
      <c r="AC31" s="34">
        <v>18.275835863930901</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6.5895378473722097</v>
      </c>
      <c r="M32">
        <f t="shared" si="3"/>
        <v>1.5881969037724999</v>
      </c>
      <c r="N32">
        <f t="shared" si="4"/>
        <v>0.53646256335493203</v>
      </c>
      <c r="O32">
        <f t="shared" si="5"/>
        <v>6.2455583369330499E-2</v>
      </c>
      <c r="P32">
        <f t="shared" si="6"/>
        <v>28.766888869690401</v>
      </c>
      <c r="Q32">
        <f t="shared" si="7"/>
        <v>0.10631580611951</v>
      </c>
      <c r="R32">
        <f t="shared" si="8"/>
        <v>1.9317428290136801E-2</v>
      </c>
      <c r="W32" s="34">
        <v>6.5895378473722097</v>
      </c>
      <c r="X32" s="34">
        <v>1.5881969037724999</v>
      </c>
      <c r="Y32" s="34">
        <v>0.53646256335493203</v>
      </c>
      <c r="Z32" s="34">
        <v>6.2455583369330499E-2</v>
      </c>
      <c r="AA32" s="34">
        <v>28.766888869690401</v>
      </c>
      <c r="AB32" s="34">
        <v>0.10631580611951</v>
      </c>
      <c r="AC32" s="34">
        <v>1.9317428290136801E-2</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36.577619294456397</v>
      </c>
      <c r="M33">
        <f t="shared" si="3"/>
        <v>7.3195932970950297</v>
      </c>
      <c r="N33">
        <f t="shared" si="4"/>
        <v>2.3102839233261299</v>
      </c>
      <c r="O33">
        <f t="shared" si="5"/>
        <v>1.93339382109431</v>
      </c>
      <c r="P33">
        <f t="shared" si="6"/>
        <v>64.347553563714897</v>
      </c>
      <c r="Q33">
        <f t="shared" si="7"/>
        <v>51.558431713462902</v>
      </c>
      <c r="R33">
        <f t="shared" si="8"/>
        <v>16.0264416555076</v>
      </c>
      <c r="W33" s="34">
        <v>36.577619294456397</v>
      </c>
      <c r="X33" s="34">
        <v>7.3195932970950297</v>
      </c>
      <c r="Y33" s="34">
        <v>2.3102839233261299</v>
      </c>
      <c r="Z33" s="34">
        <v>1.93339382109431</v>
      </c>
      <c r="AA33" s="34">
        <v>64.347553563714897</v>
      </c>
      <c r="AB33" s="34">
        <v>51.558431713462902</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58.460261016106301</v>
      </c>
      <c r="N34">
        <f t="shared" si="4"/>
        <v>2.5592523788953998</v>
      </c>
      <c r="O34">
        <f t="shared" si="5"/>
        <v>0.82822174226061995</v>
      </c>
      <c r="P34">
        <f t="shared" si="6"/>
        <v>11.0158658644451</v>
      </c>
      <c r="Q34">
        <f t="shared" si="7"/>
        <v>16.1918028694847</v>
      </c>
      <c r="R34">
        <f t="shared" si="8"/>
        <v>5.94299706919674</v>
      </c>
      <c r="W34" s="34">
        <v>7.0250261483081404</v>
      </c>
      <c r="X34" s="34">
        <v>20.461091355637201</v>
      </c>
      <c r="Y34" s="34">
        <v>0.89573833261339098</v>
      </c>
      <c r="Z34" s="34">
        <v>0.28987760979121702</v>
      </c>
      <c r="AA34" s="34">
        <v>3.8555530525558002</v>
      </c>
      <c r="AB34" s="34">
        <v>5.6671310043196499</v>
      </c>
      <c r="AC34" s="34">
        <v>2.0800489742188599</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67.651460924178707</v>
      </c>
      <c r="M35">
        <f t="shared" si="3"/>
        <v>0</v>
      </c>
      <c r="N35">
        <f t="shared" si="4"/>
        <v>63.650423458755</v>
      </c>
      <c r="O35">
        <f t="shared" si="5"/>
        <v>0</v>
      </c>
      <c r="P35">
        <f t="shared" si="6"/>
        <v>0</v>
      </c>
      <c r="Q35">
        <f t="shared" si="7"/>
        <v>0</v>
      </c>
      <c r="R35">
        <f t="shared" si="8"/>
        <v>54.307352108673399</v>
      </c>
      <c r="W35" s="34">
        <v>25.707555151187901</v>
      </c>
      <c r="X35" s="28">
        <v>0</v>
      </c>
      <c r="Y35" s="34">
        <v>24.187160914326899</v>
      </c>
      <c r="Z35" s="28">
        <v>0</v>
      </c>
      <c r="AA35" s="28">
        <v>0</v>
      </c>
      <c r="AB35" s="28">
        <v>0</v>
      </c>
      <c r="AC35" s="34">
        <v>20.636793801295902</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552.43587104031701</v>
      </c>
      <c r="M36">
        <f t="shared" si="3"/>
        <v>19.867174384269202</v>
      </c>
      <c r="N36">
        <f t="shared" si="4"/>
        <v>106.77326727861799</v>
      </c>
      <c r="O36">
        <f t="shared" si="5"/>
        <v>1.5887721535277199</v>
      </c>
      <c r="P36">
        <f t="shared" si="6"/>
        <v>102.26960619150501</v>
      </c>
      <c r="Q36">
        <f t="shared" si="7"/>
        <v>2.36352010979122</v>
      </c>
      <c r="R36">
        <f t="shared" si="8"/>
        <v>29.7475580899928</v>
      </c>
      <c r="W36" s="34">
        <v>220.97434841612699</v>
      </c>
      <c r="X36" s="34">
        <v>7.9468697537077002</v>
      </c>
      <c r="Y36" s="34">
        <v>42.709306911447101</v>
      </c>
      <c r="Z36" s="34">
        <v>0.63550886141108698</v>
      </c>
      <c r="AA36" s="34">
        <v>40.9078424766019</v>
      </c>
      <c r="AB36" s="34">
        <v>0.94540804391648703</v>
      </c>
      <c r="AC36" s="34">
        <v>11.899023235997101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0.18788696904247701</v>
      </c>
      <c r="M37">
        <f t="shared" si="3"/>
        <v>4.5339885589152997</v>
      </c>
      <c r="N37">
        <f t="shared" si="4"/>
        <v>1.22349892008639E-2</v>
      </c>
      <c r="O37">
        <f t="shared" si="5"/>
        <v>0.196085673146148</v>
      </c>
      <c r="P37">
        <f t="shared" si="6"/>
        <v>1.02079121670266</v>
      </c>
      <c r="Q37">
        <f t="shared" si="7"/>
        <v>7.1188924058075296</v>
      </c>
      <c r="R37">
        <f t="shared" si="8"/>
        <v>2.8009036610271201</v>
      </c>
      <c r="W37" s="34">
        <v>5.6366090712742997E-2</v>
      </c>
      <c r="X37" s="34">
        <v>1.36019656767459</v>
      </c>
      <c r="Y37" s="34">
        <v>3.6704967602591799E-3</v>
      </c>
      <c r="Z37" s="34">
        <v>5.8825701943844497E-2</v>
      </c>
      <c r="AA37" s="34">
        <v>0.30623736501079901</v>
      </c>
      <c r="AB37" s="34">
        <v>2.1356677217422599</v>
      </c>
      <c r="AC37" s="34">
        <v>0.84027109830813496</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6.1271806944104199</v>
      </c>
      <c r="M38">
        <f t="shared" si="3"/>
        <v>224.60984639101</v>
      </c>
      <c r="N38">
        <f t="shared" si="4"/>
        <v>14.7696741184416</v>
      </c>
      <c r="O38">
        <f t="shared" si="5"/>
        <v>110.53200563336399</v>
      </c>
      <c r="P38">
        <f t="shared" si="6"/>
        <v>134.53900725880101</v>
      </c>
      <c r="Q38">
        <f t="shared" si="7"/>
        <v>726.64676842347399</v>
      </c>
      <c r="R38">
        <f t="shared" si="8"/>
        <v>178.32478715199699</v>
      </c>
      <c r="W38" s="34">
        <v>5.9433652735781104</v>
      </c>
      <c r="X38" s="34">
        <v>217.87155099928</v>
      </c>
      <c r="Y38" s="34">
        <v>14.326583894888399</v>
      </c>
      <c r="Z38" s="34">
        <v>107.21604546436301</v>
      </c>
      <c r="AA38" s="34">
        <v>130.502837041037</v>
      </c>
      <c r="AB38" s="34">
        <v>704.84736537077004</v>
      </c>
      <c r="AC38" s="34">
        <v>172.97504353743699</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16.303912744420099</v>
      </c>
      <c r="Q39">
        <v>0</v>
      </c>
      <c r="R39" s="33">
        <v>3.6970472845572</v>
      </c>
      <c r="T39" s="29">
        <f>T31-405/40</f>
        <v>374.72476</v>
      </c>
      <c r="U39" s="29">
        <f>U31-22.2357/40</f>
        <v>20.568022500000001</v>
      </c>
      <c r="W39" s="28">
        <v>0</v>
      </c>
      <c r="X39" s="28">
        <v>0</v>
      </c>
      <c r="Y39" s="28">
        <v>0</v>
      </c>
      <c r="Z39" s="28">
        <v>0</v>
      </c>
      <c r="AA39" s="34">
        <v>278.61124474441999</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8.4083342368610499</v>
      </c>
      <c r="M40">
        <f t="shared" si="3"/>
        <v>1.5890301487545</v>
      </c>
      <c r="N40">
        <f t="shared" si="4"/>
        <v>0.53646256335493203</v>
      </c>
      <c r="O40">
        <f t="shared" si="5"/>
        <v>6.2455583369330499E-2</v>
      </c>
      <c r="P40">
        <f t="shared" si="6"/>
        <v>29.0888871562275</v>
      </c>
      <c r="Q40">
        <f t="shared" si="7"/>
        <v>0.10631580611951</v>
      </c>
      <c r="R40">
        <f t="shared" si="8"/>
        <v>1.9317428290136801E-2</v>
      </c>
      <c r="W40" s="34">
        <v>8.4083342368610499</v>
      </c>
      <c r="X40" s="34">
        <v>1.5890301487545</v>
      </c>
      <c r="Y40" s="34">
        <v>0.53646256335493203</v>
      </c>
      <c r="Z40" s="34">
        <v>6.2455583369330499E-2</v>
      </c>
      <c r="AA40" s="34">
        <v>29.0888871562275</v>
      </c>
      <c r="AB40" s="34">
        <v>0.10631580611951</v>
      </c>
      <c r="AC40" s="34">
        <v>1.9317428290136801E-2</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48.134285601151902</v>
      </c>
      <c r="M41">
        <f t="shared" si="3"/>
        <v>7.3195932970950297</v>
      </c>
      <c r="N41">
        <f t="shared" si="4"/>
        <v>2.54313173866091</v>
      </c>
      <c r="O41">
        <f t="shared" si="5"/>
        <v>1.9353480745140399</v>
      </c>
      <c r="P41">
        <f t="shared" si="6"/>
        <v>65.071903815694796</v>
      </c>
      <c r="Q41">
        <f t="shared" si="7"/>
        <v>51.558431713462902</v>
      </c>
      <c r="R41">
        <f t="shared" si="8"/>
        <v>16.014273145788302</v>
      </c>
      <c r="W41" s="34">
        <v>48.134285601151902</v>
      </c>
      <c r="X41" s="34">
        <v>7.3195932970950297</v>
      </c>
      <c r="Y41" s="34">
        <v>2.54313173866091</v>
      </c>
      <c r="Z41" s="34">
        <v>1.9353480745140399</v>
      </c>
      <c r="AA41" s="34">
        <v>65.071903815694796</v>
      </c>
      <c r="AB41" s="34">
        <v>51.558431713462902</v>
      </c>
      <c r="AC41" s="34">
        <v>16.014273145788302</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18.620570430936901</v>
      </c>
      <c r="M42">
        <f t="shared" si="3"/>
        <v>46.748073814295999</v>
      </c>
      <c r="N42">
        <f t="shared" si="4"/>
        <v>2.8361879995886001</v>
      </c>
      <c r="O42">
        <f t="shared" si="5"/>
        <v>0.80887928211457405</v>
      </c>
      <c r="P42">
        <f t="shared" si="6"/>
        <v>15.226527553224299</v>
      </c>
      <c r="Q42">
        <f t="shared" si="7"/>
        <v>16.099611621927401</v>
      </c>
      <c r="R42">
        <f t="shared" si="8"/>
        <v>4.8126553647948302</v>
      </c>
      <c r="W42" s="34">
        <v>6.51719965082793</v>
      </c>
      <c r="X42" s="34">
        <v>16.3618258350036</v>
      </c>
      <c r="Y42" s="34">
        <v>0.992665799856011</v>
      </c>
      <c r="Z42" s="34">
        <v>0.28310774874010097</v>
      </c>
      <c r="AA42" s="34">
        <v>5.32928464362851</v>
      </c>
      <c r="AB42" s="34">
        <v>5.6348640676745898</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57.376821643742097</v>
      </c>
      <c r="O43">
        <f t="shared" si="5"/>
        <v>0</v>
      </c>
      <c r="P43">
        <f t="shared" si="6"/>
        <v>0</v>
      </c>
      <c r="Q43">
        <f t="shared" si="7"/>
        <v>0</v>
      </c>
      <c r="R43">
        <f t="shared" si="8"/>
        <v>49.770551295896297</v>
      </c>
      <c r="W43" s="28">
        <v>0</v>
      </c>
      <c r="X43" s="28">
        <v>0</v>
      </c>
      <c r="Y43" s="34">
        <v>21.803192224621998</v>
      </c>
      <c r="Z43" s="28">
        <v>0</v>
      </c>
      <c r="AA43" s="28">
        <v>0</v>
      </c>
      <c r="AB43" s="28">
        <v>0</v>
      </c>
      <c r="AC43" s="34">
        <v>18.912809492440601</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627.00413984881197</v>
      </c>
      <c r="M44">
        <f t="shared" si="3"/>
        <v>21.205313185385201</v>
      </c>
      <c r="N44">
        <f t="shared" si="4"/>
        <v>99.131630489560706</v>
      </c>
      <c r="O44">
        <f t="shared" si="5"/>
        <v>1.4305875404967601</v>
      </c>
      <c r="P44">
        <f t="shared" si="6"/>
        <v>109.95982649388</v>
      </c>
      <c r="Q44">
        <f t="shared" si="7"/>
        <v>4.4334765226781796</v>
      </c>
      <c r="R44">
        <f t="shared" si="8"/>
        <v>33.044500282577502</v>
      </c>
      <c r="W44" s="34">
        <v>250.80165593952501</v>
      </c>
      <c r="X44" s="34">
        <v>8.48212527415407</v>
      </c>
      <c r="Y44" s="34">
        <v>39.652652195824302</v>
      </c>
      <c r="Z44" s="34">
        <v>0.57223501619870398</v>
      </c>
      <c r="AA44" s="34">
        <v>43.983930597552202</v>
      </c>
      <c r="AB44" s="34">
        <v>1.7733906090712701</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0.16909827213822901</v>
      </c>
      <c r="M45">
        <f t="shared" si="3"/>
        <v>3.1413957774178098</v>
      </c>
      <c r="N45">
        <f t="shared" si="4"/>
        <v>1.1011490280777501E-2</v>
      </c>
      <c r="O45">
        <f t="shared" si="5"/>
        <v>0.176477105831533</v>
      </c>
      <c r="P45">
        <f t="shared" si="6"/>
        <v>0.91871209503239704</v>
      </c>
      <c r="Q45">
        <f t="shared" si="7"/>
        <v>6.9283416834653302</v>
      </c>
      <c r="R45">
        <f t="shared" si="8"/>
        <v>2.5710217596592302</v>
      </c>
      <c r="W45" s="34">
        <v>5.0729481641468697E-2</v>
      </c>
      <c r="X45" s="34">
        <v>0.94241873322534198</v>
      </c>
      <c r="Y45" s="34">
        <v>3.3034470842332598E-3</v>
      </c>
      <c r="Z45" s="34">
        <v>5.2943131749459998E-2</v>
      </c>
      <c r="AA45" s="34">
        <v>0.27561362850971899</v>
      </c>
      <c r="AB45" s="34">
        <v>2.0785025050396002</v>
      </c>
      <c r="AC45" s="34">
        <v>0.77130652789776799</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6.1272107724165599</v>
      </c>
      <c r="M46">
        <f t="shared" si="3"/>
        <v>224.62462546777701</v>
      </c>
      <c r="N46">
        <f t="shared" si="4"/>
        <v>11.3194739336317</v>
      </c>
      <c r="O46">
        <f t="shared" si="5"/>
        <v>112.388799700147</v>
      </c>
      <c r="P46">
        <f t="shared" si="6"/>
        <v>136.83271555595201</v>
      </c>
      <c r="Q46">
        <f t="shared" si="7"/>
        <v>740.34095024975397</v>
      </c>
      <c r="R46">
        <f t="shared" si="8"/>
        <v>179.601533531874</v>
      </c>
      <c r="W46" s="34">
        <v>5.9433944492440602</v>
      </c>
      <c r="X46" s="34">
        <v>217.88588670374401</v>
      </c>
      <c r="Y46" s="34">
        <v>10.979889715622701</v>
      </c>
      <c r="Z46" s="34">
        <v>109.01713570914301</v>
      </c>
      <c r="AA46" s="34">
        <v>132.72773408927301</v>
      </c>
      <c r="AB46" s="34">
        <v>718.13072174226102</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33.986455724981901</v>
      </c>
      <c r="Q47">
        <v>0</v>
      </c>
      <c r="R47" s="33">
        <v>4.7600763110151298</v>
      </c>
      <c r="T47" s="29">
        <f>T39-405/40</f>
        <v>364.59976</v>
      </c>
      <c r="U47" s="29">
        <f>U39-22.2357/40</f>
        <v>20.012129999999999</v>
      </c>
      <c r="W47" s="28">
        <v>0</v>
      </c>
      <c r="X47" s="28">
        <v>0</v>
      </c>
      <c r="Y47" s="28">
        <v>0</v>
      </c>
      <c r="Z47" s="28">
        <v>0</v>
      </c>
      <c r="AA47" s="34">
        <v>289.20628772498202</v>
      </c>
      <c r="AB47" s="28">
        <v>0</v>
      </c>
      <c r="AC47" s="34">
        <v>18.768567311015101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8.4083342368610499</v>
      </c>
      <c r="M48">
        <f t="shared" si="3"/>
        <v>1.95748412843053</v>
      </c>
      <c r="N48">
        <f t="shared" si="4"/>
        <v>0.53646256335493203</v>
      </c>
      <c r="O48">
        <f t="shared" si="5"/>
        <v>6.2455583369330499E-2</v>
      </c>
      <c r="P48">
        <f t="shared" si="6"/>
        <v>29.4108854391649</v>
      </c>
      <c r="Q48">
        <f t="shared" si="7"/>
        <v>0.10631580611951</v>
      </c>
      <c r="R48">
        <f t="shared" si="8"/>
        <v>1.9317428290136801E-2</v>
      </c>
      <c r="W48" s="34">
        <v>8.4083342368610499</v>
      </c>
      <c r="X48" s="34">
        <v>1.95748412843053</v>
      </c>
      <c r="Y48" s="34">
        <v>0.53646256335493203</v>
      </c>
      <c r="Z48" s="34">
        <v>6.2455583369330499E-2</v>
      </c>
      <c r="AA48" s="34">
        <v>29.4108854391649</v>
      </c>
      <c r="AB48" s="34">
        <v>0.10631580611951</v>
      </c>
      <c r="AC48" s="34">
        <v>1.9317428290136801E-2</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48.134285601151902</v>
      </c>
      <c r="M49">
        <f t="shared" si="3"/>
        <v>7.3195932970950297</v>
      </c>
      <c r="N49">
        <f t="shared" si="4"/>
        <v>20.1919631605472</v>
      </c>
      <c r="O49">
        <f t="shared" si="5"/>
        <v>1.94446504787617</v>
      </c>
      <c r="P49">
        <f t="shared" si="6"/>
        <v>66.873688156947395</v>
      </c>
      <c r="Q49">
        <f t="shared" si="7"/>
        <v>53.922104139668797</v>
      </c>
      <c r="R49">
        <f t="shared" si="8"/>
        <v>16.035457872210198</v>
      </c>
      <c r="W49" s="34">
        <v>48.134285601151902</v>
      </c>
      <c r="X49" s="34">
        <v>7.3195932970950297</v>
      </c>
      <c r="Y49" s="34">
        <v>20.1919631605472</v>
      </c>
      <c r="Z49" s="34">
        <v>1.94446504787617</v>
      </c>
      <c r="AA49" s="34">
        <v>66.873688156947395</v>
      </c>
      <c r="AB49" s="34">
        <v>53.922104139668797</v>
      </c>
      <c r="AC49" s="34">
        <v>16.035457872210198</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18.709686722205099</v>
      </c>
      <c r="M50">
        <f t="shared" si="3"/>
        <v>42.584513866275699</v>
      </c>
      <c r="N50">
        <f t="shared" si="4"/>
        <v>2.11992148719531</v>
      </c>
      <c r="O50">
        <f t="shared" si="5"/>
        <v>0.64116877548081996</v>
      </c>
      <c r="P50">
        <f t="shared" si="6"/>
        <v>15.9165296102026</v>
      </c>
      <c r="Q50">
        <f t="shared" si="7"/>
        <v>16.375347865885001</v>
      </c>
      <c r="R50">
        <f t="shared" si="8"/>
        <v>5.5967971073228302</v>
      </c>
      <c r="W50" s="34">
        <v>6.5483903527717802</v>
      </c>
      <c r="X50" s="34">
        <v>14.9045798531965</v>
      </c>
      <c r="Y50" s="34">
        <v>0.74197252051835805</v>
      </c>
      <c r="Z50" s="34">
        <v>0.224409071418287</v>
      </c>
      <c r="AA50" s="34">
        <v>5.5707853635709101</v>
      </c>
      <c r="AB50" s="34">
        <v>5.7313717530597597</v>
      </c>
      <c r="AC50" s="34">
        <v>1.9588789875629899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34.632886211208401</v>
      </c>
      <c r="O51">
        <f t="shared" si="5"/>
        <v>0</v>
      </c>
      <c r="P51">
        <f t="shared" si="6"/>
        <v>0</v>
      </c>
      <c r="Q51">
        <f t="shared" si="7"/>
        <v>0</v>
      </c>
      <c r="R51">
        <f t="shared" si="8"/>
        <v>42.895742639536302</v>
      </c>
      <c r="W51" s="28">
        <v>0</v>
      </c>
      <c r="X51" s="28">
        <v>0</v>
      </c>
      <c r="Y51" s="34">
        <v>13.1604967602592</v>
      </c>
      <c r="Z51" s="28">
        <v>0</v>
      </c>
      <c r="AA51" s="28">
        <v>0</v>
      </c>
      <c r="AB51" s="28">
        <v>0</v>
      </c>
      <c r="AC51" s="34">
        <v>16.300382203023801</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619.55678275738001</v>
      </c>
      <c r="M52">
        <f t="shared" si="3"/>
        <v>24.348685309755201</v>
      </c>
      <c r="N52">
        <f t="shared" si="4"/>
        <v>95.115393268538497</v>
      </c>
      <c r="O52">
        <f t="shared" si="5"/>
        <v>1.59112816594672</v>
      </c>
      <c r="P52">
        <f t="shared" si="6"/>
        <v>85.941950503959703</v>
      </c>
      <c r="Q52">
        <f t="shared" si="7"/>
        <v>4.0316774658027299E-2</v>
      </c>
      <c r="R52">
        <f t="shared" si="8"/>
        <v>28.3944662526998</v>
      </c>
      <c r="W52" s="34">
        <v>247.82271310295201</v>
      </c>
      <c r="X52" s="34">
        <v>9.7394741239020899</v>
      </c>
      <c r="Y52" s="34">
        <v>38.046157307415399</v>
      </c>
      <c r="Z52" s="34">
        <v>0.63645126637868998</v>
      </c>
      <c r="AA52" s="34">
        <v>34.376780201583898</v>
      </c>
      <c r="AB52" s="34">
        <v>1.6126709863210902E-2</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0.18788696904247701</v>
      </c>
      <c r="M53">
        <f t="shared" si="3"/>
        <v>2.35928348884089</v>
      </c>
      <c r="N53">
        <f t="shared" si="4"/>
        <v>0</v>
      </c>
      <c r="O53">
        <f t="shared" si="5"/>
        <v>0.196085673146148</v>
      </c>
      <c r="P53">
        <f t="shared" si="6"/>
        <v>0.97916702663787003</v>
      </c>
      <c r="Q53">
        <f t="shared" si="7"/>
        <v>6.6770601271898302</v>
      </c>
      <c r="R53">
        <f t="shared" si="8"/>
        <v>2.7585298032157399</v>
      </c>
      <c r="W53" s="34">
        <v>5.6366090712742997E-2</v>
      </c>
      <c r="X53" s="34">
        <v>0.70778504665226805</v>
      </c>
      <c r="Y53" s="28">
        <v>0</v>
      </c>
      <c r="Z53" s="34">
        <v>5.8825701943844497E-2</v>
      </c>
      <c r="AA53" s="34">
        <v>0.29375010799136098</v>
      </c>
      <c r="AB53" s="34">
        <v>2.0031180381569502</v>
      </c>
      <c r="AC53" s="34">
        <v>0.82755894096472304</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6.1272107724165599</v>
      </c>
      <c r="M54">
        <f t="shared" si="3"/>
        <v>238.89308381576899</v>
      </c>
      <c r="N54">
        <f t="shared" si="4"/>
        <v>14.1068623685363</v>
      </c>
      <c r="O54">
        <f t="shared" si="5"/>
        <v>112.97885388138</v>
      </c>
      <c r="P54">
        <f t="shared" si="6"/>
        <v>132.60700084611801</v>
      </c>
      <c r="Q54">
        <f t="shared" si="7"/>
        <v>808.48024574528904</v>
      </c>
      <c r="R54">
        <f t="shared" si="8"/>
        <v>180.78334424973801</v>
      </c>
      <c r="W54" s="34">
        <v>5.9433944492440602</v>
      </c>
      <c r="X54" s="34">
        <v>231.72629130129599</v>
      </c>
      <c r="Y54" s="34">
        <v>13.6836564974802</v>
      </c>
      <c r="Z54" s="34">
        <v>109.58948826493901</v>
      </c>
      <c r="AA54" s="34">
        <v>128.628790820734</v>
      </c>
      <c r="AB54" s="34">
        <v>784.22583837292996</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4.1252432676385604</v>
      </c>
      <c r="T55" s="29">
        <f>T47-405/40</f>
        <v>354.47476</v>
      </c>
      <c r="U55" s="29">
        <f>U47-22.2357/40</f>
        <v>19.4562375</v>
      </c>
      <c r="W55" s="28">
        <v>0</v>
      </c>
      <c r="X55" s="28">
        <v>0</v>
      </c>
      <c r="Y55" s="28">
        <v>0</v>
      </c>
      <c r="Z55" s="28">
        <v>0</v>
      </c>
      <c r="AA55" s="34">
        <v>264.64930781137502</v>
      </c>
      <c r="AB55" s="28">
        <v>0</v>
      </c>
      <c r="AC55" s="34">
        <v>17.744609517638601</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8.7120642044636405</v>
      </c>
      <c r="M56">
        <f t="shared" si="3"/>
        <v>4.3763647507343402</v>
      </c>
      <c r="N56">
        <f t="shared" si="4"/>
        <v>0.67445778761699104</v>
      </c>
      <c r="O56">
        <f t="shared" si="5"/>
        <v>6.2455583369330499E-2</v>
      </c>
      <c r="P56">
        <f t="shared" si="6"/>
        <v>29.7328837257019</v>
      </c>
      <c r="Q56">
        <f t="shared" si="7"/>
        <v>0.10631580611951</v>
      </c>
      <c r="R56">
        <f t="shared" si="8"/>
        <v>0.19163846430165599</v>
      </c>
      <c r="W56" s="34">
        <v>8.7120642044636405</v>
      </c>
      <c r="X56" s="34">
        <v>4.3763647507343402</v>
      </c>
      <c r="Y56" s="34">
        <v>0.67445778761699104</v>
      </c>
      <c r="Z56" s="34">
        <v>6.2455583369330499E-2</v>
      </c>
      <c r="AA56" s="34">
        <v>29.7328837257019</v>
      </c>
      <c r="AB56" s="34">
        <v>0.10631580611951</v>
      </c>
      <c r="AC56" s="34">
        <v>0.19163846430165599</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57.764840856731503</v>
      </c>
      <c r="M57">
        <f t="shared" si="3"/>
        <v>8.89725656238301</v>
      </c>
      <c r="N57">
        <f t="shared" si="4"/>
        <v>26.281357001439901</v>
      </c>
      <c r="O57">
        <f t="shared" si="5"/>
        <v>2.5739312818574498</v>
      </c>
      <c r="P57">
        <f t="shared" si="6"/>
        <v>64.322827285817098</v>
      </c>
      <c r="Q57">
        <f t="shared" si="7"/>
        <v>53.922104139668797</v>
      </c>
      <c r="R57">
        <f t="shared" si="8"/>
        <v>18.016158149388001</v>
      </c>
      <c r="W57" s="34">
        <v>57.764840856731503</v>
      </c>
      <c r="X57" s="34">
        <v>8.89725656238301</v>
      </c>
      <c r="Y57" s="34">
        <v>26.281357001439901</v>
      </c>
      <c r="Z57" s="34">
        <v>2.5739312818574498</v>
      </c>
      <c r="AA57" s="34">
        <v>64.322827285817098</v>
      </c>
      <c r="AB57" s="34">
        <v>53.922104139668797</v>
      </c>
      <c r="AC57" s="34">
        <v>18.016158149388001</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14.482855630978101</v>
      </c>
      <c r="M58">
        <f t="shared" si="3"/>
        <v>31.6720491362749</v>
      </c>
      <c r="N58">
        <f t="shared" si="4"/>
        <v>2.4670274966574102</v>
      </c>
      <c r="O58">
        <f t="shared" si="5"/>
        <v>0.79408610387740297</v>
      </c>
      <c r="P58">
        <f t="shared" si="6"/>
        <v>11.7448295690631</v>
      </c>
      <c r="Q58">
        <f t="shared" si="7"/>
        <v>13.5472251054201</v>
      </c>
      <c r="R58">
        <f t="shared" si="8"/>
        <v>1.7987007095032399</v>
      </c>
      <c r="W58" s="34">
        <v>5.0689994708423303</v>
      </c>
      <c r="X58" s="34">
        <v>11.085217197696201</v>
      </c>
      <c r="Y58" s="34">
        <v>0.863459623830094</v>
      </c>
      <c r="Z58" s="34">
        <v>0.27793013635709102</v>
      </c>
      <c r="AA58" s="34">
        <v>4.1106903491720699</v>
      </c>
      <c r="AB58" s="34">
        <v>4.7415287868970504</v>
      </c>
      <c r="AC58" s="34">
        <v>0.62954524832613401</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34.632886211208401</v>
      </c>
      <c r="O59">
        <f t="shared" si="5"/>
        <v>0</v>
      </c>
      <c r="P59">
        <f t="shared" si="6"/>
        <v>0</v>
      </c>
      <c r="Q59">
        <f t="shared" si="7"/>
        <v>0</v>
      </c>
      <c r="R59">
        <f t="shared" si="8"/>
        <v>42.905947197908397</v>
      </c>
      <c r="W59" s="28">
        <v>0</v>
      </c>
      <c r="X59" s="28">
        <v>0</v>
      </c>
      <c r="Y59" s="34">
        <v>13.1604967602592</v>
      </c>
      <c r="Z59" s="28">
        <v>0</v>
      </c>
      <c r="AA59" s="28">
        <v>0</v>
      </c>
      <c r="AB59" s="28">
        <v>0</v>
      </c>
      <c r="AC59" s="34">
        <v>16.304259935205199</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624.73458684305297</v>
      </c>
      <c r="M60">
        <f t="shared" si="3"/>
        <v>36.510133368430502</v>
      </c>
      <c r="N60">
        <f t="shared" si="4"/>
        <v>97.466633999280006</v>
      </c>
      <c r="O60">
        <f t="shared" si="5"/>
        <v>1.5874286618070499</v>
      </c>
      <c r="P60">
        <f t="shared" si="6"/>
        <v>104.261874460043</v>
      </c>
      <c r="Q60">
        <f t="shared" si="7"/>
        <v>4.6064974010079203E-2</v>
      </c>
      <c r="R60">
        <f t="shared" si="8"/>
        <v>26.6652615352772</v>
      </c>
      <c r="W60" s="34">
        <v>249.893834737221</v>
      </c>
      <c r="X60" s="34">
        <v>14.604053347372201</v>
      </c>
      <c r="Y60" s="34">
        <v>38.986653599712</v>
      </c>
      <c r="Z60" s="34">
        <v>0.63497146472282195</v>
      </c>
      <c r="AA60" s="34">
        <v>41.704749784017302</v>
      </c>
      <c r="AB60" s="34">
        <v>1.84259896040317E-2</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0.18788696904247701</v>
      </c>
      <c r="M61">
        <f t="shared" si="3"/>
        <v>1.5938412864170901</v>
      </c>
      <c r="N61">
        <f t="shared" si="4"/>
        <v>0</v>
      </c>
      <c r="O61">
        <f t="shared" si="5"/>
        <v>0.196085673146148</v>
      </c>
      <c r="P61">
        <f t="shared" si="6"/>
        <v>0.97916702663787003</v>
      </c>
      <c r="Q61">
        <f t="shared" si="7"/>
        <v>3.85952723782097</v>
      </c>
      <c r="R61">
        <f t="shared" si="8"/>
        <v>2.78013085361171</v>
      </c>
      <c r="W61" s="34">
        <v>5.6366090712742997E-2</v>
      </c>
      <c r="X61" s="34">
        <v>0.47815238592512599</v>
      </c>
      <c r="Y61" s="28">
        <v>0</v>
      </c>
      <c r="Z61" s="34">
        <v>5.8825701943844497E-2</v>
      </c>
      <c r="AA61" s="34">
        <v>0.29375010799136098</v>
      </c>
      <c r="AB61" s="34">
        <v>1.1578581713462901</v>
      </c>
      <c r="AC61" s="34">
        <v>0.83403925608351304</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6.1271806944104199</v>
      </c>
      <c r="M62">
        <f t="shared" si="3"/>
        <v>237.86059694061501</v>
      </c>
      <c r="N62">
        <f t="shared" si="4"/>
        <v>13.9234463086253</v>
      </c>
      <c r="O62">
        <f t="shared" si="5"/>
        <v>116.04637260359399</v>
      </c>
      <c r="P62">
        <f t="shared" si="6"/>
        <v>135.637160012766</v>
      </c>
      <c r="Q62">
        <f t="shared" si="7"/>
        <v>842.32516087372801</v>
      </c>
      <c r="R62">
        <f t="shared" si="8"/>
        <v>180.48142837612201</v>
      </c>
      <c r="W62" s="34">
        <v>5.9433652735781104</v>
      </c>
      <c r="X62" s="34">
        <v>230.72477903239701</v>
      </c>
      <c r="Y62" s="34">
        <v>13.505742919366501</v>
      </c>
      <c r="Z62" s="34">
        <v>112.564981425486</v>
      </c>
      <c r="AA62" s="34">
        <v>131.568045212383</v>
      </c>
      <c r="AB62" s="34">
        <v>817.05540604751604</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4.5383650838733098</v>
      </c>
      <c r="T63" s="29">
        <f>T55-405/40</f>
        <v>344.34976</v>
      </c>
      <c r="U63" s="29">
        <f>U55-22.2357/40</f>
        <v>18.900345000000002</v>
      </c>
      <c r="W63" s="28">
        <v>0</v>
      </c>
      <c r="X63" s="28">
        <v>0</v>
      </c>
      <c r="Y63" s="28">
        <v>0</v>
      </c>
      <c r="Z63" s="28">
        <v>0</v>
      </c>
      <c r="AA63" s="34">
        <v>255.73644704823599</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10.010907253419701</v>
      </c>
      <c r="M64">
        <f t="shared" si="3"/>
        <v>4.8998701879337601</v>
      </c>
      <c r="N64">
        <f t="shared" si="4"/>
        <v>0.76394728509719201</v>
      </c>
      <c r="O64">
        <f t="shared" si="5"/>
        <v>0.10003783218142499</v>
      </c>
      <c r="P64">
        <f t="shared" si="6"/>
        <v>30.358625356371501</v>
      </c>
      <c r="Q64">
        <f t="shared" si="7"/>
        <v>0.190223798164147</v>
      </c>
      <c r="R64">
        <f t="shared" si="8"/>
        <v>0.29309448249820003</v>
      </c>
      <c r="W64" s="34">
        <v>10.010907253419701</v>
      </c>
      <c r="X64" s="34">
        <v>4.8998701879337601</v>
      </c>
      <c r="Y64" s="34">
        <v>0.76394728509719201</v>
      </c>
      <c r="Z64" s="34">
        <v>0.10003783218142499</v>
      </c>
      <c r="AA64" s="34">
        <v>30.358625356371501</v>
      </c>
      <c r="AB64" s="34">
        <v>0.190223798164147</v>
      </c>
      <c r="AC64" s="34">
        <v>0.29309448249820003</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61.709901511879004</v>
      </c>
      <c r="M65">
        <f t="shared" si="3"/>
        <v>9.5047292225701892</v>
      </c>
      <c r="N65">
        <f t="shared" si="4"/>
        <v>28.285476576673901</v>
      </c>
      <c r="O65">
        <f t="shared" si="5"/>
        <v>2.8304933945284398</v>
      </c>
      <c r="P65">
        <f t="shared" si="6"/>
        <v>69.697652231821493</v>
      </c>
      <c r="Q65">
        <f t="shared" si="7"/>
        <v>53.922104139668797</v>
      </c>
      <c r="R65">
        <f t="shared" si="8"/>
        <v>25.354493070194401</v>
      </c>
      <c r="W65" s="34">
        <v>61.709901511879004</v>
      </c>
      <c r="X65" s="34">
        <v>9.5047292225701892</v>
      </c>
      <c r="Y65" s="34">
        <v>28.285476576673901</v>
      </c>
      <c r="Z65" s="34">
        <v>2.8304933945284398</v>
      </c>
      <c r="AA65" s="34">
        <v>69.697652231821493</v>
      </c>
      <c r="AB65" s="34">
        <v>53.922104139668797</v>
      </c>
      <c r="AC65" s="34">
        <v>25.354493070194401</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28.351896730433001</v>
      </c>
      <c r="N66">
        <f t="shared" si="4"/>
        <v>2.4769289427131498</v>
      </c>
      <c r="O66">
        <f t="shared" si="5"/>
        <v>0.74161674472899397</v>
      </c>
      <c r="P66">
        <f t="shared" si="6"/>
        <v>14.2236429291371</v>
      </c>
      <c r="Q66">
        <f t="shared" si="7"/>
        <v>14.3333506530906</v>
      </c>
      <c r="R66">
        <f t="shared" si="8"/>
        <v>1.91709808966369</v>
      </c>
      <c r="W66" s="34">
        <v>5.1016546112311003</v>
      </c>
      <c r="X66" s="34">
        <v>9.9231638556515396</v>
      </c>
      <c r="Y66" s="34">
        <v>0.86692512994960402</v>
      </c>
      <c r="Z66" s="34">
        <v>0.25956586065514797</v>
      </c>
      <c r="AA66" s="34">
        <v>4.9782750251979797</v>
      </c>
      <c r="AB66" s="34">
        <v>5.0166727285817103</v>
      </c>
      <c r="AC66" s="34">
        <v>0.67098433138228997</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27.388484710696801</v>
      </c>
      <c r="O67">
        <f t="shared" si="5"/>
        <v>0</v>
      </c>
      <c r="P67">
        <f t="shared" si="6"/>
        <v>0</v>
      </c>
      <c r="Q67">
        <f t="shared" si="7"/>
        <v>0</v>
      </c>
      <c r="R67">
        <f t="shared" si="8"/>
        <v>42.911060437270301</v>
      </c>
      <c r="W67" s="28">
        <v>0</v>
      </c>
      <c r="X67" s="28">
        <v>0</v>
      </c>
      <c r="Y67" s="34">
        <v>10.4076241900648</v>
      </c>
      <c r="Z67" s="28">
        <v>0</v>
      </c>
      <c r="AA67" s="28">
        <v>0</v>
      </c>
      <c r="AB67" s="28">
        <v>0</v>
      </c>
      <c r="AC67" s="34">
        <v>16.306202966162701</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644.44844825413998</v>
      </c>
      <c r="M68">
        <f t="shared" si="3"/>
        <v>47.565065832433497</v>
      </c>
      <c r="N68">
        <f t="shared" si="4"/>
        <v>107.037627339813</v>
      </c>
      <c r="O68">
        <f t="shared" si="5"/>
        <v>1.60005560205183</v>
      </c>
      <c r="P68">
        <f t="shared" si="6"/>
        <v>125.93714686825</v>
      </c>
      <c r="Q68">
        <f t="shared" si="7"/>
        <v>5.4458505588553002E-2</v>
      </c>
      <c r="R68">
        <f t="shared" si="8"/>
        <v>27.2851285727142</v>
      </c>
      <c r="W68" s="34">
        <v>257.77937930165598</v>
      </c>
      <c r="X68" s="34">
        <v>19.026026332973402</v>
      </c>
      <c r="Y68" s="34">
        <v>42.8150509359251</v>
      </c>
      <c r="Z68" s="34">
        <v>0.640022240820734</v>
      </c>
      <c r="AA68" s="34">
        <v>50.374858747300202</v>
      </c>
      <c r="AB68" s="34">
        <v>2.17834022354212E-2</v>
      </c>
      <c r="AC68" s="34">
        <v>10.914051429085699</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0.18788696904247701</v>
      </c>
      <c r="M69">
        <f t="shared" si="3"/>
        <v>1.4029761761459101</v>
      </c>
      <c r="N69">
        <f t="shared" si="4"/>
        <v>0</v>
      </c>
      <c r="O69">
        <f t="shared" si="5"/>
        <v>0.19693627309815201</v>
      </c>
      <c r="P69">
        <f t="shared" si="6"/>
        <v>0.97916702663787003</v>
      </c>
      <c r="Q69">
        <f t="shared" si="7"/>
        <v>3.8631109887209001</v>
      </c>
      <c r="R69">
        <f t="shared" si="8"/>
        <v>2.8281330040796702</v>
      </c>
      <c r="W69" s="34">
        <v>5.6366090712742997E-2</v>
      </c>
      <c r="X69" s="34">
        <v>0.42089285284377198</v>
      </c>
      <c r="Y69" s="28">
        <v>0</v>
      </c>
      <c r="Z69" s="34">
        <v>5.9080881929445599E-2</v>
      </c>
      <c r="AA69" s="34">
        <v>0.29375010799136098</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6.1272107724165599</v>
      </c>
      <c r="M70">
        <f t="shared" si="3"/>
        <v>237.71725274914101</v>
      </c>
      <c r="N70">
        <f t="shared" si="4"/>
        <v>14.076733992414599</v>
      </c>
      <c r="O70">
        <f t="shared" si="5"/>
        <v>123.579461713166</v>
      </c>
      <c r="P70">
        <f t="shared" si="6"/>
        <v>136.87184004661</v>
      </c>
      <c r="Q70">
        <f t="shared" si="7"/>
        <v>866.72666829952595</v>
      </c>
      <c r="R70">
        <f t="shared" si="8"/>
        <v>180.27352121529299</v>
      </c>
      <c r="W70" s="34">
        <v>5.9433944492440602</v>
      </c>
      <c r="X70" s="34">
        <v>230.58573516666701</v>
      </c>
      <c r="Y70" s="34">
        <v>13.6544319726422</v>
      </c>
      <c r="Z70" s="34">
        <v>119.872077861771</v>
      </c>
      <c r="AA70" s="34">
        <v>132.76568484521201</v>
      </c>
      <c r="AB70" s="34">
        <v>840.72486825054</v>
      </c>
      <c r="AC70" s="34">
        <v>174.86531557883399</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21.248349785457201</v>
      </c>
      <c r="Q71">
        <v>0</v>
      </c>
      <c r="R71" s="33">
        <v>5.09423850557957</v>
      </c>
      <c r="T71" s="29">
        <f>T63-405/40</f>
        <v>334.22476</v>
      </c>
      <c r="U71" s="29">
        <f>U63-22.2357/40</f>
        <v>18.344452499999999</v>
      </c>
      <c r="W71" s="28">
        <v>0</v>
      </c>
      <c r="X71" s="28">
        <v>0</v>
      </c>
      <c r="Y71" s="28">
        <v>0</v>
      </c>
      <c r="Z71" s="28">
        <v>0</v>
      </c>
      <c r="AA71" s="34">
        <v>255.20568178545699</v>
      </c>
      <c r="AB71" s="28">
        <v>0</v>
      </c>
      <c r="AC71" s="34">
        <v>17.935355255579601</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5.4233756251367904</v>
      </c>
      <c r="N72">
        <f t="shared" si="4"/>
        <v>0.85343678365730702</v>
      </c>
      <c r="O72">
        <f t="shared" si="5"/>
        <v>0.13762008099351999</v>
      </c>
      <c r="P72">
        <f t="shared" si="6"/>
        <v>31.1145057199424</v>
      </c>
      <c r="Q72">
        <f t="shared" si="7"/>
        <v>0.27413179024478002</v>
      </c>
      <c r="R72">
        <f t="shared" si="8"/>
        <v>0.39231338362850998</v>
      </c>
      <c r="W72" s="34">
        <v>11.3097503059755</v>
      </c>
      <c r="X72" s="34">
        <v>5.4233756251367904</v>
      </c>
      <c r="Y72" s="34">
        <v>0.85343678365730702</v>
      </c>
      <c r="Z72" s="34">
        <v>0.13762008099351999</v>
      </c>
      <c r="AA72" s="34">
        <v>31.1145057199424</v>
      </c>
      <c r="AB72" s="34">
        <v>0.27413179024478002</v>
      </c>
      <c r="AC72" s="34">
        <v>0.39231338362850998</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65.654962167026596</v>
      </c>
      <c r="M73">
        <f t="shared" si="3"/>
        <v>10.1122018863571</v>
      </c>
      <c r="N73">
        <f t="shared" si="4"/>
        <v>30.461610046796299</v>
      </c>
      <c r="O73">
        <f t="shared" si="5"/>
        <v>3.10179468430526</v>
      </c>
      <c r="P73">
        <f t="shared" si="6"/>
        <v>75.111427753779694</v>
      </c>
      <c r="Q73">
        <f t="shared" si="7"/>
        <v>53.922104139668797</v>
      </c>
      <c r="R73">
        <f t="shared" si="8"/>
        <v>32.639707015478798</v>
      </c>
      <c r="W73" s="34">
        <v>65.654962167026596</v>
      </c>
      <c r="X73" s="34">
        <v>10.1122018863571</v>
      </c>
      <c r="Y73" s="34">
        <v>30.461610046796299</v>
      </c>
      <c r="Z73" s="34">
        <v>3.10179468430526</v>
      </c>
      <c r="AA73" s="34">
        <v>75.111427753779694</v>
      </c>
      <c r="AB73" s="34">
        <v>53.922104139668797</v>
      </c>
      <c r="AC73" s="34">
        <v>32.639707015478798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2.5199426535020102</v>
      </c>
      <c r="O74">
        <f t="shared" si="5"/>
        <v>0.82867427748637101</v>
      </c>
      <c r="P74">
        <f t="shared" si="6"/>
        <v>17.0361764167438</v>
      </c>
      <c r="Q74">
        <f t="shared" si="7"/>
        <v>15.100307744523301</v>
      </c>
      <c r="R74">
        <f t="shared" si="8"/>
        <v>2.56328505399568</v>
      </c>
      <c r="W74" s="34">
        <v>5.1477909071274297</v>
      </c>
      <c r="X74" s="34">
        <v>9.4149373513318899</v>
      </c>
      <c r="Y74" s="34">
        <v>0.88197992872570197</v>
      </c>
      <c r="Z74" s="34">
        <v>0.29003599712022998</v>
      </c>
      <c r="AA74" s="34">
        <v>5.9626617458603297</v>
      </c>
      <c r="AB74" s="34">
        <v>5.2851077105831497</v>
      </c>
      <c r="AC74" s="34">
        <v>0.89714976889848796</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32.025852184456802</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667.33059008279201</v>
      </c>
      <c r="M76">
        <f t="shared" ref="M76:M139" si="98">X76/AK76</f>
        <v>54.243082422246196</v>
      </c>
      <c r="N76">
        <f t="shared" ref="N76:N139" si="99">Y76/AL76</f>
        <v>104.96237922966201</v>
      </c>
      <c r="O76">
        <f t="shared" ref="O76:O139" si="100">Z76/AM76</f>
        <v>1.35764976511879</v>
      </c>
      <c r="P76">
        <f t="shared" ref="P76:P139" si="101">AA76/AN76</f>
        <v>149.37041486681099</v>
      </c>
      <c r="Q76">
        <f t="shared" ref="Q76:Q139" si="102">AB76/AO76</f>
        <v>5.7826202618790497</v>
      </c>
      <c r="R76">
        <f t="shared" ref="R76:R139" si="103">AC76/AP76</f>
        <v>17.42149424946</v>
      </c>
      <c r="W76" s="34">
        <v>266.93223603311702</v>
      </c>
      <c r="X76" s="34">
        <v>21.697232968898501</v>
      </c>
      <c r="Y76" s="34">
        <v>41.984951691864701</v>
      </c>
      <c r="Z76" s="34">
        <v>0.54305990604751597</v>
      </c>
      <c r="AA76" s="34">
        <v>59.748165946724299</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6.2541396688265E-3</v>
      </c>
      <c r="O77">
        <f t="shared" si="100"/>
        <v>0.170656493280538</v>
      </c>
      <c r="P77">
        <f t="shared" si="101"/>
        <v>0.77689816414686697</v>
      </c>
      <c r="Q77">
        <f t="shared" si="102"/>
        <v>5.8113269510438998</v>
      </c>
      <c r="R77">
        <f t="shared" si="103"/>
        <v>4.8068438086152998</v>
      </c>
      <c r="W77" s="34">
        <v>4.2818520518358501E-2</v>
      </c>
      <c r="X77" s="34">
        <v>0.28974498776097901</v>
      </c>
      <c r="Y77" s="34">
        <v>1.8762419006479499E-3</v>
      </c>
      <c r="Z77" s="34">
        <v>5.1196947984161301E-2</v>
      </c>
      <c r="AA77" s="34">
        <v>0.23306944924406001</v>
      </c>
      <c r="AB77" s="34">
        <v>1.7433980853131701</v>
      </c>
      <c r="AC77" s="34">
        <v>1.4420531425845899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6.1272107724165599</v>
      </c>
      <c r="M78">
        <f t="shared" si="98"/>
        <v>237.74090303711799</v>
      </c>
      <c r="N78">
        <f t="shared" si="99"/>
        <v>14.1283342610941</v>
      </c>
      <c r="O78">
        <f t="shared" si="100"/>
        <v>127.100803700653</v>
      </c>
      <c r="P78">
        <f t="shared" si="101"/>
        <v>138.98206118768201</v>
      </c>
      <c r="Q78">
        <f t="shared" si="102"/>
        <v>889.12816125225504</v>
      </c>
      <c r="R78">
        <f t="shared" si="103"/>
        <v>181.16624315757801</v>
      </c>
      <c r="W78" s="34">
        <v>5.9433944492440602</v>
      </c>
      <c r="X78" s="34">
        <v>230.60867594600401</v>
      </c>
      <c r="Y78" s="34">
        <v>13.704484233261301</v>
      </c>
      <c r="Z78" s="34">
        <v>123.287779589633</v>
      </c>
      <c r="AA78" s="34">
        <v>134.81259935205199</v>
      </c>
      <c r="AB78" s="34">
        <v>862.45431641468701</v>
      </c>
      <c r="AC78" s="34">
        <v>175.73125586285099</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38.551652053276001</v>
      </c>
      <c r="Q79">
        <v>0</v>
      </c>
      <c r="R79" s="33">
        <v>5.8135573376530196</v>
      </c>
      <c r="T79" s="29">
        <f>T71-405/40</f>
        <v>324.09976</v>
      </c>
      <c r="U79" s="29">
        <f>U71-22.2357/40</f>
        <v>17.78856</v>
      </c>
      <c r="W79" s="28">
        <v>0</v>
      </c>
      <c r="X79" s="28">
        <v>0</v>
      </c>
      <c r="Y79" s="28">
        <v>0</v>
      </c>
      <c r="Z79" s="28">
        <v>0</v>
      </c>
      <c r="AA79" s="34">
        <v>265.421484053276</v>
      </c>
      <c r="AB79" s="28">
        <v>0</v>
      </c>
      <c r="AC79" s="34">
        <v>18.265549337652999</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5.9468810659431304</v>
      </c>
      <c r="N80">
        <f t="shared" si="99"/>
        <v>0.94292628185745098</v>
      </c>
      <c r="O80">
        <f t="shared" si="100"/>
        <v>0.175202329769618</v>
      </c>
      <c r="P80">
        <f t="shared" si="101"/>
        <v>31.896588610511198</v>
      </c>
      <c r="Q80">
        <f t="shared" si="102"/>
        <v>0.35803978228941702</v>
      </c>
      <c r="R80">
        <f t="shared" si="103"/>
        <v>0.49128585296976202</v>
      </c>
      <c r="W80" s="34">
        <v>12.6085933585313</v>
      </c>
      <c r="X80" s="34">
        <v>5.9468810659431304</v>
      </c>
      <c r="Y80" s="34">
        <v>0.94292628185745098</v>
      </c>
      <c r="Z80" s="34">
        <v>0.175202329769618</v>
      </c>
      <c r="AA80" s="34">
        <v>31.896588610511198</v>
      </c>
      <c r="AB80" s="34">
        <v>0.35803978228941702</v>
      </c>
      <c r="AC80" s="34">
        <v>0.49128585296976202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69.600022822174196</v>
      </c>
      <c r="M81">
        <f t="shared" si="98"/>
        <v>10.719674546544301</v>
      </c>
      <c r="N81">
        <f t="shared" si="99"/>
        <v>32.597554564434802</v>
      </c>
      <c r="O81">
        <f t="shared" si="100"/>
        <v>3.3689323340532802</v>
      </c>
      <c r="P81">
        <f t="shared" si="101"/>
        <v>81.804206515478796</v>
      </c>
      <c r="Q81">
        <f t="shared" si="102"/>
        <v>53.922104139668797</v>
      </c>
      <c r="R81">
        <f t="shared" si="103"/>
        <v>40.038378408567297</v>
      </c>
      <c r="W81" s="34">
        <v>69.600022822174196</v>
      </c>
      <c r="X81" s="34">
        <v>10.719674546544301</v>
      </c>
      <c r="Y81" s="34">
        <v>32.597554564434802</v>
      </c>
      <c r="Z81" s="34">
        <v>3.3689323340532802</v>
      </c>
      <c r="AA81" s="34">
        <v>81.804206515478796</v>
      </c>
      <c r="AB81" s="34">
        <v>53.922104139668797</v>
      </c>
      <c r="AC81" s="34">
        <v>40.038378408567297</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2.5422536501079902</v>
      </c>
      <c r="O82">
        <f t="shared" si="100"/>
        <v>0.803579142240049</v>
      </c>
      <c r="P82">
        <f t="shared" si="101"/>
        <v>17.331774606602899</v>
      </c>
      <c r="Q82">
        <f t="shared" si="102"/>
        <v>15.575394178751401</v>
      </c>
      <c r="R82">
        <f t="shared" si="103"/>
        <v>3.0886221076725402</v>
      </c>
      <c r="W82" s="34">
        <v>4.7859487041036699</v>
      </c>
      <c r="X82" s="34">
        <v>9.8404627595392409</v>
      </c>
      <c r="Y82" s="34">
        <v>0.88978877753779695</v>
      </c>
      <c r="Z82" s="34">
        <v>0.28125269978401701</v>
      </c>
      <c r="AA82" s="34">
        <v>6.0661211123110101</v>
      </c>
      <c r="AB82" s="34">
        <v>5.4513879625629897</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9.9991826759122393</v>
      </c>
      <c r="O83">
        <f t="shared" si="100"/>
        <v>0</v>
      </c>
      <c r="P83">
        <f t="shared" si="101"/>
        <v>0</v>
      </c>
      <c r="Q83">
        <f t="shared" si="102"/>
        <v>0</v>
      </c>
      <c r="R83">
        <f t="shared" si="103"/>
        <v>24.163694374976298</v>
      </c>
      <c r="W83" s="28">
        <v>0</v>
      </c>
      <c r="X83" s="28">
        <v>0</v>
      </c>
      <c r="Y83" s="34">
        <v>3.79968941684665</v>
      </c>
      <c r="Z83" s="28">
        <v>0</v>
      </c>
      <c r="AA83" s="28">
        <v>0</v>
      </c>
      <c r="AB83" s="28">
        <v>0</v>
      </c>
      <c r="AC83" s="28">
        <v>9.1822038624910007</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683.67197345212503</v>
      </c>
      <c r="M84">
        <f t="shared" si="98"/>
        <v>89.445856242620494</v>
      </c>
      <c r="N84">
        <f t="shared" si="99"/>
        <v>120.55900260979099</v>
      </c>
      <c r="O84">
        <f t="shared" si="100"/>
        <v>0.98418959593232502</v>
      </c>
      <c r="P84">
        <f t="shared" si="101"/>
        <v>165.58481515478701</v>
      </c>
      <c r="Q84">
        <f t="shared" si="102"/>
        <v>4.1540948281137497</v>
      </c>
      <c r="R84">
        <f t="shared" si="103"/>
        <v>14.1285732778978</v>
      </c>
      <c r="W84" s="34">
        <v>273.46878938085001</v>
      </c>
      <c r="X84" s="34">
        <v>35.7783424970482</v>
      </c>
      <c r="Y84" s="34">
        <v>48.223601043916503</v>
      </c>
      <c r="Z84" s="34">
        <v>0.39367583837293002</v>
      </c>
      <c r="AA84" s="34">
        <v>66.233926061915</v>
      </c>
      <c r="AB84" s="34">
        <v>1.6616379312455001</v>
      </c>
      <c r="AC84" s="34">
        <v>5.6514293111591103</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9.2773487401008006E-2</v>
      </c>
      <c r="M85">
        <f t="shared" si="98"/>
        <v>0.94183462023038</v>
      </c>
      <c r="N85">
        <f t="shared" si="99"/>
        <v>4.0651907847372298E-3</v>
      </c>
      <c r="O85">
        <f t="shared" si="100"/>
        <v>0.120436174466043</v>
      </c>
      <c r="P85">
        <f t="shared" si="101"/>
        <v>0.50498372786177004</v>
      </c>
      <c r="Q85">
        <f t="shared" si="102"/>
        <v>3.7885894936405</v>
      </c>
      <c r="R85">
        <f t="shared" si="103"/>
        <v>3.33595163042957</v>
      </c>
      <c r="W85" s="34">
        <v>2.78320462203024E-2</v>
      </c>
      <c r="X85" s="34">
        <v>0.28255038606911398</v>
      </c>
      <c r="Y85" s="34">
        <v>1.21955723542117E-3</v>
      </c>
      <c r="Z85" s="34">
        <v>3.6130852339812801E-2</v>
      </c>
      <c r="AA85" s="34">
        <v>0.15149511835853099</v>
      </c>
      <c r="AB85" s="34">
        <v>1.1365768480921501</v>
      </c>
      <c r="AC85" s="34">
        <v>1.0007854891288701</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6.1272107724165599</v>
      </c>
      <c r="M86">
        <f t="shared" si="98"/>
        <v>237.83575471896299</v>
      </c>
      <c r="N86">
        <f t="shared" si="99"/>
        <v>14.9538083914111</v>
      </c>
      <c r="O86">
        <f t="shared" si="100"/>
        <v>146.53409539607901</v>
      </c>
      <c r="P86">
        <f t="shared" si="101"/>
        <v>139.98099730578201</v>
      </c>
      <c r="Q86">
        <f t="shared" si="102"/>
        <v>907.22522396146496</v>
      </c>
      <c r="R86">
        <f t="shared" si="103"/>
        <v>181.83359219790199</v>
      </c>
      <c r="W86" s="34">
        <v>5.9433944492440602</v>
      </c>
      <c r="X86" s="34">
        <v>230.70068207739399</v>
      </c>
      <c r="Y86" s="34">
        <v>14.5051941396688</v>
      </c>
      <c r="Z86" s="34">
        <v>142.13807253419699</v>
      </c>
      <c r="AA86" s="34">
        <v>135.781567386609</v>
      </c>
      <c r="AB86" s="34">
        <v>880.00846724262101</v>
      </c>
      <c r="AC86" s="34">
        <v>176.37858443196501</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54.079702161267299</v>
      </c>
      <c r="Q87">
        <v>0</v>
      </c>
      <c r="R87" s="33">
        <v>6.4487497442404997</v>
      </c>
      <c r="T87" s="29">
        <f>T79-405/40</f>
        <v>313.97476</v>
      </c>
      <c r="U87" s="29">
        <f>U79-22.2357/40</f>
        <v>17.232667500000002</v>
      </c>
      <c r="W87" s="28">
        <v>0</v>
      </c>
      <c r="X87" s="28">
        <v>0</v>
      </c>
      <c r="Y87" s="28">
        <v>0</v>
      </c>
      <c r="Z87" s="28">
        <v>0</v>
      </c>
      <c r="AA87" s="34">
        <v>273.86203416126699</v>
      </c>
      <c r="AB87" s="28">
        <v>0</v>
      </c>
      <c r="AC87" s="34">
        <v>18.511616994240502</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13.907436407487401</v>
      </c>
      <c r="M88">
        <f t="shared" si="98"/>
        <v>6.4703864995428404</v>
      </c>
      <c r="N88">
        <f t="shared" si="99"/>
        <v>1.0324157811375101</v>
      </c>
      <c r="O88">
        <f t="shared" si="100"/>
        <v>0.21278457858171301</v>
      </c>
      <c r="P88">
        <f t="shared" si="101"/>
        <v>32.685831486681103</v>
      </c>
      <c r="Q88">
        <f t="shared" si="102"/>
        <v>0.44194777429805598</v>
      </c>
      <c r="R88">
        <f t="shared" si="103"/>
        <v>0.59287044290136803</v>
      </c>
      <c r="W88" s="34">
        <v>13.907436407487401</v>
      </c>
      <c r="X88" s="34">
        <v>6.4703864995428404</v>
      </c>
      <c r="Y88" s="34">
        <v>1.0324157811375101</v>
      </c>
      <c r="Z88" s="34">
        <v>0.21278457858171301</v>
      </c>
      <c r="AA88" s="34">
        <v>32.685831486681103</v>
      </c>
      <c r="AB88" s="34">
        <v>0.44194777429805598</v>
      </c>
      <c r="AC88" s="34">
        <v>0.59287044290136803</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73.545083477321796</v>
      </c>
      <c r="M89">
        <f t="shared" si="98"/>
        <v>11.3271472067315</v>
      </c>
      <c r="N89">
        <f t="shared" si="99"/>
        <v>35.068389733621302</v>
      </c>
      <c r="O89">
        <f t="shared" si="100"/>
        <v>3.67763831173506</v>
      </c>
      <c r="P89">
        <f t="shared" si="101"/>
        <v>88.253477105831493</v>
      </c>
      <c r="Q89">
        <f t="shared" si="102"/>
        <v>53.922104139668797</v>
      </c>
      <c r="R89">
        <f t="shared" si="103"/>
        <v>47.358795291216701</v>
      </c>
      <c r="W89" s="34">
        <v>73.545083477321796</v>
      </c>
      <c r="X89" s="34">
        <v>11.3271472067315</v>
      </c>
      <c r="Y89" s="34">
        <v>35.068389733621302</v>
      </c>
      <c r="Z89" s="34">
        <v>3.67763831173506</v>
      </c>
      <c r="AA89" s="34">
        <v>88.253477105831493</v>
      </c>
      <c r="AB89" s="34">
        <v>53.922104139668797</v>
      </c>
      <c r="AC89" s="34">
        <v>47.358795291216701</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31.093072580479099</v>
      </c>
      <c r="N90">
        <f t="shared" si="99"/>
        <v>2.7860443021701098</v>
      </c>
      <c r="O90">
        <f t="shared" si="100"/>
        <v>0.76473664074874004</v>
      </c>
      <c r="P90">
        <f t="shared" si="101"/>
        <v>12.683441221845101</v>
      </c>
      <c r="Q90">
        <f t="shared" si="102"/>
        <v>16.1881059960917</v>
      </c>
      <c r="R90">
        <f t="shared" si="103"/>
        <v>3.6081540255579401</v>
      </c>
      <c r="W90" s="34">
        <v>5.4220601223902101</v>
      </c>
      <c r="X90" s="34">
        <v>10.882575403167699</v>
      </c>
      <c r="Y90" s="34">
        <v>0.97511550575953898</v>
      </c>
      <c r="Z90" s="34">
        <v>0.26765782426205897</v>
      </c>
      <c r="AA90" s="34">
        <v>4.43920442764579</v>
      </c>
      <c r="AB90" s="34">
        <v>5.6658370986321103</v>
      </c>
      <c r="AC90" s="34">
        <v>1.2628539089452799</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1.2630292410291399E-2</v>
      </c>
      <c r="W91" s="28">
        <v>0</v>
      </c>
      <c r="X91" s="28">
        <v>0</v>
      </c>
      <c r="Y91" s="34">
        <v>2.3571274298056202</v>
      </c>
      <c r="Z91" s="28">
        <v>0</v>
      </c>
      <c r="AA91" s="28">
        <v>0</v>
      </c>
      <c r="AB91" s="28">
        <v>0</v>
      </c>
      <c r="AC91" s="34">
        <v>4.79951111591073E-3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9.6805260619150499E-2</v>
      </c>
      <c r="P92">
        <f t="shared" si="101"/>
        <v>191.23844600432</v>
      </c>
      <c r="Q92">
        <f t="shared" si="102"/>
        <v>1.01734012149028</v>
      </c>
      <c r="R92">
        <f t="shared" si="103"/>
        <v>8.5180122748470009</v>
      </c>
      <c r="W92" s="34">
        <v>279.95743693304502</v>
      </c>
      <c r="X92" s="34">
        <v>47.997433083657299</v>
      </c>
      <c r="Y92" s="34">
        <v>50.133377753779698</v>
      </c>
      <c r="Z92" s="34">
        <v>3.8722104247660198E-2</v>
      </c>
      <c r="AA92" s="34">
        <v>76.495378401727905</v>
      </c>
      <c r="AB92" s="34">
        <v>0.40693604859611199</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1.5294414062874999</v>
      </c>
      <c r="N93">
        <f t="shared" si="99"/>
        <v>0</v>
      </c>
      <c r="O93">
        <f t="shared" si="100"/>
        <v>7.8416395848332002E-3</v>
      </c>
      <c r="P93">
        <f t="shared" si="101"/>
        <v>0.16393161699064099</v>
      </c>
      <c r="Q93">
        <f t="shared" si="102"/>
        <v>3.8694816414686701</v>
      </c>
      <c r="R93">
        <f t="shared" si="103"/>
        <v>0.58477921358291296</v>
      </c>
      <c r="W93" s="28">
        <v>0</v>
      </c>
      <c r="X93" s="34">
        <v>0.45883242188624901</v>
      </c>
      <c r="Y93" s="28">
        <v>0</v>
      </c>
      <c r="Z93" s="34">
        <v>2.3524918754499599E-3</v>
      </c>
      <c r="AA93" s="34">
        <v>4.9179485097192201E-2</v>
      </c>
      <c r="AB93" s="34">
        <v>1.1608444924406001</v>
      </c>
      <c r="AC93" s="34">
        <v>0.17543376407487399</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6.1272107724165599</v>
      </c>
      <c r="M94">
        <f t="shared" si="98"/>
        <v>237.83676110195699</v>
      </c>
      <c r="N94">
        <f t="shared" si="99"/>
        <v>15.3198571470984</v>
      </c>
      <c r="O94">
        <f t="shared" si="100"/>
        <v>151.43987864888399</v>
      </c>
      <c r="P94">
        <f t="shared" si="101"/>
        <v>141.891874336651</v>
      </c>
      <c r="Q94">
        <f t="shared" si="102"/>
        <v>926.71513771681805</v>
      </c>
      <c r="R94">
        <f t="shared" si="103"/>
        <v>182.69115770635301</v>
      </c>
      <c r="W94" s="34">
        <v>5.9433944492440602</v>
      </c>
      <c r="X94" s="34">
        <v>230.701658268898</v>
      </c>
      <c r="Y94" s="34">
        <v>14.8602614326854</v>
      </c>
      <c r="Z94" s="34">
        <v>146.89668228941699</v>
      </c>
      <c r="AA94" s="34">
        <v>137.635118106551</v>
      </c>
      <c r="AB94" s="34">
        <v>898.91368358531304</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83.131014940245294</v>
      </c>
      <c r="Q95">
        <v>0</v>
      </c>
      <c r="R95" s="33">
        <v>7.4396483927285804</v>
      </c>
      <c r="T95" s="29">
        <f>T87-405/40</f>
        <v>303.84976</v>
      </c>
      <c r="U95" s="29">
        <f>U87-22.2357/40</f>
        <v>16.676774999999999</v>
      </c>
      <c r="W95" s="28">
        <v>0</v>
      </c>
      <c r="X95" s="28">
        <v>0</v>
      </c>
      <c r="Y95" s="28">
        <v>0</v>
      </c>
      <c r="Z95" s="28">
        <v>0</v>
      </c>
      <c r="AA95" s="34">
        <v>295.82584694024501</v>
      </c>
      <c r="AB95" s="28">
        <v>0</v>
      </c>
      <c r="AC95" s="34">
        <v>19.113390892728599</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7.0092083181713498</v>
      </c>
      <c r="N96">
        <f t="shared" si="99"/>
        <v>1.3426976378689699</v>
      </c>
      <c r="O96">
        <f t="shared" si="100"/>
        <v>0.250366827393808</v>
      </c>
      <c r="P96">
        <f t="shared" si="101"/>
        <v>33.561574841612703</v>
      </c>
      <c r="Q96">
        <f t="shared" si="102"/>
        <v>0.52585576637869003</v>
      </c>
      <c r="R96">
        <f t="shared" si="103"/>
        <v>0.69181678362131005</v>
      </c>
      <c r="W96" s="34">
        <v>15.2062794600432</v>
      </c>
      <c r="X96" s="34">
        <v>7.0092083181713498</v>
      </c>
      <c r="Y96" s="34">
        <v>1.3426976378689699</v>
      </c>
      <c r="Z96" s="34">
        <v>0.250366827393808</v>
      </c>
      <c r="AA96" s="34">
        <v>33.561574841612703</v>
      </c>
      <c r="AB96" s="34">
        <v>0.52585576637869003</v>
      </c>
      <c r="AC96" s="34">
        <v>0.69181678362131005</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77.490144132469396</v>
      </c>
      <c r="M97">
        <f t="shared" si="98"/>
        <v>11.990967281245499</v>
      </c>
      <c r="N97">
        <f t="shared" si="99"/>
        <v>37.400153563714902</v>
      </c>
      <c r="O97">
        <f t="shared" si="100"/>
        <v>3.9398924946004299</v>
      </c>
      <c r="P97">
        <f t="shared" si="101"/>
        <v>99.238650035997097</v>
      </c>
      <c r="Q97">
        <f t="shared" si="102"/>
        <v>53.922104139668797</v>
      </c>
      <c r="R97">
        <f t="shared" si="103"/>
        <v>55.214169765658703</v>
      </c>
      <c r="W97" s="34">
        <v>77.490144132469396</v>
      </c>
      <c r="X97" s="34">
        <v>11.990967281245499</v>
      </c>
      <c r="Y97" s="34">
        <v>37.400153563714902</v>
      </c>
      <c r="Z97" s="34">
        <v>3.9398924946004299</v>
      </c>
      <c r="AA97" s="34">
        <v>99.238650035997097</v>
      </c>
      <c r="AB97" s="34">
        <v>53.922104139668797</v>
      </c>
      <c r="AC97" s="34">
        <v>55.214169765658703</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16.490987143885601</v>
      </c>
      <c r="M98">
        <f t="shared" si="98"/>
        <v>32.626235383112302</v>
      </c>
      <c r="N98">
        <f t="shared" si="99"/>
        <v>2.9913007939936298</v>
      </c>
      <c r="O98">
        <f t="shared" si="100"/>
        <v>0.831761981590043</v>
      </c>
      <c r="P98">
        <f t="shared" si="101"/>
        <v>17.166231965442801</v>
      </c>
      <c r="Q98">
        <f t="shared" si="102"/>
        <v>16.722493119407599</v>
      </c>
      <c r="R98">
        <f t="shared" si="103"/>
        <v>4.6043473736295404</v>
      </c>
      <c r="W98" s="34">
        <v>5.7718455003599702</v>
      </c>
      <c r="X98" s="34">
        <v>11.4191823840893</v>
      </c>
      <c r="Y98" s="34">
        <v>1.04695527789777</v>
      </c>
      <c r="Z98" s="34">
        <v>0.29111669355651498</v>
      </c>
      <c r="AA98" s="34">
        <v>6.0081811879049702</v>
      </c>
      <c r="AB98" s="34">
        <v>5.8528725917926598</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2.3571274298056202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598.11428536717005</v>
      </c>
      <c r="M100">
        <f t="shared" si="98"/>
        <v>102.115981899478</v>
      </c>
      <c r="N100">
        <f t="shared" si="99"/>
        <v>96.286575323974006</v>
      </c>
      <c r="O100">
        <f t="shared" si="100"/>
        <v>0.100855797786177</v>
      </c>
      <c r="P100">
        <f t="shared" si="101"/>
        <v>132.91757550395999</v>
      </c>
      <c r="Q100">
        <f t="shared" si="102"/>
        <v>1.36633019528438</v>
      </c>
      <c r="R100">
        <f t="shared" si="103"/>
        <v>3.5886355428365699</v>
      </c>
      <c r="W100" s="34">
        <v>239.24571414686801</v>
      </c>
      <c r="X100" s="34">
        <v>40.8463927597912</v>
      </c>
      <c r="Y100" s="34">
        <v>38.514630129589598</v>
      </c>
      <c r="Z100" s="34">
        <v>4.0342319114470802E-2</v>
      </c>
      <c r="AA100" s="34">
        <v>53.167030201583898</v>
      </c>
      <c r="AB100" s="34">
        <v>0.54653207811375104</v>
      </c>
      <c r="AC100" s="34">
        <v>1.4354542171346301</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8.8281697024238E-3</v>
      </c>
      <c r="P101">
        <f t="shared" si="101"/>
        <v>0.16393161699064099</v>
      </c>
      <c r="Q101">
        <f t="shared" si="102"/>
        <v>3.8700079421646301</v>
      </c>
      <c r="R101">
        <f t="shared" si="103"/>
        <v>0.66447765886729004</v>
      </c>
      <c r="W101" s="28">
        <v>0</v>
      </c>
      <c r="X101" s="34">
        <v>0.58694446144708401</v>
      </c>
      <c r="Y101" s="28">
        <v>0</v>
      </c>
      <c r="Z101" s="34">
        <v>2.6484509107271401E-3</v>
      </c>
      <c r="AA101" s="34">
        <v>4.9179485097192201E-2</v>
      </c>
      <c r="AB101" s="34">
        <v>1.16100238264939</v>
      </c>
      <c r="AC101" s="34">
        <v>0.19934329766018699</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6.1272107724165599</v>
      </c>
      <c r="M102">
        <f t="shared" si="98"/>
        <v>237.84162371839099</v>
      </c>
      <c r="N102">
        <f t="shared" si="99"/>
        <v>14.9312272346047</v>
      </c>
      <c r="O102">
        <f t="shared" si="100"/>
        <v>153.818376307215</v>
      </c>
      <c r="P102">
        <f t="shared" si="101"/>
        <v>143.832772483356</v>
      </c>
      <c r="Q102">
        <f t="shared" si="102"/>
        <v>932.84622067348005</v>
      </c>
      <c r="R102">
        <f t="shared" si="103"/>
        <v>181.637855945463</v>
      </c>
      <c r="W102" s="34">
        <v>5.9433944492440602</v>
      </c>
      <c r="X102" s="34">
        <v>230.70637500683901</v>
      </c>
      <c r="Y102" s="34">
        <v>14.4832904175666</v>
      </c>
      <c r="Z102" s="34">
        <v>149.20382501799901</v>
      </c>
      <c r="AA102" s="34">
        <v>139.51778930885499</v>
      </c>
      <c r="AB102" s="34">
        <v>904.86083405327599</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2.9757118563714902</v>
      </c>
      <c r="M103">
        <v>13.8747300215983</v>
      </c>
      <c r="N103">
        <v>6.4799381101511901</v>
      </c>
      <c r="O103">
        <v>1.24511071022318</v>
      </c>
      <c r="P103" s="33">
        <v>125.12481893592501</v>
      </c>
      <c r="Q103">
        <v>0</v>
      </c>
      <c r="R103" s="33">
        <v>7.4520465156587097</v>
      </c>
      <c r="T103" s="29">
        <f>T95-405/40</f>
        <v>293.72476</v>
      </c>
      <c r="U103" s="29">
        <f>U95-22.2357/40</f>
        <v>16.1208825</v>
      </c>
      <c r="W103" s="34">
        <v>2.9757118563714902</v>
      </c>
      <c r="X103" s="34">
        <v>13.8747300215983</v>
      </c>
      <c r="Y103" s="34">
        <v>6.4799381101511901</v>
      </c>
      <c r="Z103" s="34">
        <v>1.24511071022318</v>
      </c>
      <c r="AA103" s="34">
        <v>330.73215093592501</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9.7753775393232498</v>
      </c>
      <c r="N104">
        <f t="shared" si="99"/>
        <v>3.3343940251979798</v>
      </c>
      <c r="O104">
        <f t="shared" si="100"/>
        <v>0.26110461274298102</v>
      </c>
      <c r="P104">
        <f t="shared" si="101"/>
        <v>33.850435824334099</v>
      </c>
      <c r="Q104">
        <f t="shared" si="102"/>
        <v>0.68318325161987004</v>
      </c>
      <c r="R104">
        <f t="shared" si="103"/>
        <v>0.70249307033837305</v>
      </c>
      <c r="W104" s="34">
        <v>30.9997950863931</v>
      </c>
      <c r="X104" s="34">
        <v>9.7753775393232498</v>
      </c>
      <c r="Y104" s="34">
        <v>3.3343940251979798</v>
      </c>
      <c r="Z104" s="34">
        <v>0.26110461274298102</v>
      </c>
      <c r="AA104" s="34">
        <v>33.850435824334099</v>
      </c>
      <c r="AB104" s="34">
        <v>0.68318325161987004</v>
      </c>
      <c r="AC104" s="34">
        <v>0.70249307033837305</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17.136085708171301</v>
      </c>
      <c r="N105">
        <f t="shared" si="99"/>
        <v>45.280332829373599</v>
      </c>
      <c r="O105">
        <f t="shared" si="100"/>
        <v>3.9481582361411101</v>
      </c>
      <c r="P105">
        <f t="shared" si="101"/>
        <v>130.467883657307</v>
      </c>
      <c r="Q105">
        <f t="shared" si="102"/>
        <v>61.490211303095698</v>
      </c>
      <c r="R105">
        <f t="shared" si="103"/>
        <v>68.735418588552903</v>
      </c>
      <c r="W105" s="34">
        <v>117.338952015839</v>
      </c>
      <c r="X105" s="34">
        <v>17.136085708171301</v>
      </c>
      <c r="Y105" s="34">
        <v>45.280332829373599</v>
      </c>
      <c r="Z105" s="34">
        <v>3.9481582361411101</v>
      </c>
      <c r="AA105" s="34">
        <v>130.467883657307</v>
      </c>
      <c r="AB105" s="34">
        <v>61.490211303095698</v>
      </c>
      <c r="AC105" s="34">
        <v>68.735418588552903</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28.405788635194899</v>
      </c>
      <c r="M106">
        <f t="shared" si="98"/>
        <v>37.046763897974003</v>
      </c>
      <c r="N106">
        <f t="shared" si="99"/>
        <v>11.8301676540163</v>
      </c>
      <c r="O106">
        <f t="shared" si="100"/>
        <v>0.85733927707497704</v>
      </c>
      <c r="P106">
        <f t="shared" si="101"/>
        <v>21.0688285405739</v>
      </c>
      <c r="Q106">
        <f t="shared" si="102"/>
        <v>17.732936151393599</v>
      </c>
      <c r="R106">
        <f t="shared" si="103"/>
        <v>3.8511623442661702</v>
      </c>
      <c r="W106" s="34">
        <v>9.9420260223182098</v>
      </c>
      <c r="X106" s="34">
        <v>12.9663673642909</v>
      </c>
      <c r="Y106" s="34">
        <v>4.1405586789056903</v>
      </c>
      <c r="Z106" s="34">
        <v>0.30006874697624197</v>
      </c>
      <c r="AA106" s="34">
        <v>7.3740899892008596</v>
      </c>
      <c r="AB106" s="34">
        <v>6.2065276529877602</v>
      </c>
      <c r="AC106" s="34">
        <v>1.3479068204931599</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2.3614740820734301</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490.84008855291501</v>
      </c>
      <c r="M108">
        <f t="shared" si="98"/>
        <v>58.972845562994998</v>
      </c>
      <c r="N108">
        <f t="shared" si="99"/>
        <v>71.293854436645006</v>
      </c>
      <c r="O108">
        <f t="shared" si="100"/>
        <v>0.10905008126349899</v>
      </c>
      <c r="P108">
        <f t="shared" si="101"/>
        <v>103.06505669546399</v>
      </c>
      <c r="Q108">
        <f t="shared" si="102"/>
        <v>1.3531634917206601</v>
      </c>
      <c r="R108">
        <f t="shared" si="103"/>
        <v>2.4969014428545702</v>
      </c>
      <c r="W108" s="34">
        <v>196.336035421166</v>
      </c>
      <c r="X108" s="34">
        <v>23.589138225197999</v>
      </c>
      <c r="Y108" s="34">
        <v>28.517541774658</v>
      </c>
      <c r="Z108" s="34">
        <v>4.36200325053996E-2</v>
      </c>
      <c r="AA108" s="34">
        <v>41.2260226781857</v>
      </c>
      <c r="AB108" s="34">
        <v>0.54126539668826501</v>
      </c>
      <c r="AC108" s="34">
        <v>0.99876057714182898</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2.2999992487401002</v>
      </c>
      <c r="N109">
        <f t="shared" si="99"/>
        <v>0</v>
      </c>
      <c r="O109">
        <f t="shared" si="100"/>
        <v>9.8742020278377706E-3</v>
      </c>
      <c r="P109">
        <f t="shared" si="101"/>
        <v>0.16393161699064099</v>
      </c>
      <c r="Q109">
        <f t="shared" si="102"/>
        <v>3.8708763018958301</v>
      </c>
      <c r="R109">
        <f t="shared" si="103"/>
        <v>0.80553875737941005</v>
      </c>
      <c r="W109" s="28">
        <v>0</v>
      </c>
      <c r="X109" s="34">
        <v>0.68999977462202999</v>
      </c>
      <c r="Y109" s="28">
        <v>0</v>
      </c>
      <c r="Z109" s="34">
        <v>2.9622606083513298E-3</v>
      </c>
      <c r="AA109" s="34">
        <v>4.9179485097192201E-2</v>
      </c>
      <c r="AB109" s="34">
        <v>1.1612628905687501</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6.0816571478405503</v>
      </c>
      <c r="M110">
        <f t="shared" si="98"/>
        <v>237.84571122108099</v>
      </c>
      <c r="N110">
        <f t="shared" si="99"/>
        <v>14.7399325703428</v>
      </c>
      <c r="O110">
        <f t="shared" si="100"/>
        <v>157.42417317954701</v>
      </c>
      <c r="P110">
        <f t="shared" si="101"/>
        <v>146.59436103256101</v>
      </c>
      <c r="Q110">
        <f t="shared" si="102"/>
        <v>938.28490236245102</v>
      </c>
      <c r="R110">
        <f t="shared" si="103"/>
        <v>180.657759752993</v>
      </c>
      <c r="W110" s="34">
        <v>5.8992074334053299</v>
      </c>
      <c r="X110" s="34">
        <v>230.71033988444901</v>
      </c>
      <c r="Y110" s="34">
        <v>14.2977345932325</v>
      </c>
      <c r="Z110" s="34">
        <v>152.70144798416101</v>
      </c>
      <c r="AA110" s="34">
        <v>142.19653020158401</v>
      </c>
      <c r="AB110" s="34">
        <v>910.13635529157705</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5.9203293376529897</v>
      </c>
      <c r="M111">
        <v>27.739027598992099</v>
      </c>
      <c r="N111">
        <v>12.3921553023758</v>
      </c>
      <c r="O111">
        <v>2.5147315133189299</v>
      </c>
      <c r="P111" s="33">
        <v>170.84840378113699</v>
      </c>
      <c r="Q111">
        <v>0</v>
      </c>
      <c r="R111" s="33">
        <v>7.6586152001440198</v>
      </c>
      <c r="T111" s="29">
        <f>T103-405/40</f>
        <v>283.59976</v>
      </c>
      <c r="U111" s="29">
        <f>U103-22.2357/40</f>
        <v>15.56499</v>
      </c>
      <c r="W111" s="34">
        <v>5.9203293376529897</v>
      </c>
      <c r="X111" s="34">
        <v>27.739027598992099</v>
      </c>
      <c r="Y111" s="34">
        <v>12.3921553023758</v>
      </c>
      <c r="Z111" s="34">
        <v>2.5147315133189299</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46.790166450683898</v>
      </c>
      <c r="M112">
        <f t="shared" si="98"/>
        <v>12.541546756871799</v>
      </c>
      <c r="N112">
        <f t="shared" si="99"/>
        <v>5.3134281173506102</v>
      </c>
      <c r="O112">
        <f t="shared" si="100"/>
        <v>0.27184239812814998</v>
      </c>
      <c r="P112">
        <f t="shared" si="101"/>
        <v>34.163099506839501</v>
      </c>
      <c r="Q112">
        <f t="shared" si="102"/>
        <v>0.84051073686105104</v>
      </c>
      <c r="R112">
        <f t="shared" si="103"/>
        <v>0.71280072339812806</v>
      </c>
      <c r="W112" s="34">
        <v>46.790166450683898</v>
      </c>
      <c r="X112" s="34">
        <v>12.541546756871799</v>
      </c>
      <c r="Y112" s="34">
        <v>5.3134281173506102</v>
      </c>
      <c r="Z112" s="34">
        <v>0.27184239812814998</v>
      </c>
      <c r="AA112" s="34">
        <v>34.163099506839501</v>
      </c>
      <c r="AB112" s="34">
        <v>0.84051073686105104</v>
      </c>
      <c r="AC112" s="34">
        <v>0.71280072339812806</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149.86718840892701</v>
      </c>
      <c r="M113">
        <f t="shared" si="98"/>
        <v>21.218235071022299</v>
      </c>
      <c r="N113">
        <f t="shared" si="99"/>
        <v>49.545448704103698</v>
      </c>
      <c r="O113">
        <f t="shared" si="100"/>
        <v>3.96228097192225</v>
      </c>
      <c r="P113">
        <f t="shared" si="101"/>
        <v>156.31869294456399</v>
      </c>
      <c r="Q113">
        <f t="shared" si="102"/>
        <v>64.2053290856731</v>
      </c>
      <c r="R113">
        <f t="shared" si="103"/>
        <v>80.229826090352802</v>
      </c>
      <c r="W113" s="34">
        <v>149.86718840892701</v>
      </c>
      <c r="X113" s="34">
        <v>21.218235071022299</v>
      </c>
      <c r="Y113" s="34">
        <v>49.545448704103698</v>
      </c>
      <c r="Z113" s="34">
        <v>3.96228097192225</v>
      </c>
      <c r="AA113" s="34">
        <v>156.31869294456399</v>
      </c>
      <c r="AB113" s="34">
        <v>64.2053290856731</v>
      </c>
      <c r="AC113" s="34">
        <v>80.229826090352802</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41.162103435153703</v>
      </c>
      <c r="M114">
        <f t="shared" si="98"/>
        <v>60.055280439164903</v>
      </c>
      <c r="N114">
        <f t="shared" si="99"/>
        <v>20.623578617710599</v>
      </c>
      <c r="O114">
        <f t="shared" si="100"/>
        <v>0.81869012866399105</v>
      </c>
      <c r="P114">
        <f t="shared" si="101"/>
        <v>23.985866471253701</v>
      </c>
      <c r="Q114">
        <f t="shared" si="102"/>
        <v>17.9361489560835</v>
      </c>
      <c r="R114">
        <f t="shared" si="103"/>
        <v>4.2520788401522296</v>
      </c>
      <c r="W114" s="34">
        <v>14.406736202303801</v>
      </c>
      <c r="X114" s="34">
        <v>21.0193481537077</v>
      </c>
      <c r="Y114" s="34">
        <v>7.2182525161987003</v>
      </c>
      <c r="Z114" s="34">
        <v>0.28654154503239698</v>
      </c>
      <c r="AA114" s="34">
        <v>8.3950532649388094</v>
      </c>
      <c r="AB114" s="34">
        <v>6.2776521346292302</v>
      </c>
      <c r="AC114" s="34">
        <v>1.4882275940532801</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6.2487211549391803</v>
      </c>
      <c r="O115">
        <f t="shared" si="100"/>
        <v>0</v>
      </c>
      <c r="P115">
        <f t="shared" si="101"/>
        <v>0</v>
      </c>
      <c r="Q115">
        <f t="shared" si="102"/>
        <v>0</v>
      </c>
      <c r="R115">
        <f t="shared" si="103"/>
        <v>0</v>
      </c>
      <c r="W115" s="28">
        <v>0</v>
      </c>
      <c r="X115" s="28">
        <v>0</v>
      </c>
      <c r="Y115" s="34">
        <v>2.3745140388768902</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383.06535745140502</v>
      </c>
      <c r="M116">
        <f t="shared" si="98"/>
        <v>37.595127273218203</v>
      </c>
      <c r="N116">
        <f t="shared" si="99"/>
        <v>50.979427798776001</v>
      </c>
      <c r="O116">
        <f t="shared" si="100"/>
        <v>0.117633939524838</v>
      </c>
      <c r="P116">
        <f t="shared" si="101"/>
        <v>81.896422498200295</v>
      </c>
      <c r="Q116">
        <f t="shared" si="102"/>
        <v>1.3476780786537099</v>
      </c>
      <c r="R116">
        <f t="shared" si="103"/>
        <v>1.6146392660907101</v>
      </c>
      <c r="W116" s="34">
        <v>153.226142980562</v>
      </c>
      <c r="X116" s="34">
        <v>15.0380509092873</v>
      </c>
      <c r="Y116" s="34">
        <v>20.391771119510398</v>
      </c>
      <c r="Z116" s="34">
        <v>4.7053575809935203E-2</v>
      </c>
      <c r="AA116" s="34">
        <v>32.758568999280101</v>
      </c>
      <c r="AB116" s="34">
        <v>0.53907123146148295</v>
      </c>
      <c r="AC116" s="34">
        <v>0.64585570643628498</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2.1641307517398598</v>
      </c>
      <c r="N117">
        <f t="shared" si="99"/>
        <v>0</v>
      </c>
      <c r="O117">
        <f t="shared" si="100"/>
        <v>1.0907142344612399E-2</v>
      </c>
      <c r="P117">
        <f t="shared" si="101"/>
        <v>0.16393161699064099</v>
      </c>
      <c r="Q117">
        <f t="shared" si="102"/>
        <v>3.8722776817854698</v>
      </c>
      <c r="R117">
        <f t="shared" si="103"/>
        <v>0.99112627216222704</v>
      </c>
      <c r="W117" s="28">
        <v>0</v>
      </c>
      <c r="X117" s="34">
        <v>0.64923922552195801</v>
      </c>
      <c r="Y117" s="28">
        <v>0</v>
      </c>
      <c r="Z117" s="34">
        <v>3.2721427033837302E-3</v>
      </c>
      <c r="AA117" s="34">
        <v>4.9179485097192201E-2</v>
      </c>
      <c r="AB117" s="34">
        <v>1.1616833045356401</v>
      </c>
      <c r="AC117" s="34">
        <v>0.29733788164866798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5.9023954042439497</v>
      </c>
      <c r="M118">
        <f t="shared" si="98"/>
        <v>237.64579687530099</v>
      </c>
      <c r="N118">
        <f t="shared" si="99"/>
        <v>14.3214151692607</v>
      </c>
      <c r="O118">
        <f t="shared" si="100"/>
        <v>160.71373026652699</v>
      </c>
      <c r="P118">
        <f t="shared" si="101"/>
        <v>149.000107731588</v>
      </c>
      <c r="Q118">
        <f t="shared" si="102"/>
        <v>943.79759375950903</v>
      </c>
      <c r="R118">
        <f t="shared" si="103"/>
        <v>180.30522173632301</v>
      </c>
      <c r="W118" s="34">
        <v>5.7253235421166302</v>
      </c>
      <c r="X118" s="34">
        <v>230.516422969042</v>
      </c>
      <c r="Y118" s="34">
        <v>13.891772714182901</v>
      </c>
      <c r="Z118" s="34">
        <v>155.89231835853101</v>
      </c>
      <c r="AA118" s="34">
        <v>144.53010449964</v>
      </c>
      <c r="AB118" s="34">
        <v>915.48366594672405</v>
      </c>
      <c r="AC118" s="34">
        <v>174.89606508423299</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8.6613199460043209</v>
      </c>
      <c r="M119">
        <v>40.678441252699798</v>
      </c>
      <c r="N119">
        <v>17.7753610907127</v>
      </c>
      <c r="O119">
        <v>3.8155675953923698</v>
      </c>
      <c r="P119" s="33">
        <v>212.998081606911</v>
      </c>
      <c r="Q119">
        <v>0</v>
      </c>
      <c r="R119" s="33">
        <v>7.9419985534556803</v>
      </c>
      <c r="T119" s="29">
        <f>T111-405/40</f>
        <v>273.47476</v>
      </c>
      <c r="U119" s="29">
        <f>U111-22.2357/40</f>
        <v>15.009097499999999</v>
      </c>
      <c r="W119" s="34">
        <v>8.6613199460043209</v>
      </c>
      <c r="X119" s="34">
        <v>40.678441252699798</v>
      </c>
      <c r="Y119" s="34">
        <v>17.7753610907127</v>
      </c>
      <c r="Z119" s="34">
        <v>3.8155675953923698</v>
      </c>
      <c r="AA119" s="34">
        <v>404.43041360691097</v>
      </c>
      <c r="AB119" s="28">
        <v>0</v>
      </c>
      <c r="AC119" s="34">
        <v>18.448366803455698</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62.280185637149003</v>
      </c>
      <c r="M120">
        <f t="shared" si="98"/>
        <v>15.3077159780202</v>
      </c>
      <c r="N120">
        <f t="shared" si="99"/>
        <v>7.2478860835133201</v>
      </c>
      <c r="O120">
        <f t="shared" si="100"/>
        <v>0.28258018351331898</v>
      </c>
      <c r="P120">
        <f t="shared" si="101"/>
        <v>34.442758606911397</v>
      </c>
      <c r="Q120">
        <f t="shared" si="102"/>
        <v>0.997838221742261</v>
      </c>
      <c r="R120">
        <f t="shared" si="103"/>
        <v>0.72287451054715601</v>
      </c>
      <c r="W120" s="34">
        <v>62.280185637149003</v>
      </c>
      <c r="X120" s="34">
        <v>15.3077159780202</v>
      </c>
      <c r="Y120" s="34">
        <v>7.2478860835133201</v>
      </c>
      <c r="Z120" s="34">
        <v>0.28258018351331898</v>
      </c>
      <c r="AA120" s="34">
        <v>34.442758606911397</v>
      </c>
      <c r="AB120" s="34">
        <v>0.997838221742261</v>
      </c>
      <c r="AC120" s="34">
        <v>0.72287451054715601</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181.40175953923699</v>
      </c>
      <c r="M121">
        <f t="shared" si="98"/>
        <v>25.300384430273599</v>
      </c>
      <c r="N121">
        <f t="shared" si="99"/>
        <v>53.341881605471599</v>
      </c>
      <c r="O121">
        <f t="shared" si="100"/>
        <v>4.0024358459323297</v>
      </c>
      <c r="P121">
        <f t="shared" si="101"/>
        <v>181.177415010799</v>
      </c>
      <c r="Q121">
        <f t="shared" si="102"/>
        <v>66.920446868250494</v>
      </c>
      <c r="R121">
        <f t="shared" si="103"/>
        <v>90.940086615910701</v>
      </c>
      <c r="W121" s="34">
        <v>181.40175953923699</v>
      </c>
      <c r="X121" s="34">
        <v>25.300384430273599</v>
      </c>
      <c r="Y121" s="34">
        <v>53.341881605471599</v>
      </c>
      <c r="Z121" s="34">
        <v>4.0024358459323297</v>
      </c>
      <c r="AA121" s="34">
        <v>181.177415010799</v>
      </c>
      <c r="AB121" s="34">
        <v>66.920446868250494</v>
      </c>
      <c r="AC121" s="34">
        <v>90.940086615910701</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52.162945541499397</v>
      </c>
      <c r="M122">
        <f t="shared" si="98"/>
        <v>60.924966095237998</v>
      </c>
      <c r="N122">
        <f t="shared" si="99"/>
        <v>29.44586635812</v>
      </c>
      <c r="O122">
        <f t="shared" si="100"/>
        <v>0.808961901676437</v>
      </c>
      <c r="P122">
        <f t="shared" si="101"/>
        <v>21.4427624498611</v>
      </c>
      <c r="Q122">
        <f t="shared" si="102"/>
        <v>17.169535421166302</v>
      </c>
      <c r="R122">
        <f t="shared" si="103"/>
        <v>3.5043549449758302</v>
      </c>
      <c r="W122" s="34">
        <v>18.2570309395248</v>
      </c>
      <c r="X122" s="34">
        <v>21.3237381333333</v>
      </c>
      <c r="Y122" s="34">
        <v>10.306053225342</v>
      </c>
      <c r="Z122" s="34">
        <v>0.28313666558675299</v>
      </c>
      <c r="AA122" s="34">
        <v>7.5049668574514001</v>
      </c>
      <c r="AB122" s="34">
        <v>6.0093373974082098</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6.2616037626463701</v>
      </c>
      <c r="O123">
        <f t="shared" si="100"/>
        <v>0</v>
      </c>
      <c r="P123">
        <f t="shared" si="101"/>
        <v>0</v>
      </c>
      <c r="Q123">
        <f t="shared" si="102"/>
        <v>0</v>
      </c>
      <c r="R123">
        <f t="shared" si="103"/>
        <v>0</v>
      </c>
      <c r="W123" s="28">
        <v>0</v>
      </c>
      <c r="X123" s="28">
        <v>0</v>
      </c>
      <c r="Y123" s="34">
        <v>2.3794094298056199</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24.923066409287198</v>
      </c>
      <c r="N124">
        <f t="shared" si="99"/>
        <v>36.978726502879702</v>
      </c>
      <c r="O124">
        <f t="shared" si="100"/>
        <v>0.12966121751259899</v>
      </c>
      <c r="P124">
        <f t="shared" si="101"/>
        <v>57.3005252699785</v>
      </c>
      <c r="Q124">
        <f t="shared" si="102"/>
        <v>1.31596414776818</v>
      </c>
      <c r="R124">
        <f t="shared" si="103"/>
        <v>0.92615211663066999</v>
      </c>
      <c r="W124" s="34">
        <v>115.397187401008</v>
      </c>
      <c r="X124" s="34">
        <v>9.9692265637148996</v>
      </c>
      <c r="Y124" s="34">
        <v>14.791490601151899</v>
      </c>
      <c r="Z124" s="34">
        <v>5.1864487005039601E-2</v>
      </c>
      <c r="AA124" s="34">
        <v>22.920210107991402</v>
      </c>
      <c r="AB124" s="34">
        <v>0.52638565910727098</v>
      </c>
      <c r="AC124" s="34">
        <v>0.37046084665226803</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1.1626832409407199E-2</v>
      </c>
      <c r="P125">
        <f t="shared" si="101"/>
        <v>0.16393161699064099</v>
      </c>
      <c r="Q125">
        <f t="shared" si="102"/>
        <v>3.8727804679625701</v>
      </c>
      <c r="R125">
        <f t="shared" si="103"/>
        <v>1.3594488427165801</v>
      </c>
      <c r="W125" s="28">
        <v>0</v>
      </c>
      <c r="X125" s="34">
        <v>0.68680484971202305</v>
      </c>
      <c r="Y125" s="28">
        <v>0</v>
      </c>
      <c r="Z125" s="34">
        <v>3.4880497228221702E-3</v>
      </c>
      <c r="AA125" s="34">
        <v>4.9179485097192201E-2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5.5421645959044996</v>
      </c>
      <c r="M126">
        <f t="shared" si="98"/>
        <v>237.40317987760901</v>
      </c>
      <c r="N126">
        <f t="shared" si="99"/>
        <v>13.571007774635801</v>
      </c>
      <c r="O126">
        <f t="shared" si="100"/>
        <v>163.98232882812701</v>
      </c>
      <c r="P126">
        <f t="shared" si="101"/>
        <v>151.235382794119</v>
      </c>
      <c r="Q126">
        <f t="shared" si="102"/>
        <v>949.67456636458803</v>
      </c>
      <c r="R126">
        <f t="shared" si="103"/>
        <v>179.79370630060899</v>
      </c>
      <c r="W126" s="34">
        <v>5.3758996580273601</v>
      </c>
      <c r="X126" s="34">
        <v>230.281084481281</v>
      </c>
      <c r="Y126" s="34">
        <v>13.163877541396699</v>
      </c>
      <c r="Z126" s="34">
        <v>159.06285896328299</v>
      </c>
      <c r="AA126" s="34">
        <v>146.698321310295</v>
      </c>
      <c r="AB126" s="34">
        <v>921.18432937365003</v>
      </c>
      <c r="AC126" s="34">
        <v>174.39989511159101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10.902889121670301</v>
      </c>
      <c r="M127">
        <v>52.641482109431202</v>
      </c>
      <c r="N127">
        <v>22.139721375090001</v>
      </c>
      <c r="O127">
        <v>5.2146076925845897</v>
      </c>
      <c r="P127" s="33">
        <v>267.86910464506798</v>
      </c>
      <c r="Q127">
        <v>0</v>
      </c>
      <c r="R127" s="33">
        <v>8.1743739154067896</v>
      </c>
      <c r="T127" s="29">
        <f>T119-405/40</f>
        <v>263.34976</v>
      </c>
      <c r="U127" s="29">
        <f>U119-22.2357/40</f>
        <v>14.453205000000001</v>
      </c>
      <c r="W127" s="34">
        <v>10.902889121670301</v>
      </c>
      <c r="X127" s="34">
        <v>52.641482109431202</v>
      </c>
      <c r="Y127" s="28">
        <v>22.139721375090001</v>
      </c>
      <c r="Z127" s="34">
        <v>5.2146076925845897</v>
      </c>
      <c r="AA127" s="34">
        <v>452.21393664506797</v>
      </c>
      <c r="AB127" s="28">
        <v>0</v>
      </c>
      <c r="AC127" s="34">
        <v>18.291617415406801</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77.314293304535596</v>
      </c>
      <c r="M128">
        <f t="shared" si="98"/>
        <v>18.0738851991721</v>
      </c>
      <c r="N128">
        <f t="shared" si="99"/>
        <v>9.1842893916486705</v>
      </c>
      <c r="O128">
        <f t="shared" si="100"/>
        <v>0.29331796886249101</v>
      </c>
      <c r="P128">
        <f t="shared" si="101"/>
        <v>34.718601508279299</v>
      </c>
      <c r="Q128">
        <f t="shared" si="102"/>
        <v>1.15516570698344</v>
      </c>
      <c r="R128">
        <f t="shared" si="103"/>
        <v>0.73147592386609095</v>
      </c>
      <c r="W128" s="34">
        <v>77.314293304535596</v>
      </c>
      <c r="X128" s="34">
        <v>18.0738851991721</v>
      </c>
      <c r="Y128" s="34">
        <v>9.1842893916486705</v>
      </c>
      <c r="Z128" s="34">
        <v>0.29331796886249101</v>
      </c>
      <c r="AA128" s="34">
        <v>34.718601508279299</v>
      </c>
      <c r="AB128" s="34">
        <v>1.15516570698344</v>
      </c>
      <c r="AC128" s="34">
        <v>0.73147592386609095</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209.42253369330501</v>
      </c>
      <c r="M129">
        <f t="shared" si="98"/>
        <v>29.382533793124502</v>
      </c>
      <c r="N129">
        <f t="shared" si="99"/>
        <v>58.001721922246197</v>
      </c>
      <c r="O129">
        <f t="shared" si="100"/>
        <v>4.0531557991360696</v>
      </c>
      <c r="P129">
        <f t="shared" si="101"/>
        <v>206.01124092872601</v>
      </c>
      <c r="Q129">
        <f t="shared" si="102"/>
        <v>69.635564650827902</v>
      </c>
      <c r="R129">
        <f t="shared" si="103"/>
        <v>99.942985863570897</v>
      </c>
      <c r="W129" s="34">
        <v>209.42253369330501</v>
      </c>
      <c r="X129" s="34">
        <v>29.382533793124502</v>
      </c>
      <c r="Y129" s="34">
        <v>58.001721922246197</v>
      </c>
      <c r="Z129" s="34">
        <v>4.0531557991360696</v>
      </c>
      <c r="AA129" s="34">
        <v>206.01124092872601</v>
      </c>
      <c r="AB129" s="34">
        <v>69.635564650827902</v>
      </c>
      <c r="AC129" s="34">
        <v>99.942985863570897</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62.466696554561402</v>
      </c>
      <c r="M130">
        <f t="shared" si="98"/>
        <v>58.718705201686902</v>
      </c>
      <c r="N130">
        <f t="shared" si="99"/>
        <v>37.9517524838014</v>
      </c>
      <c r="O130">
        <f t="shared" si="100"/>
        <v>0.77563966522678296</v>
      </c>
      <c r="P130">
        <f t="shared" si="101"/>
        <v>18.205112691556099</v>
      </c>
      <c r="Q130">
        <f t="shared" si="102"/>
        <v>16.3966368199115</v>
      </c>
      <c r="R130">
        <f t="shared" si="103"/>
        <v>2.24324089529981</v>
      </c>
      <c r="W130" s="34">
        <v>21.863343794096501</v>
      </c>
      <c r="X130" s="34">
        <v>20.551546820590399</v>
      </c>
      <c r="Y130" s="34">
        <v>13.283113369330501</v>
      </c>
      <c r="Z130" s="34">
        <v>0.27147388282937401</v>
      </c>
      <c r="AA130" s="34">
        <v>6.3717894420446397</v>
      </c>
      <c r="AB130" s="34">
        <v>5.7388228869690403</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6.2922098566414704</v>
      </c>
      <c r="N132">
        <f t="shared" si="99"/>
        <v>4.5684230507559498</v>
      </c>
      <c r="O132">
        <f t="shared" si="100"/>
        <v>0</v>
      </c>
      <c r="P132">
        <f t="shared" si="101"/>
        <v>45.8416089542837</v>
      </c>
      <c r="Q132">
        <f t="shared" si="102"/>
        <v>0</v>
      </c>
      <c r="R132">
        <f t="shared" si="103"/>
        <v>0.311239765316775</v>
      </c>
      <c r="W132" s="34">
        <v>95.4473579553636</v>
      </c>
      <c r="X132" s="34">
        <v>2.5168839426565901</v>
      </c>
      <c r="Y132" s="34">
        <v>1.8273692203023799</v>
      </c>
      <c r="Z132" s="28">
        <v>0</v>
      </c>
      <c r="AA132" s="34">
        <v>18.336643581713499</v>
      </c>
      <c r="AB132" s="28">
        <v>0</v>
      </c>
      <c r="AC132" s="34">
        <v>0.12449590612670999</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0.16393161699064099</v>
      </c>
      <c r="Q133">
        <f t="shared" si="102"/>
        <v>3.8692159719222299</v>
      </c>
      <c r="R133">
        <f t="shared" si="103"/>
        <v>2.0450133981281499E-2</v>
      </c>
      <c r="W133" s="28">
        <v>0</v>
      </c>
      <c r="X133" s="34">
        <v>0.36209635921526301</v>
      </c>
      <c r="Y133" s="28">
        <v>0</v>
      </c>
      <c r="Z133" s="28">
        <v>0</v>
      </c>
      <c r="AA133" s="34">
        <v>4.9179485097192201E-2</v>
      </c>
      <c r="AB133" s="34">
        <v>1.1607647915766699</v>
      </c>
      <c r="AC133" s="34">
        <v>6.13504019438445E-3</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232.46136027031201</v>
      </c>
      <c r="N134">
        <f t="shared" si="99"/>
        <v>14.0026306769686</v>
      </c>
      <c r="O134">
        <f t="shared" si="100"/>
        <v>180.73727390468599</v>
      </c>
      <c r="P134">
        <f t="shared" si="101"/>
        <v>154.023146964738</v>
      </c>
      <c r="Q134">
        <f t="shared" si="102"/>
        <v>970.44722599511704</v>
      </c>
      <c r="R134">
        <f t="shared" si="103"/>
        <v>179.217763672226</v>
      </c>
      <c r="W134" s="34">
        <v>4.8615316198704104</v>
      </c>
      <c r="X134" s="34">
        <v>225.48751946220301</v>
      </c>
      <c r="Y134" s="34">
        <v>13.5825517566595</v>
      </c>
      <c r="Z134" s="34">
        <v>175.315155687545</v>
      </c>
      <c r="AA134" s="34">
        <v>149.402452555796</v>
      </c>
      <c r="AB134" s="34">
        <v>941.33380921526305</v>
      </c>
      <c r="AC134" s="34">
        <v>173.84123076205901</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54.931127861771103</v>
      </c>
      <c r="N135">
        <v>22.5162417206623</v>
      </c>
      <c r="O135">
        <v>7.8061265370770299</v>
      </c>
      <c r="P135" s="33">
        <v>297.34822451547899</v>
      </c>
      <c r="Q135">
        <v>0</v>
      </c>
      <c r="R135" s="33">
        <v>10.9616417435205</v>
      </c>
      <c r="T135" s="29">
        <f>T127-405/40</f>
        <v>253.22476</v>
      </c>
      <c r="U135" s="29">
        <f>U127-22.2357/40</f>
        <v>13.8973125</v>
      </c>
      <c r="W135" s="34">
        <v>11.5242153707703</v>
      </c>
      <c r="X135" s="34">
        <v>54.931127861771103</v>
      </c>
      <c r="Y135" s="34">
        <v>22.5162417206623</v>
      </c>
      <c r="Z135" s="34">
        <v>7.8061265370770299</v>
      </c>
      <c r="AA135" s="34">
        <v>474.60555651547901</v>
      </c>
      <c r="AB135" s="28">
        <v>0</v>
      </c>
      <c r="AC135" s="34">
        <v>20.689760493520499</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91.772468394528403</v>
      </c>
      <c r="M136">
        <f t="shared" si="98"/>
        <v>21.240320645248399</v>
      </c>
      <c r="N136">
        <f t="shared" si="99"/>
        <v>11.1578613930886</v>
      </c>
      <c r="O136">
        <f t="shared" si="100"/>
        <v>0.30405575424766002</v>
      </c>
      <c r="P136">
        <f t="shared" si="101"/>
        <v>34.994016058315303</v>
      </c>
      <c r="Q136">
        <f t="shared" si="102"/>
        <v>1.3124931922246199</v>
      </c>
      <c r="R136">
        <f t="shared" si="103"/>
        <v>0.73632045413966896</v>
      </c>
      <c r="W136" s="34">
        <v>91.772468394528403</v>
      </c>
      <c r="X136" s="34">
        <v>21.240320645248399</v>
      </c>
      <c r="Y136" s="34">
        <v>11.1578613930886</v>
      </c>
      <c r="Z136" s="34">
        <v>0.30405575424766002</v>
      </c>
      <c r="AA136" s="34">
        <v>34.994016058315303</v>
      </c>
      <c r="AB136" s="34">
        <v>1.3124931922246199</v>
      </c>
      <c r="AC136" s="34">
        <v>0.73632045413966896</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234.53821803455699</v>
      </c>
      <c r="M137">
        <f t="shared" si="98"/>
        <v>33.637898448488102</v>
      </c>
      <c r="N137">
        <f t="shared" si="99"/>
        <v>62.103557127429802</v>
      </c>
      <c r="O137">
        <f t="shared" si="100"/>
        <v>4.7424140676745896</v>
      </c>
      <c r="P137">
        <f t="shared" si="101"/>
        <v>230.91005129589601</v>
      </c>
      <c r="Q137">
        <f t="shared" si="102"/>
        <v>72.350682433405296</v>
      </c>
      <c r="R137">
        <f t="shared" si="103"/>
        <v>108.24889042080601</v>
      </c>
      <c r="W137" s="34">
        <v>234.53821803455699</v>
      </c>
      <c r="X137" s="34">
        <v>33.637898448488102</v>
      </c>
      <c r="Y137" s="34">
        <v>62.103557127429802</v>
      </c>
      <c r="Z137" s="34">
        <v>4.7424140676745896</v>
      </c>
      <c r="AA137" s="34">
        <v>230.91005129589601</v>
      </c>
      <c r="AB137" s="34">
        <v>72.350682433405296</v>
      </c>
      <c r="AC137" s="34">
        <v>108.24889042080601</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69.691072714182894</v>
      </c>
      <c r="M138">
        <f t="shared" si="98"/>
        <v>37.265242109122603</v>
      </c>
      <c r="N138">
        <f t="shared" si="99"/>
        <v>46.204740851589101</v>
      </c>
      <c r="O138">
        <f t="shared" si="100"/>
        <v>0.65708114779389104</v>
      </c>
      <c r="P138">
        <f t="shared" si="101"/>
        <v>18.078521330865001</v>
      </c>
      <c r="Q138">
        <f t="shared" si="102"/>
        <v>16.113406674894598</v>
      </c>
      <c r="R138">
        <f t="shared" si="103"/>
        <v>1.7042255425280299</v>
      </c>
      <c r="W138" s="34">
        <v>24.391875449964001</v>
      </c>
      <c r="X138" s="34">
        <v>13.0428347381929</v>
      </c>
      <c r="Y138" s="34">
        <v>16.171659298056198</v>
      </c>
      <c r="Z138" s="34">
        <v>0.22997840172786199</v>
      </c>
      <c r="AA138" s="34">
        <v>6.3274824658027402</v>
      </c>
      <c r="AB138" s="34">
        <v>5.6396923362131002</v>
      </c>
      <c r="AC138" s="34">
        <v>0.59647893988480905</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6.6664668430525502</v>
      </c>
      <c r="O140">
        <f t="shared" ref="O140:O170" si="186">Z140/AM140</f>
        <v>0</v>
      </c>
      <c r="P140">
        <f t="shared" ref="P140:P170" si="187">AA140/AN140</f>
        <v>50.3275847192225</v>
      </c>
      <c r="Q140">
        <f t="shared" ref="Q140:Q170" si="188">AB140/AO140</f>
        <v>0</v>
      </c>
      <c r="R140">
        <f t="shared" ref="R140:R170" si="189">AC140/AP140</f>
        <v>0.27223325555255501</v>
      </c>
      <c r="W140" s="34">
        <v>92.603461663066994</v>
      </c>
      <c r="X140" s="34">
        <v>3.0829200247300199</v>
      </c>
      <c r="Y140" s="34">
        <v>2.6665867372210199</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0.83609507271418304</v>
      </c>
      <c r="N141">
        <f t="shared" si="185"/>
        <v>0</v>
      </c>
      <c r="O141">
        <f t="shared" si="186"/>
        <v>0</v>
      </c>
      <c r="P141">
        <f t="shared" si="187"/>
        <v>0</v>
      </c>
      <c r="Q141">
        <f t="shared" si="188"/>
        <v>3.8665691936645001</v>
      </c>
      <c r="R141">
        <f t="shared" si="189"/>
        <v>6.5994720422366297E-4</v>
      </c>
      <c r="W141" s="28">
        <v>0</v>
      </c>
      <c r="X141" s="34">
        <v>0.25082852181425502</v>
      </c>
      <c r="Y141" s="28">
        <v>0</v>
      </c>
      <c r="Z141" s="28">
        <v>0</v>
      </c>
      <c r="AA141" s="28">
        <v>0</v>
      </c>
      <c r="AB141" s="34">
        <v>1.1599707580993499</v>
      </c>
      <c r="AC141" s="34">
        <v>1.9798416126709899E-4</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5.0668532059703297</v>
      </c>
      <c r="M142">
        <f t="shared" si="184"/>
        <v>231.87543307764199</v>
      </c>
      <c r="N142">
        <f t="shared" si="185"/>
        <v>14.2410299666748</v>
      </c>
      <c r="O142">
        <f t="shared" si="186"/>
        <v>181.93488094973</v>
      </c>
      <c r="P142">
        <f t="shared" si="187"/>
        <v>154.25809404526001</v>
      </c>
      <c r="Q142">
        <f t="shared" si="188"/>
        <v>972.99881803270205</v>
      </c>
      <c r="R142">
        <f t="shared" si="189"/>
        <v>179.958630057596</v>
      </c>
      <c r="W142" s="34">
        <v>4.9148476097912202</v>
      </c>
      <c r="X142" s="34">
        <v>224.919170085313</v>
      </c>
      <c r="Y142" s="34">
        <v>13.8137990676746</v>
      </c>
      <c r="Z142" s="34">
        <v>176.476834521238</v>
      </c>
      <c r="AA142" s="34">
        <v>149.63035122390201</v>
      </c>
      <c r="AB142" s="34">
        <v>943.80885349172104</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20.096660471562299</v>
      </c>
      <c r="M143">
        <v>54.281478077753803</v>
      </c>
      <c r="N143">
        <v>22.9557516666667</v>
      </c>
      <c r="O143">
        <v>11.704703765298801</v>
      </c>
      <c r="P143" s="33">
        <v>324.55122415550801</v>
      </c>
      <c r="Q143">
        <v>12.196056360691101</v>
      </c>
      <c r="R143" s="33">
        <v>14.796334157667401</v>
      </c>
      <c r="T143" s="29">
        <f>T135-405/40</f>
        <v>243.09976</v>
      </c>
      <c r="U143" s="29">
        <f>U135-22.2357/40</f>
        <v>13.341419999999999</v>
      </c>
      <c r="W143" s="34">
        <v>20.096660471562299</v>
      </c>
      <c r="X143" s="34">
        <v>54.281478077753803</v>
      </c>
      <c r="Y143" s="34">
        <v>22.9557516666667</v>
      </c>
      <c r="Z143" s="34">
        <v>11.704703765298801</v>
      </c>
      <c r="AA143" s="34">
        <v>494.72105615550799</v>
      </c>
      <c r="AB143" s="34">
        <v>12.196056360691101</v>
      </c>
      <c r="AC143" s="34">
        <v>24.135328157667399</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92.336502087832997</v>
      </c>
      <c r="M144">
        <f t="shared" si="184"/>
        <v>23.450079442620599</v>
      </c>
      <c r="N144">
        <f t="shared" si="185"/>
        <v>11.2001461483081</v>
      </c>
      <c r="O144">
        <f t="shared" si="186"/>
        <v>0.31479353963282902</v>
      </c>
      <c r="P144">
        <f t="shared" si="187"/>
        <v>35.269430604751598</v>
      </c>
      <c r="Q144">
        <f t="shared" si="188"/>
        <v>1.46982067710583</v>
      </c>
      <c r="R144">
        <f t="shared" si="189"/>
        <v>0.74445961184305298</v>
      </c>
      <c r="W144" s="34">
        <v>92.336502087832997</v>
      </c>
      <c r="X144" s="34">
        <v>23.450079442620599</v>
      </c>
      <c r="Y144" s="34">
        <v>11.2001461483081</v>
      </c>
      <c r="Z144" s="34">
        <v>0.31479353963282902</v>
      </c>
      <c r="AA144" s="34">
        <v>35.269430604751598</v>
      </c>
      <c r="AB144" s="34">
        <v>1.46982067710583</v>
      </c>
      <c r="AC144" s="34">
        <v>0.74445961184305298</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63.468096076313898</v>
      </c>
      <c r="O145">
        <f t="shared" si="186"/>
        <v>4.7576210367170599</v>
      </c>
      <c r="P145">
        <f t="shared" si="187"/>
        <v>268.72144186465101</v>
      </c>
      <c r="Q145">
        <f t="shared" si="188"/>
        <v>72.350682433405296</v>
      </c>
      <c r="R145">
        <f t="shared" si="189"/>
        <v>110.410320179626</v>
      </c>
      <c r="W145" s="34">
        <v>235.249433045356</v>
      </c>
      <c r="X145" s="34">
        <v>41.7517213093953</v>
      </c>
      <c r="Y145" s="34">
        <v>63.468096076313898</v>
      </c>
      <c r="Z145" s="34">
        <v>4.7576210367170599</v>
      </c>
      <c r="AA145" s="34">
        <v>268.72144186465101</v>
      </c>
      <c r="AB145" s="34">
        <v>72.350682433405296</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81.525509729507405</v>
      </c>
      <c r="M146">
        <f t="shared" si="184"/>
        <v>37.338641054026603</v>
      </c>
      <c r="N146">
        <f t="shared" si="185"/>
        <v>57.047393386814903</v>
      </c>
      <c r="O146">
        <f t="shared" si="186"/>
        <v>0.483229886866194</v>
      </c>
      <c r="P146">
        <f t="shared" si="187"/>
        <v>19.201493633652198</v>
      </c>
      <c r="Q146">
        <f t="shared" si="188"/>
        <v>15.9402717371182</v>
      </c>
      <c r="R146">
        <f t="shared" si="189"/>
        <v>1.69129730227296</v>
      </c>
      <c r="W146" s="34">
        <v>28.5339284053276</v>
      </c>
      <c r="X146" s="34">
        <v>13.0685243689093</v>
      </c>
      <c r="Y146" s="34">
        <v>19.9665876853852</v>
      </c>
      <c r="Z146" s="34">
        <v>0.16913046040316801</v>
      </c>
      <c r="AA146" s="34">
        <v>6.7205227717782599</v>
      </c>
      <c r="AB146" s="34">
        <v>5.5790951079913604</v>
      </c>
      <c r="AC146" s="34">
        <v>0.59195405579553595</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226.05092440604699</v>
      </c>
      <c r="M148">
        <f t="shared" si="184"/>
        <v>8.3438462486501006</v>
      </c>
      <c r="N148">
        <f t="shared" si="185"/>
        <v>7.2251936420086498</v>
      </c>
      <c r="O148">
        <f t="shared" si="186"/>
        <v>0</v>
      </c>
      <c r="P148">
        <f t="shared" si="187"/>
        <v>55.481222813175002</v>
      </c>
      <c r="Q148">
        <f t="shared" si="188"/>
        <v>0</v>
      </c>
      <c r="R148">
        <f t="shared" si="189"/>
        <v>0.30179035651547997</v>
      </c>
      <c r="W148" s="34">
        <v>90.420369762419</v>
      </c>
      <c r="X148" s="34">
        <v>3.3375384994600399</v>
      </c>
      <c r="Y148" s="34">
        <v>2.8900774568034602</v>
      </c>
      <c r="Z148" s="28">
        <v>0</v>
      </c>
      <c r="AA148" s="28">
        <v>22.192489125270001</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0.91954252903767697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1.1593513318934501</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5.0743492462870998</v>
      </c>
      <c r="M150">
        <f t="shared" si="184"/>
        <v>231.33342450290601</v>
      </c>
      <c r="N150">
        <f t="shared" si="185"/>
        <v>14.443668915559</v>
      </c>
      <c r="O150">
        <f t="shared" si="186"/>
        <v>182.97770282707299</v>
      </c>
      <c r="P150">
        <f t="shared" si="187"/>
        <v>154.317854608744</v>
      </c>
      <c r="Q150">
        <f t="shared" si="188"/>
        <v>975.07095180839201</v>
      </c>
      <c r="R150">
        <f t="shared" si="189"/>
        <v>180.504016109639</v>
      </c>
      <c r="W150" s="34">
        <v>4.92211876889849</v>
      </c>
      <c r="X150" s="34">
        <v>224.39342176781901</v>
      </c>
      <c r="Y150" s="34">
        <v>14.010358848092199</v>
      </c>
      <c r="Z150" s="34">
        <v>177.48837174226099</v>
      </c>
      <c r="AA150" s="34">
        <v>149.68831897048199</v>
      </c>
      <c r="AB150" s="34">
        <v>945.81882325414006</v>
      </c>
      <c r="AC150" s="34">
        <v>175.08889562634999</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28.500271519078499</v>
      </c>
      <c r="M151">
        <v>53.621736861051097</v>
      </c>
      <c r="N151">
        <v>23.183381616270701</v>
      </c>
      <c r="O151">
        <v>15.749392602591801</v>
      </c>
      <c r="P151" s="33">
        <v>351.00248261483102</v>
      </c>
      <c r="Q151">
        <v>24.7862482325414</v>
      </c>
      <c r="R151" s="33">
        <v>18.412719788876899</v>
      </c>
      <c r="T151" s="29">
        <f>T143-405/40</f>
        <v>232.97476</v>
      </c>
      <c r="U151" s="29">
        <f>U143-22.2357/40</f>
        <v>12.785527500000001</v>
      </c>
      <c r="W151" s="34">
        <v>28.500271519078499</v>
      </c>
      <c r="X151" s="34">
        <v>53.621736861051097</v>
      </c>
      <c r="Y151" s="34">
        <v>23.183381616270701</v>
      </c>
      <c r="Z151" s="34">
        <v>15.749392602591801</v>
      </c>
      <c r="AA151" s="34">
        <v>514.08481461483098</v>
      </c>
      <c r="AB151" s="34">
        <v>24.7862482325414</v>
      </c>
      <c r="AC151" s="34">
        <v>27.362589038876902</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93.076136141108705</v>
      </c>
      <c r="M152">
        <f t="shared" si="184"/>
        <v>25.6598413648308</v>
      </c>
      <c r="N152">
        <f t="shared" si="185"/>
        <v>11.2570685493161</v>
      </c>
      <c r="O152">
        <f t="shared" si="186"/>
        <v>0.32553132498200099</v>
      </c>
      <c r="P152">
        <f t="shared" si="187"/>
        <v>35.544845154787602</v>
      </c>
      <c r="Q152">
        <f t="shared" si="188"/>
        <v>1.6271481623470101</v>
      </c>
      <c r="R152">
        <f t="shared" si="189"/>
        <v>0.75121886997840204</v>
      </c>
      <c r="W152" s="34">
        <v>93.076136141108705</v>
      </c>
      <c r="X152" s="34">
        <v>25.6598413648308</v>
      </c>
      <c r="Y152" s="34">
        <v>11.2570685493161</v>
      </c>
      <c r="Z152" s="34">
        <v>0.32553132498200099</v>
      </c>
      <c r="AA152" s="34">
        <v>35.544845154787602</v>
      </c>
      <c r="AB152" s="34">
        <v>1.6271481623470101</v>
      </c>
      <c r="AC152" s="34">
        <v>0.75121886997840204</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235.27091749460001</v>
      </c>
      <c r="M153">
        <f t="shared" si="184"/>
        <v>49.865534534305297</v>
      </c>
      <c r="N153">
        <f t="shared" si="185"/>
        <v>64.588882649388097</v>
      </c>
      <c r="O153">
        <f t="shared" si="186"/>
        <v>4.8087542116630697</v>
      </c>
      <c r="P153">
        <f t="shared" si="187"/>
        <v>306.777398884089</v>
      </c>
      <c r="Q153">
        <f t="shared" si="188"/>
        <v>72.350682433405296</v>
      </c>
      <c r="R153">
        <f t="shared" si="189"/>
        <v>112.152846068754</v>
      </c>
      <c r="W153" s="28">
        <v>235.27091749460001</v>
      </c>
      <c r="X153" s="34">
        <v>49.865534534305297</v>
      </c>
      <c r="Y153" s="34">
        <v>64.588882649388097</v>
      </c>
      <c r="Z153" s="34">
        <v>4.8087542116630697</v>
      </c>
      <c r="AA153" s="34">
        <v>306.777398884089</v>
      </c>
      <c r="AB153" s="34">
        <v>72.350682433405296</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0.47641629527923401</v>
      </c>
      <c r="P154">
        <f t="shared" si="187"/>
        <v>20.889145603208899</v>
      </c>
      <c r="Q154">
        <f t="shared" si="188"/>
        <v>15.9505860434022</v>
      </c>
      <c r="R154">
        <f t="shared" si="189"/>
        <v>1.75464566697521</v>
      </c>
      <c r="W154" s="34">
        <v>32.553964406047498</v>
      </c>
      <c r="X154" s="34">
        <v>12.9917413707019</v>
      </c>
      <c r="Y154" s="34">
        <v>23.749451695464401</v>
      </c>
      <c r="Z154" s="34">
        <v>0.166745703347732</v>
      </c>
      <c r="AA154" s="34">
        <v>7.3112009611231104</v>
      </c>
      <c r="AB154" s="34">
        <v>5.5827051151907803</v>
      </c>
      <c r="AC154" s="34">
        <v>0.61412598344132496</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219.57310988120901</v>
      </c>
      <c r="M156">
        <f t="shared" si="184"/>
        <v>8.4638979760619204</v>
      </c>
      <c r="N156">
        <f t="shared" si="185"/>
        <v>7.7186894438445002</v>
      </c>
      <c r="O156">
        <f t="shared" si="186"/>
        <v>0</v>
      </c>
      <c r="P156">
        <f t="shared" si="187"/>
        <v>63.432656965442803</v>
      </c>
      <c r="Q156">
        <f t="shared" si="188"/>
        <v>0</v>
      </c>
      <c r="R156">
        <f t="shared" si="189"/>
        <v>0.32618322129229699</v>
      </c>
      <c r="W156" s="34">
        <v>87.829243952483793</v>
      </c>
      <c r="X156" s="34">
        <v>3.3855591904247699</v>
      </c>
      <c r="Y156" s="34">
        <v>3.0874757775377999</v>
      </c>
      <c r="Z156" s="28">
        <v>0</v>
      </c>
      <c r="AA156" s="34">
        <v>25.373062786177101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0.98016223158147298</v>
      </c>
      <c r="N157">
        <f t="shared" si="185"/>
        <v>0</v>
      </c>
      <c r="O157">
        <f t="shared" si="186"/>
        <v>0</v>
      </c>
      <c r="P157">
        <f t="shared" si="187"/>
        <v>0</v>
      </c>
      <c r="Q157">
        <f t="shared" si="188"/>
        <v>3.86215789536837</v>
      </c>
      <c r="R157">
        <f t="shared" si="189"/>
        <v>2.1316281785457199E-2</v>
      </c>
      <c r="W157" s="28">
        <v>0</v>
      </c>
      <c r="X157" s="34">
        <v>0.29404866947444203</v>
      </c>
      <c r="Y157" s="28">
        <v>0</v>
      </c>
      <c r="Z157" s="28">
        <v>0</v>
      </c>
      <c r="AA157" s="28">
        <v>0</v>
      </c>
      <c r="AB157" s="34">
        <v>1.1586473686105101</v>
      </c>
      <c r="AC157" s="34">
        <v>6.3948845356371501E-3</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5.0379366265131802</v>
      </c>
      <c r="M158">
        <f t="shared" si="184"/>
        <v>230.50606458069001</v>
      </c>
      <c r="N158">
        <f t="shared" si="185"/>
        <v>14.518317873126801</v>
      </c>
      <c r="O158">
        <f t="shared" si="186"/>
        <v>183.89225145287301</v>
      </c>
      <c r="P158">
        <f t="shared" si="187"/>
        <v>154.41570279738499</v>
      </c>
      <c r="Q158">
        <f t="shared" si="188"/>
        <v>977.41056905138396</v>
      </c>
      <c r="R158">
        <f t="shared" si="189"/>
        <v>180.99193557035099</v>
      </c>
      <c r="W158" s="34">
        <v>4.8867985277177803</v>
      </c>
      <c r="X158" s="34">
        <v>223.590882643269</v>
      </c>
      <c r="Y158" s="34">
        <v>14.082768336933</v>
      </c>
      <c r="Z158" s="34">
        <v>178.375483909287</v>
      </c>
      <c r="AA158" s="34">
        <v>149.78323171346301</v>
      </c>
      <c r="AB158" s="34">
        <v>948.08825197984197</v>
      </c>
      <c r="AC158" s="34">
        <v>175.56217750324001</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36.615069294456397</v>
      </c>
      <c r="M159">
        <v>52.833813894888401</v>
      </c>
      <c r="N159">
        <v>23.1115481425486</v>
      </c>
      <c r="O159">
        <v>19.965045536357099</v>
      </c>
      <c r="P159" s="33">
        <v>379.02807332757402</v>
      </c>
      <c r="Q159">
        <v>37.4045708783297</v>
      </c>
      <c r="R159" s="33">
        <v>21.9489345064795</v>
      </c>
      <c r="T159" s="29">
        <f>T151-405/40</f>
        <v>222.84976</v>
      </c>
      <c r="U159" s="29">
        <f>U151-22.2357/40</f>
        <v>12.229635</v>
      </c>
      <c r="W159" s="34">
        <v>36.615069294456397</v>
      </c>
      <c r="X159" s="34">
        <v>52.833813894888401</v>
      </c>
      <c r="Y159" s="34">
        <v>23.1115481425486</v>
      </c>
      <c r="Z159" s="34">
        <v>19.965045536357099</v>
      </c>
      <c r="AA159" s="34">
        <v>535.02290532757399</v>
      </c>
      <c r="AB159" s="34">
        <v>37.4045708783297</v>
      </c>
      <c r="AC159" s="34">
        <v>30.509679006479502</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93.306901691864596</v>
      </c>
      <c r="M160">
        <f t="shared" si="184"/>
        <v>27.8696008523758</v>
      </c>
      <c r="N160">
        <f t="shared" si="185"/>
        <v>11.3029622066235</v>
      </c>
      <c r="O160">
        <f t="shared" si="186"/>
        <v>0.336269110367171</v>
      </c>
      <c r="P160">
        <f t="shared" si="187"/>
        <v>35.820259704823599</v>
      </c>
      <c r="Q160">
        <f t="shared" si="188"/>
        <v>1.78447564758819</v>
      </c>
      <c r="R160">
        <f t="shared" si="189"/>
        <v>0.75889324154067705</v>
      </c>
      <c r="W160" s="34">
        <v>93.306901691864596</v>
      </c>
      <c r="X160" s="34">
        <v>27.8696008523758</v>
      </c>
      <c r="Y160" s="34">
        <v>11.3029622066235</v>
      </c>
      <c r="Z160" s="34">
        <v>0.336269110367171</v>
      </c>
      <c r="AA160" s="34">
        <v>35.820259704823599</v>
      </c>
      <c r="AB160" s="34">
        <v>1.78447564758819</v>
      </c>
      <c r="AC160" s="34">
        <v>0.75889324154067705</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235.56247361411101</v>
      </c>
      <c r="M161">
        <f t="shared" si="184"/>
        <v>57.979347313282901</v>
      </c>
      <c r="N161">
        <f t="shared" si="185"/>
        <v>66.850695572354198</v>
      </c>
      <c r="O161">
        <f t="shared" si="186"/>
        <v>4.8212404751619902</v>
      </c>
      <c r="P161">
        <f t="shared" si="187"/>
        <v>345.290363606911</v>
      </c>
      <c r="Q161">
        <f t="shared" si="188"/>
        <v>72.350682433405296</v>
      </c>
      <c r="R161">
        <f t="shared" si="189"/>
        <v>113.785121651908</v>
      </c>
      <c r="W161" s="34">
        <v>235.56247361411101</v>
      </c>
      <c r="X161" s="34">
        <v>57.979347313282901</v>
      </c>
      <c r="Y161" s="34">
        <v>66.850695572354198</v>
      </c>
      <c r="Z161" s="34">
        <v>4.8212404751619902</v>
      </c>
      <c r="AA161" s="34">
        <v>345.290363606911</v>
      </c>
      <c r="AB161" s="34">
        <v>72.350682433405296</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37.160946777064602</v>
      </c>
      <c r="N162">
        <f t="shared" si="185"/>
        <v>78.6567585621723</v>
      </c>
      <c r="O162">
        <f t="shared" si="186"/>
        <v>0.441246054612774</v>
      </c>
      <c r="P162">
        <f t="shared" si="187"/>
        <v>22.568380890671602</v>
      </c>
      <c r="Q162">
        <f t="shared" si="188"/>
        <v>15.9389911549933</v>
      </c>
      <c r="R162">
        <f t="shared" si="189"/>
        <v>1.8429192863313799</v>
      </c>
      <c r="W162" s="34">
        <v>36.511590280777497</v>
      </c>
      <c r="X162" s="34">
        <v>13.0063313719726</v>
      </c>
      <c r="Y162" s="34">
        <v>27.529865496760301</v>
      </c>
      <c r="Z162" s="34">
        <v>0.154436119114471</v>
      </c>
      <c r="AA162" s="34">
        <v>7.8989333117350604</v>
      </c>
      <c r="AB162" s="34">
        <v>5.5786469042476599</v>
      </c>
      <c r="AC162" s="34">
        <v>0.64502175021598296</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215.03399730021599</v>
      </c>
      <c r="M164">
        <f t="shared" si="184"/>
        <v>10.0247635283477</v>
      </c>
      <c r="N164">
        <f t="shared" si="185"/>
        <v>8.2085913525917995</v>
      </c>
      <c r="O164">
        <f t="shared" si="186"/>
        <v>0</v>
      </c>
      <c r="P164">
        <f t="shared" si="187"/>
        <v>72.725567449604</v>
      </c>
      <c r="Q164">
        <f t="shared" si="188"/>
        <v>0</v>
      </c>
      <c r="R164">
        <f t="shared" si="189"/>
        <v>0.34070131335493198</v>
      </c>
      <c r="W164" s="34">
        <v>86.013598920086395</v>
      </c>
      <c r="X164" s="34">
        <v>4.0099054113390897</v>
      </c>
      <c r="Y164" s="34">
        <v>3.2834365410367199</v>
      </c>
      <c r="Z164" s="28">
        <v>0</v>
      </c>
      <c r="AA164" s="34">
        <v>29.090226979841599</v>
      </c>
      <c r="AB164" s="28">
        <v>0</v>
      </c>
      <c r="AC164" s="34">
        <v>0.13628052534197299</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1.9798416126709899E-2</v>
      </c>
      <c r="W165" s="28">
        <v>0</v>
      </c>
      <c r="X165" s="34">
        <v>0.31619238437725</v>
      </c>
      <c r="Y165" s="28">
        <v>0</v>
      </c>
      <c r="Z165" s="28">
        <v>0</v>
      </c>
      <c r="AA165" s="28">
        <v>0</v>
      </c>
      <c r="AB165" s="34">
        <v>1.1578581713462901</v>
      </c>
      <c r="AC165" s="34">
        <v>5.9395248380129601E-3</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4.9984164273043703</v>
      </c>
      <c r="M166">
        <f t="shared" si="184"/>
        <v>230.01570640711699</v>
      </c>
      <c r="N166">
        <f t="shared" si="185"/>
        <v>14.6320134265547</v>
      </c>
      <c r="O166">
        <f t="shared" si="186"/>
        <v>184.61184513073999</v>
      </c>
      <c r="P166">
        <f t="shared" si="187"/>
        <v>154.63737952097799</v>
      </c>
      <c r="Q166">
        <f t="shared" si="188"/>
        <v>979.78638789309196</v>
      </c>
      <c r="R166">
        <f t="shared" si="189"/>
        <v>181.567789721895</v>
      </c>
      <c r="W166" s="34">
        <v>4.84846393448524</v>
      </c>
      <c r="X166" s="34">
        <v>223.11523521490301</v>
      </c>
      <c r="Y166" s="34">
        <v>14.1930530237581</v>
      </c>
      <c r="Z166" s="34">
        <v>179.07348977681801</v>
      </c>
      <c r="AA166" s="34">
        <v>149.998258135349</v>
      </c>
      <c r="AB166" s="34">
        <v>950.39279625629899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52.181066198704102</v>
      </c>
      <c r="N167">
        <v>23.2535844024478</v>
      </c>
      <c r="O167">
        <v>24.2070959359251</v>
      </c>
      <c r="P167" s="33">
        <v>406.88612444348502</v>
      </c>
      <c r="Q167">
        <v>50.069901259899197</v>
      </c>
      <c r="R167" s="33">
        <v>25.948132636609099</v>
      </c>
      <c r="T167" s="29">
        <f>T159-405/40</f>
        <v>212.72476</v>
      </c>
      <c r="U167" s="29">
        <f>U159-22.2357/40</f>
        <v>11.673742499999999</v>
      </c>
      <c r="W167" s="34">
        <v>44.5726630309575</v>
      </c>
      <c r="X167" s="34">
        <v>52.181066198704102</v>
      </c>
      <c r="Y167" s="34">
        <v>23.2535844024478</v>
      </c>
      <c r="Z167" s="34">
        <v>24.2070959359251</v>
      </c>
      <c r="AA167" s="34">
        <v>555.79345644348496</v>
      </c>
      <c r="AB167" s="34">
        <v>50.069901259899197</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94.250353095752303</v>
      </c>
      <c r="M168">
        <f t="shared" si="184"/>
        <v>30.0793603399208</v>
      </c>
      <c r="N168">
        <f t="shared" si="185"/>
        <v>11.3721860367171</v>
      </c>
      <c r="O168">
        <f t="shared" si="186"/>
        <v>0.34700689575234001</v>
      </c>
      <c r="P168">
        <f t="shared" si="187"/>
        <v>36.095674262058999</v>
      </c>
      <c r="Q168">
        <f t="shared" si="188"/>
        <v>1.9418031324694001</v>
      </c>
      <c r="R168">
        <f t="shared" si="189"/>
        <v>0.76561075849532001</v>
      </c>
      <c r="W168" s="34">
        <v>94.250353095752303</v>
      </c>
      <c r="X168" s="34">
        <v>30.0793603399208</v>
      </c>
      <c r="Y168" s="34">
        <v>11.3721860367171</v>
      </c>
      <c r="Z168" s="34">
        <v>0.34700689575234001</v>
      </c>
      <c r="AA168" s="34">
        <v>36.095674262058999</v>
      </c>
      <c r="AB168" s="34">
        <v>1.9418031324694001</v>
      </c>
      <c r="AC168" s="34">
        <v>0.76561075849532001</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66.093160092260604</v>
      </c>
      <c r="N169">
        <f t="shared" si="185"/>
        <v>68.168159539236896</v>
      </c>
      <c r="O169">
        <f t="shared" si="186"/>
        <v>4.8590432145428402</v>
      </c>
      <c r="P169">
        <f t="shared" si="187"/>
        <v>383.29562994960401</v>
      </c>
      <c r="Q169">
        <f t="shared" si="188"/>
        <v>72.350682433405296</v>
      </c>
      <c r="R169">
        <f t="shared" si="189"/>
        <v>115.542521047156</v>
      </c>
      <c r="W169" s="34">
        <v>235.09318812095</v>
      </c>
      <c r="X169" s="34">
        <v>66.093160092260604</v>
      </c>
      <c r="Y169" s="34">
        <v>68.168159539236896</v>
      </c>
      <c r="Z169" s="34">
        <v>4.8590432145428402</v>
      </c>
      <c r="AA169" s="34">
        <v>383.29562994960401</v>
      </c>
      <c r="AB169" s="34">
        <v>72.350682433405296</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89.481956669751995</v>
      </c>
      <c r="O170">
        <f t="shared" si="186"/>
        <v>0.43883516928931399</v>
      </c>
      <c r="P170">
        <f t="shared" si="187"/>
        <v>24.478917340327101</v>
      </c>
      <c r="Q170">
        <f t="shared" si="188"/>
        <v>16.061862367581998</v>
      </c>
      <c r="R170">
        <f t="shared" si="189"/>
        <v>2.0804232607220001</v>
      </c>
      <c r="W170" s="34">
        <v>40.462759035277202</v>
      </c>
      <c r="X170" s="34">
        <v>13.313630166414701</v>
      </c>
      <c r="Y170" s="34">
        <v>31.318684834413201</v>
      </c>
      <c r="Z170" s="34">
        <v>0.15359230925126</v>
      </c>
      <c r="AA170" s="34">
        <v>8.5676210691144696</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230.18169424046101</v>
      </c>
      <c r="M172">
        <f t="shared" ref="M172:M174" si="232">X172/AK172*1.1</f>
        <v>11.404952052528801</v>
      </c>
      <c r="N172">
        <f t="shared" ref="N172:N174" si="233">Y172/AL172*1.1</f>
        <v>9.8981363226241896</v>
      </c>
      <c r="O172">
        <f t="shared" ref="O172:O174" si="234">Z172/AM172*1.1</f>
        <v>0</v>
      </c>
      <c r="P172">
        <f t="shared" ref="P172:P174" si="235">AA172/AN172*1.1</f>
        <v>92.801563067854602</v>
      </c>
      <c r="Q172">
        <f t="shared" ref="Q172:Q174" si="236">AB172/AO172*1.1</f>
        <v>0</v>
      </c>
      <c r="R172">
        <f t="shared" ref="R172:R174" si="237">AC172/AP172*1.1</f>
        <v>0.39222822700683901</v>
      </c>
      <c r="W172" s="34">
        <v>83.702434269258504</v>
      </c>
      <c r="X172" s="34">
        <v>4.1472552918286496</v>
      </c>
      <c r="Y172" s="34">
        <v>3.59932229913607</v>
      </c>
      <c r="Z172" s="28">
        <v>0</v>
      </c>
      <c r="AA172" s="34">
        <v>33.746022933765303</v>
      </c>
      <c r="AB172" s="28">
        <v>0</v>
      </c>
      <c r="AC172" s="34">
        <v>0.14262844618430501</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4.2454799616030598</v>
      </c>
      <c r="R173">
        <f t="shared" si="237"/>
        <v>2.1778257739380899E-2</v>
      </c>
      <c r="W173" s="28">
        <v>0</v>
      </c>
      <c r="X173" s="34">
        <v>0.31789553275737897</v>
      </c>
      <c r="Y173" s="28">
        <v>0</v>
      </c>
      <c r="Z173" s="28">
        <v>0</v>
      </c>
      <c r="AA173" s="28">
        <v>0</v>
      </c>
      <c r="AB173" s="34">
        <v>1.1578581713462901</v>
      </c>
      <c r="AC173" s="34">
        <v>5.9395248380129601E-3</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16.314623359904399</v>
      </c>
      <c r="O174">
        <f t="shared" si="234"/>
        <v>203.978197839431</v>
      </c>
      <c r="P174">
        <f t="shared" si="235"/>
        <v>170.41677019364201</v>
      </c>
      <c r="Q174">
        <f t="shared" si="236"/>
        <v>1079.86119603215</v>
      </c>
      <c r="R174">
        <f t="shared" si="237"/>
        <v>200.13761530345201</v>
      </c>
      <c r="W174" s="34">
        <v>4.8451172678185701</v>
      </c>
      <c r="X174" s="34">
        <v>222.317588367171</v>
      </c>
      <c r="Y174" s="34">
        <v>14.386531508279299</v>
      </c>
      <c r="Z174" s="34">
        <v>179.871683549316</v>
      </c>
      <c r="AA174" s="34">
        <v>150.27660644348401</v>
      </c>
      <c r="AB174" s="34">
        <v>952.24123650108004</v>
      </c>
      <c r="AC174" s="34">
        <v>176.48498804031701</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52.513005867530602</v>
      </c>
      <c r="M175">
        <v>51.183425089992802</v>
      </c>
      <c r="N175">
        <v>23.362588300935901</v>
      </c>
      <c r="O175">
        <v>28.975860446364301</v>
      </c>
      <c r="P175" s="33">
        <v>435.27746317638599</v>
      </c>
      <c r="Q175">
        <v>62.800046148308098</v>
      </c>
      <c r="R175" s="33">
        <v>29.243675154787599</v>
      </c>
      <c r="T175" s="29">
        <f>T167-405/40</f>
        <v>202.59976</v>
      </c>
      <c r="U175" s="29">
        <f>U167-22.2357/40</f>
        <v>11.117850000000001</v>
      </c>
      <c r="W175" s="34">
        <v>52.513005867530602</v>
      </c>
      <c r="X175" s="34">
        <v>51.183425089992802</v>
      </c>
      <c r="Y175" s="34">
        <v>23.362588300935901</v>
      </c>
      <c r="Z175" s="34">
        <v>28.975860446364301</v>
      </c>
      <c r="AA175" s="34">
        <v>577.09729517638596</v>
      </c>
      <c r="AB175" s="34">
        <v>62.800046148308098</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35.518031810172801</v>
      </c>
      <c r="N176">
        <f t="shared" si="242"/>
        <v>12.590099535637099</v>
      </c>
      <c r="O176">
        <f t="shared" si="242"/>
        <v>0.39351914921166298</v>
      </c>
      <c r="P176">
        <f t="shared" si="242"/>
        <v>40.008197685385198</v>
      </c>
      <c r="Q176">
        <f t="shared" si="242"/>
        <v>2.3090436794816398</v>
      </c>
      <c r="R176">
        <f t="shared" si="242"/>
        <v>0.84984293384449305</v>
      </c>
      <c r="W176" s="34">
        <v>94.697841252699803</v>
      </c>
      <c r="X176" s="34">
        <v>32.289119827429801</v>
      </c>
      <c r="Y176" s="34">
        <v>11.4455450323974</v>
      </c>
      <c r="Z176" s="34">
        <v>0.35774468110151197</v>
      </c>
      <c r="AA176" s="34">
        <v>36.371088804895599</v>
      </c>
      <c r="AB176" s="34">
        <v>2.0991306177105802</v>
      </c>
      <c r="AC176" s="34">
        <v>0.77258448531317503</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258.95718660907198</v>
      </c>
      <c r="M177">
        <f t="shared" ref="M177:M182" si="245">X177/AK177*1.1</f>
        <v>81.676560675644296</v>
      </c>
      <c r="N177">
        <f t="shared" ref="N177:N182" si="246">Y177/AL177*1.1</f>
        <v>76.372761429085699</v>
      </c>
      <c r="O177">
        <f t="shared" ref="O177:O182" si="247">Z177/AM177*1.1</f>
        <v>5.4148358023758103</v>
      </c>
      <c r="P177">
        <f t="shared" ref="P177:P182" si="248">AA177/AN177*1.1</f>
        <v>463.29722113030903</v>
      </c>
      <c r="Q177">
        <f t="shared" ref="Q177:Q182" si="249">AB177/AO177*1.1</f>
        <v>79.585750676745803</v>
      </c>
      <c r="R177">
        <f t="shared" ref="R177:R182" si="250">AC177/AP177*1.1</f>
        <v>128.743110290461</v>
      </c>
      <c r="W177" s="34">
        <v>235.41562419006499</v>
      </c>
      <c r="X177" s="34">
        <v>74.251418796040298</v>
      </c>
      <c r="Y177" s="34">
        <v>69.429783117350595</v>
      </c>
      <c r="Z177" s="34">
        <v>4.9225780021598302</v>
      </c>
      <c r="AA177" s="34">
        <v>421.17929193664497</v>
      </c>
      <c r="AB177" s="34">
        <v>72.350682433405296</v>
      </c>
      <c r="AC177" s="34">
        <v>117.03919117314599</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139.75679090815601</v>
      </c>
      <c r="M178">
        <f t="shared" si="245"/>
        <v>41.480850433148298</v>
      </c>
      <c r="N178">
        <f t="shared" si="246"/>
        <v>110.33802952483801</v>
      </c>
      <c r="O178">
        <f t="shared" si="247"/>
        <v>0.48359568047927698</v>
      </c>
      <c r="P178">
        <f t="shared" si="248"/>
        <v>28.831615798621801</v>
      </c>
      <c r="Q178">
        <f t="shared" si="249"/>
        <v>17.684244183893899</v>
      </c>
      <c r="R178">
        <f t="shared" si="250"/>
        <v>2.2978220046487698</v>
      </c>
      <c r="W178" s="34">
        <v>44.4680698344132</v>
      </c>
      <c r="X178" s="34">
        <v>13.198452410547199</v>
      </c>
      <c r="Y178" s="34">
        <v>35.1075548488121</v>
      </c>
      <c r="Z178" s="34">
        <v>0.15387135287977</v>
      </c>
      <c r="AA178" s="34">
        <v>9.1736959359251191</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230.80021487581001</v>
      </c>
      <c r="M180">
        <f t="shared" si="245"/>
        <v>13.5942101705184</v>
      </c>
      <c r="N180">
        <f t="shared" si="246"/>
        <v>11.8933744438445</v>
      </c>
      <c r="O180">
        <f t="shared" si="247"/>
        <v>0</v>
      </c>
      <c r="P180">
        <f t="shared" si="248"/>
        <v>126.103158270338</v>
      </c>
      <c r="Q180">
        <f t="shared" si="249"/>
        <v>0</v>
      </c>
      <c r="R180">
        <f t="shared" si="250"/>
        <v>0.67448600057595398</v>
      </c>
      <c r="W180" s="34">
        <v>83.927350863930897</v>
      </c>
      <c r="X180" s="34">
        <v>4.9433491529157703</v>
      </c>
      <c r="Y180" s="34">
        <v>4.3248634341252696</v>
      </c>
      <c r="Z180" s="28">
        <v>0</v>
      </c>
      <c r="AA180" s="34">
        <v>45.8556939164867</v>
      </c>
      <c r="AB180" s="28">
        <v>0</v>
      </c>
      <c r="AC180" s="34">
        <v>0.24526763657307399</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4.2454799616030598</v>
      </c>
      <c r="R181">
        <f t="shared" si="250"/>
        <v>0</v>
      </c>
      <c r="W181" s="28">
        <v>0</v>
      </c>
      <c r="X181" s="34">
        <v>0.33848835572354202</v>
      </c>
      <c r="Y181" s="28">
        <v>0</v>
      </c>
      <c r="Z181" s="28">
        <v>0</v>
      </c>
      <c r="AA181" s="28">
        <v>0</v>
      </c>
      <c r="AB181" s="34">
        <v>1.1578581713462901</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5.4577051538969599</v>
      </c>
      <c r="M182">
        <f t="shared" si="245"/>
        <v>253.10287891017899</v>
      </c>
      <c r="N182">
        <f t="shared" si="246"/>
        <v>16.614935949247801</v>
      </c>
      <c r="O182">
        <f t="shared" si="247"/>
        <v>204.51585673146101</v>
      </c>
      <c r="P182">
        <f t="shared" si="248"/>
        <v>170.17851882983399</v>
      </c>
      <c r="Q182">
        <f t="shared" si="249"/>
        <v>1081.69206048258</v>
      </c>
      <c r="R182">
        <f t="shared" si="250"/>
        <v>200.36602506278999</v>
      </c>
      <c r="W182" s="34">
        <v>4.8127036357091404</v>
      </c>
      <c r="X182" s="34">
        <v>223.19072049352101</v>
      </c>
      <c r="Y182" s="34">
        <v>14.6513526097912</v>
      </c>
      <c r="Z182" s="34">
        <v>180.34580093592501</v>
      </c>
      <c r="AA182" s="34">
        <v>150.06651205903501</v>
      </c>
      <c r="AB182" s="34">
        <v>953.85572606191499</v>
      </c>
      <c r="AC182" s="34">
        <v>176.68640391900601</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52.504007163426898</v>
      </c>
      <c r="M183">
        <v>50.593787113030999</v>
      </c>
      <c r="N183">
        <v>23.508500280777501</v>
      </c>
      <c r="O183">
        <v>33.314630449964</v>
      </c>
      <c r="P183" s="33">
        <v>452.432385782577</v>
      </c>
      <c r="Q183">
        <v>64.504520194384398</v>
      </c>
      <c r="R183" s="33">
        <v>30.111855653527702</v>
      </c>
      <c r="T183" s="29">
        <f>T175-405/40</f>
        <v>192.47476</v>
      </c>
      <c r="U183" s="29">
        <f>U175-22.2357/40</f>
        <v>10.5619575</v>
      </c>
      <c r="W183" s="34">
        <v>52.504007163426898</v>
      </c>
      <c r="X183" s="34">
        <v>50.593787113030999</v>
      </c>
      <c r="Y183" s="34">
        <v>23.508500280777501</v>
      </c>
      <c r="Z183" s="34">
        <v>33.314630449964</v>
      </c>
      <c r="AA183" s="34">
        <v>587.16471778257699</v>
      </c>
      <c r="AB183" s="34">
        <v>64.504520194384398</v>
      </c>
      <c r="AC183" s="34">
        <v>37.505225903527702</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39.827791747721299</v>
      </c>
      <c r="N184">
        <f t="shared" si="258"/>
        <v>12.694621214902799</v>
      </c>
      <c r="O184">
        <f t="shared" si="258"/>
        <v>0.39942493117350603</v>
      </c>
      <c r="P184">
        <f t="shared" si="258"/>
        <v>45.081058182145497</v>
      </c>
      <c r="Q184">
        <f t="shared" si="258"/>
        <v>2.4244171687904998</v>
      </c>
      <c r="R184">
        <f t="shared" si="258"/>
        <v>0.86886036196904204</v>
      </c>
      <c r="W184" s="34">
        <v>95.736905075593995</v>
      </c>
      <c r="X184" s="34">
        <v>36.207083407019397</v>
      </c>
      <c r="Y184" s="34">
        <v>11.540564740820701</v>
      </c>
      <c r="Z184" s="34">
        <v>0.36311357379409598</v>
      </c>
      <c r="AA184" s="34">
        <v>40.982780165586803</v>
      </c>
      <c r="AB184" s="34">
        <v>2.20401560799136</v>
      </c>
      <c r="AC184" s="34">
        <v>0.78987305633549298</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261.31799473002201</v>
      </c>
      <c r="M185">
        <f t="shared" ref="M185:M190" si="261">X185/AK185*1.1</f>
        <v>89.879016255802696</v>
      </c>
      <c r="N185">
        <f t="shared" ref="N185:N190" si="262">Y185/AL185*1.1</f>
        <v>77.855446519078498</v>
      </c>
      <c r="O185">
        <f t="shared" ref="O185:O190" si="263">Z185/AM185*1.1</f>
        <v>5.5011261339092901</v>
      </c>
      <c r="P185">
        <f t="shared" ref="P185:P190" si="264">AA185/AN185*1.1</f>
        <v>527.30755356371503</v>
      </c>
      <c r="Q185">
        <f t="shared" ref="Q185:Q190" si="265">AB185/AO185*1.1</f>
        <v>81.7327467530597</v>
      </c>
      <c r="R185">
        <f t="shared" ref="R185:R190" si="266">AC185/AP185*1.1</f>
        <v>129.87414083113799</v>
      </c>
      <c r="W185" s="34">
        <v>237.56181339092899</v>
      </c>
      <c r="X185" s="34">
        <v>81.708196596184294</v>
      </c>
      <c r="Y185" s="34">
        <v>70.777678653707696</v>
      </c>
      <c r="Z185" s="34">
        <v>5.0010237580993504</v>
      </c>
      <c r="AA185" s="34">
        <v>479.37050323974103</v>
      </c>
      <c r="AB185" s="34">
        <v>74.302497048236106</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154.66139109328401</v>
      </c>
      <c r="M186">
        <f t="shared" si="261"/>
        <v>43.535868750961697</v>
      </c>
      <c r="N186">
        <f t="shared" si="262"/>
        <v>122.241934732079</v>
      </c>
      <c r="O186">
        <f t="shared" si="263"/>
        <v>0.53092061641468802</v>
      </c>
      <c r="P186">
        <f t="shared" si="264"/>
        <v>43.769132411807</v>
      </c>
      <c r="Q186">
        <f t="shared" si="265"/>
        <v>18.0877558613597</v>
      </c>
      <c r="R186">
        <f t="shared" si="266"/>
        <v>2.3793883924611698</v>
      </c>
      <c r="W186" s="34">
        <v>49.2104426205903</v>
      </c>
      <c r="X186" s="34">
        <v>13.852321875306</v>
      </c>
      <c r="Y186" s="34">
        <v>38.895161051115899</v>
      </c>
      <c r="Z186" s="34">
        <v>0.16892928704103699</v>
      </c>
      <c r="AA186" s="34">
        <v>13.9265421310295</v>
      </c>
      <c r="AB186" s="34">
        <v>5.7551950467962598</v>
      </c>
      <c r="AC186" s="34">
        <v>0.75707812487401005</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230.56582746580301</v>
      </c>
      <c r="M188">
        <f t="shared" si="261"/>
        <v>13.0394110659287</v>
      </c>
      <c r="N188">
        <f t="shared" si="262"/>
        <v>13.166097627789799</v>
      </c>
      <c r="O188">
        <f t="shared" si="263"/>
        <v>0</v>
      </c>
      <c r="P188">
        <f t="shared" si="264"/>
        <v>160.72049108171299</v>
      </c>
      <c r="Q188">
        <f t="shared" si="265"/>
        <v>0</v>
      </c>
      <c r="R188">
        <f t="shared" si="266"/>
        <v>1.15481961267099</v>
      </c>
      <c r="W188" s="34">
        <v>83.842119078473701</v>
      </c>
      <c r="X188" s="34">
        <v>4.7416040239740802</v>
      </c>
      <c r="Y188" s="34">
        <v>4.7876718646508296</v>
      </c>
      <c r="Z188" s="28">
        <v>0</v>
      </c>
      <c r="AA188" s="34">
        <v>58.443814938804898</v>
      </c>
      <c r="AB188" s="28">
        <v>0</v>
      </c>
      <c r="AC188" s="34">
        <v>0.41993440460763098</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4.2454799616030598</v>
      </c>
      <c r="R189">
        <f t="shared" si="266"/>
        <v>0.72133522443004705</v>
      </c>
      <c r="W189" s="28">
        <v>0</v>
      </c>
      <c r="X189" s="34">
        <v>0.35933356213103002</v>
      </c>
      <c r="Y189" s="28">
        <v>0</v>
      </c>
      <c r="Z189" s="28">
        <v>0</v>
      </c>
      <c r="AA189" s="28">
        <v>0</v>
      </c>
      <c r="AB189" s="34">
        <v>1.1578581713462901</v>
      </c>
      <c r="AC189" s="34">
        <v>0.19672778848092201</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253.02720957274701</v>
      </c>
      <c r="N190">
        <f t="shared" si="262"/>
        <v>16.899861658613698</v>
      </c>
      <c r="O190">
        <f t="shared" si="263"/>
        <v>204.35470958488301</v>
      </c>
      <c r="P190">
        <f t="shared" si="264"/>
        <v>169.577962859878</v>
      </c>
      <c r="Q190">
        <f t="shared" si="265"/>
        <v>1084.9122214305301</v>
      </c>
      <c r="R190">
        <f t="shared" si="266"/>
        <v>201.98474444011501</v>
      </c>
      <c r="W190" s="34">
        <v>4.7690060943124504</v>
      </c>
      <c r="X190" s="34">
        <v>223.123993895968</v>
      </c>
      <c r="Y190" s="34">
        <v>14.9026052807775</v>
      </c>
      <c r="Z190" s="34">
        <v>180.203698452124</v>
      </c>
      <c r="AA190" s="34">
        <v>149.53693088552899</v>
      </c>
      <c r="AB190" s="34">
        <v>956.69532253419698</v>
      </c>
      <c r="AC190" s="34">
        <v>178.11382009719199</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52.213526061914997</v>
      </c>
      <c r="M191">
        <v>49.814200035997096</v>
      </c>
      <c r="N191">
        <v>23.546775662346999</v>
      </c>
      <c r="O191">
        <v>37.531122102231798</v>
      </c>
      <c r="P191" s="33">
        <v>464.036810188625</v>
      </c>
      <c r="Q191">
        <v>67.162959503239705</v>
      </c>
      <c r="R191" s="33">
        <v>18.1172458138949</v>
      </c>
      <c r="T191" s="29">
        <f>T183-405/40</f>
        <v>182.34976</v>
      </c>
      <c r="U191" s="29">
        <f>U183-22.2357/40</f>
        <v>10.006065</v>
      </c>
      <c r="W191" s="34">
        <v>52.213526061914997</v>
      </c>
      <c r="X191" s="34">
        <v>49.814200035997096</v>
      </c>
      <c r="Y191" s="34">
        <v>23.546775662346999</v>
      </c>
      <c r="Z191" s="34">
        <v>37.531122102231798</v>
      </c>
      <c r="AA191" s="34">
        <v>591.68164218862501</v>
      </c>
      <c r="AB191" s="34">
        <v>67.162959503239705</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44.134025721987101</v>
      </c>
      <c r="N192">
        <f t="shared" si="281"/>
        <v>12.8066506238301</v>
      </c>
      <c r="O192">
        <f t="shared" si="281"/>
        <v>0.40533071317494601</v>
      </c>
      <c r="P192">
        <f t="shared" si="281"/>
        <v>50.045040694744401</v>
      </c>
      <c r="Q192">
        <f t="shared" si="281"/>
        <v>2.53979065770339</v>
      </c>
      <c r="R192">
        <f t="shared" si="281"/>
        <v>0.88758630034917196</v>
      </c>
      <c r="W192" s="34">
        <v>96.823624622030195</v>
      </c>
      <c r="X192" s="34">
        <v>40.1218415654428</v>
      </c>
      <c r="Y192" s="34">
        <v>11.6424096580274</v>
      </c>
      <c r="Z192" s="34">
        <v>0.36848246652267802</v>
      </c>
      <c r="AA192" s="34">
        <v>45.495491540676703</v>
      </c>
      <c r="AB192" s="34">
        <v>2.3089005979121699</v>
      </c>
      <c r="AC192" s="34">
        <v>0.80689663668106504</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263.70136243340602</v>
      </c>
      <c r="M193">
        <f t="shared" ref="M193:M198" si="284">X193/AK193*1.1</f>
        <v>98.080730654931699</v>
      </c>
      <c r="N193">
        <f t="shared" ref="N193:N198" si="285">Y193/AL193*1.1</f>
        <v>79.249932714182904</v>
      </c>
      <c r="O193">
        <f t="shared" ref="O193:O198" si="286">Z193/AM193*1.1</f>
        <v>5.5098555129589597</v>
      </c>
      <c r="P193">
        <f t="shared" ref="P193:P198" si="287">AA193/AN193*1.1</f>
        <v>588.54125277177798</v>
      </c>
      <c r="Q193">
        <f t="shared" ref="Q193:Q198" si="288">AB193/AO193*1.1</f>
        <v>83.879742829373598</v>
      </c>
      <c r="R193">
        <f t="shared" ref="R193:R198" si="289">AC193/AP193*1.1</f>
        <v>132.19506139593301</v>
      </c>
      <c r="W193" s="34">
        <v>239.72851130309601</v>
      </c>
      <c r="X193" s="34">
        <v>89.164300595392405</v>
      </c>
      <c r="Y193" s="34">
        <v>72.045393376529901</v>
      </c>
      <c r="Z193" s="34">
        <v>5.0089595572354204</v>
      </c>
      <c r="AA193" s="34">
        <v>535.03750251979795</v>
      </c>
      <c r="AB193" s="34">
        <v>76.2543116630669</v>
      </c>
      <c r="AC193" s="34">
        <v>120.17732854175701</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134.11638585827399</v>
      </c>
      <c r="O194">
        <f t="shared" si="286"/>
        <v>0.57007135539442599</v>
      </c>
      <c r="P194">
        <f t="shared" si="287"/>
        <v>59.664001334978899</v>
      </c>
      <c r="Q194">
        <f t="shared" si="288"/>
        <v>18.441784520209801</v>
      </c>
      <c r="R194">
        <f t="shared" si="289"/>
        <v>3.8112905828756598</v>
      </c>
      <c r="W194" s="34">
        <v>53.885735421166302</v>
      </c>
      <c r="X194" s="34">
        <v>13.8680460640389</v>
      </c>
      <c r="Y194" s="28">
        <v>42.673395500360002</v>
      </c>
      <c r="Z194" s="34">
        <v>0.18138634035277201</v>
      </c>
      <c r="AA194" s="34">
        <v>18.984000424765998</v>
      </c>
      <c r="AB194" s="34">
        <v>5.8678405291576698</v>
      </c>
      <c r="AC194" s="34">
        <v>1.2126833672786199</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230.76811946544299</v>
      </c>
      <c r="M196">
        <f t="shared" si="284"/>
        <v>12.9116055381749</v>
      </c>
      <c r="N196">
        <f t="shared" si="285"/>
        <v>13.525707594492401</v>
      </c>
      <c r="O196">
        <f t="shared" si="286"/>
        <v>0</v>
      </c>
      <c r="P196">
        <f t="shared" si="287"/>
        <v>183.692331182505</v>
      </c>
      <c r="Q196">
        <f t="shared" si="288"/>
        <v>0</v>
      </c>
      <c r="R196">
        <f t="shared" si="289"/>
        <v>1.29005107649388</v>
      </c>
      <c r="W196" s="34">
        <v>83.915679805615596</v>
      </c>
      <c r="X196" s="34">
        <v>4.6951292866090704</v>
      </c>
      <c r="Y196" s="34">
        <v>4.9184391252699804</v>
      </c>
      <c r="Z196" s="28">
        <v>0</v>
      </c>
      <c r="AA196" s="34">
        <v>66.797211339092897</v>
      </c>
      <c r="AB196" s="28">
        <v>0</v>
      </c>
      <c r="AC196" s="34">
        <v>0.46910948236141098</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4.2454799616030598</v>
      </c>
      <c r="R197">
        <f t="shared" si="289"/>
        <v>0.90494872871370402</v>
      </c>
      <c r="W197" s="28">
        <v>0</v>
      </c>
      <c r="X197" s="34">
        <v>0.377948691324694</v>
      </c>
      <c r="Y197" s="28">
        <v>0</v>
      </c>
      <c r="Z197" s="28">
        <v>0</v>
      </c>
      <c r="AA197" s="28">
        <v>0</v>
      </c>
      <c r="AB197" s="34">
        <v>1.1578581713462901</v>
      </c>
      <c r="AC197" s="34">
        <v>0.24680419874010101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5.3503439112912199</v>
      </c>
      <c r="M198">
        <f t="shared" si="284"/>
        <v>252.80506564390299</v>
      </c>
      <c r="N198">
        <f t="shared" si="285"/>
        <v>17.011355957337901</v>
      </c>
      <c r="O198">
        <f t="shared" si="286"/>
        <v>204.25537840024299</v>
      </c>
      <c r="P198">
        <f t="shared" si="287"/>
        <v>168.581831555744</v>
      </c>
      <c r="Q198">
        <f t="shared" si="288"/>
        <v>1086.0237816644801</v>
      </c>
      <c r="R198">
        <f t="shared" si="289"/>
        <v>202.457625057298</v>
      </c>
      <c r="W198" s="34">
        <v>4.7180305399567999</v>
      </c>
      <c r="X198" s="34">
        <v>222.928103340533</v>
      </c>
      <c r="Y198" s="34">
        <v>15.000922980561599</v>
      </c>
      <c r="Z198" s="34">
        <v>180.116106407487</v>
      </c>
      <c r="AA198" s="34">
        <v>148.65852419006501</v>
      </c>
      <c r="AB198" s="34">
        <v>957.67551655867499</v>
      </c>
      <c r="AC198" s="34">
        <v>178.53081482325399</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49.111751871850302</v>
      </c>
      <c r="N199">
        <v>23.5136685673146</v>
      </c>
      <c r="O199">
        <v>41.303511627069803</v>
      </c>
      <c r="P199" s="33">
        <v>470.50681486825101</v>
      </c>
      <c r="Q199">
        <v>68.872924586033093</v>
      </c>
      <c r="R199" s="33">
        <v>20.132831906587501</v>
      </c>
      <c r="T199" s="29">
        <f>T191-405/40</f>
        <v>172.22476</v>
      </c>
      <c r="U199" s="29">
        <f>U191-22.2357/40</f>
        <v>9.4501725000000008</v>
      </c>
      <c r="W199" s="34">
        <v>51.9393122390209</v>
      </c>
      <c r="X199" s="34">
        <v>49.111751871850302</v>
      </c>
      <c r="Y199" s="34">
        <v>23.5136685673146</v>
      </c>
      <c r="Z199" s="34">
        <v>41.303511627069803</v>
      </c>
      <c r="AA199" s="34">
        <v>591.06414686825099</v>
      </c>
      <c r="AB199" s="34">
        <v>68.872924586033093</v>
      </c>
      <c r="AC199" s="34">
        <v>26.747952656587501</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48.440598961950997</v>
      </c>
      <c r="N200">
        <f t="shared" si="297"/>
        <v>12.9228658772498</v>
      </c>
      <c r="O200">
        <f t="shared" si="297"/>
        <v>0.411236495176386</v>
      </c>
      <c r="P200">
        <f t="shared" si="297"/>
        <v>55.102273470122299</v>
      </c>
      <c r="Q200">
        <f t="shared" si="297"/>
        <v>2.6551641466162699</v>
      </c>
      <c r="R200">
        <f t="shared" si="297"/>
        <v>0.90609330629949603</v>
      </c>
      <c r="W200" s="34">
        <v>97.701978329733606</v>
      </c>
      <c r="X200" s="34">
        <v>44.036908147228203</v>
      </c>
      <c r="Y200" s="34">
        <v>11.7480598884089</v>
      </c>
      <c r="Z200" s="34">
        <v>0.37385135925126001</v>
      </c>
      <c r="AA200" s="34">
        <v>50.092975881929398</v>
      </c>
      <c r="AB200" s="34">
        <v>2.4137855878329701</v>
      </c>
      <c r="AC200" s="34">
        <v>0.82372118754499601</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80.418013884089305</v>
      </c>
      <c r="O201">
        <f t="shared" ref="O201:O206" si="302">Z201/AM201*1.1</f>
        <v>5.5229982519798497</v>
      </c>
      <c r="P201">
        <f t="shared" ref="P201:P206" si="303">AA201/AN201*1.1</f>
        <v>647.23933675306</v>
      </c>
      <c r="Q201">
        <f t="shared" ref="Q201:Q206" si="304">AB201/AO201*1.1</f>
        <v>86.026738866090696</v>
      </c>
      <c r="R201">
        <f t="shared" ref="R201:R206" si="305">AC201/AP201*1.1</f>
        <v>133.152424253384</v>
      </c>
      <c r="W201" s="34">
        <v>242.18355896328299</v>
      </c>
      <c r="X201" s="34">
        <v>96.604530619654398</v>
      </c>
      <c r="Y201" s="34">
        <v>73.107285349172102</v>
      </c>
      <c r="Z201" s="34">
        <v>5.0209075017998597</v>
      </c>
      <c r="AA201" s="34">
        <v>588.39939704823598</v>
      </c>
      <c r="AB201" s="34">
        <v>78.206126241900606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184.10250587267299</v>
      </c>
      <c r="M202">
        <f t="shared" si="300"/>
        <v>44.1519437982722</v>
      </c>
      <c r="N202">
        <f t="shared" si="301"/>
        <v>146.01936299496001</v>
      </c>
      <c r="O202">
        <f t="shared" si="302"/>
        <v>0.58535067974904698</v>
      </c>
      <c r="P202">
        <f t="shared" si="303"/>
        <v>76.596112062120795</v>
      </c>
      <c r="Q202">
        <f t="shared" si="304"/>
        <v>18.661735239123701</v>
      </c>
      <c r="R202">
        <f t="shared" si="305"/>
        <v>4.1450317206623604</v>
      </c>
      <c r="W202" s="34">
        <v>58.578070050396001</v>
      </c>
      <c r="X202" s="34">
        <v>14.048345753995701</v>
      </c>
      <c r="Y202" s="34">
        <v>46.4607064074874</v>
      </c>
      <c r="Z202" s="34">
        <v>0.186247943556515</v>
      </c>
      <c r="AA202" s="34">
        <v>24.371490201583899</v>
      </c>
      <c r="AB202" s="34">
        <v>5.9378248488120997</v>
      </c>
      <c r="AC202" s="34">
        <v>1.3188737293016599</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1.2369423627609799</v>
      </c>
      <c r="W204" s="34">
        <v>84.733797264218893</v>
      </c>
      <c r="X204" s="34">
        <v>5.59620608689705</v>
      </c>
      <c r="Y204" s="34">
        <v>4.9277307091432698</v>
      </c>
      <c r="Z204" s="28">
        <v>0</v>
      </c>
      <c r="AA204" s="34">
        <v>68.573187688984902</v>
      </c>
      <c r="AB204" s="28">
        <v>0</v>
      </c>
      <c r="AC204" s="34">
        <v>0.44979722282217399</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1.4570422706503501</v>
      </c>
      <c r="N205">
        <f t="shared" si="301"/>
        <v>0</v>
      </c>
      <c r="O205">
        <f t="shared" si="302"/>
        <v>0</v>
      </c>
      <c r="P205">
        <f t="shared" si="303"/>
        <v>0</v>
      </c>
      <c r="Q205">
        <f t="shared" si="304"/>
        <v>4.2454799616030598</v>
      </c>
      <c r="R205">
        <f t="shared" si="305"/>
        <v>0</v>
      </c>
      <c r="W205" s="28">
        <v>0</v>
      </c>
      <c r="X205" s="34">
        <v>0.39737516472282203</v>
      </c>
      <c r="Y205" s="28">
        <v>0</v>
      </c>
      <c r="Z205" s="28">
        <v>0</v>
      </c>
      <c r="AA205" s="28">
        <v>0</v>
      </c>
      <c r="AB205" s="34">
        <v>1.1578581713462901</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5.3321042754930099</v>
      </c>
      <c r="M206">
        <f t="shared" si="300"/>
        <v>253.19796995498601</v>
      </c>
      <c r="N206">
        <f t="shared" si="301"/>
        <v>16.950103642017901</v>
      </c>
      <c r="O206">
        <f t="shared" si="302"/>
        <v>203.87555427772</v>
      </c>
      <c r="P206">
        <f t="shared" si="303"/>
        <v>167.33003395604601</v>
      </c>
      <c r="Q206">
        <f t="shared" si="304"/>
        <v>1085.6519429167299</v>
      </c>
      <c r="R206">
        <f t="shared" si="305"/>
        <v>202.44835638143601</v>
      </c>
      <c r="W206" s="34">
        <v>4.7019464974801997</v>
      </c>
      <c r="X206" s="34">
        <v>223.27457350576</v>
      </c>
      <c r="Y206" s="34">
        <v>14.946909575234001</v>
      </c>
      <c r="Z206" s="34">
        <v>179.78117059035301</v>
      </c>
      <c r="AA206" s="34">
        <v>147.554666306695</v>
      </c>
      <c r="AB206" s="34">
        <v>957.34762239020904</v>
      </c>
      <c r="AC206" s="34">
        <v>178.52264153635701</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48.917619798416098</v>
      </c>
      <c r="N207">
        <v>23.453786612670999</v>
      </c>
      <c r="O207">
        <v>44.624807991360697</v>
      </c>
      <c r="P207" s="33">
        <v>472.72986670410398</v>
      </c>
      <c r="Q207">
        <v>69.3226321454284</v>
      </c>
      <c r="R207" s="33">
        <v>35.336692725701901</v>
      </c>
      <c r="T207" s="29">
        <f>T199-405/40</f>
        <v>162.09976</v>
      </c>
      <c r="U207" s="29">
        <f>U199-22.2357/40</f>
        <v>8.8942800000000002</v>
      </c>
      <c r="W207" s="34">
        <v>51.9326401007919</v>
      </c>
      <c r="X207" s="34">
        <v>48.917619798416098</v>
      </c>
      <c r="Y207" s="34">
        <v>23.453786612670999</v>
      </c>
      <c r="Z207" s="34">
        <v>44.624807991360697</v>
      </c>
      <c r="AA207" s="34">
        <v>586.19969870410398</v>
      </c>
      <c r="AB207" s="34">
        <v>69.3226321454284</v>
      </c>
      <c r="AC207" s="34">
        <v>41.562688725701904</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52.729421892260603</v>
      </c>
      <c r="N208">
        <f t="shared" si="313"/>
        <v>13.0267049190065</v>
      </c>
      <c r="O208">
        <f t="shared" si="313"/>
        <v>0.41714227717782598</v>
      </c>
      <c r="P208">
        <f t="shared" si="313"/>
        <v>59.764499611231102</v>
      </c>
      <c r="Q208">
        <f t="shared" si="313"/>
        <v>2.7705376359251201</v>
      </c>
      <c r="R208">
        <f t="shared" si="313"/>
        <v>0.92474974317134695</v>
      </c>
      <c r="W208" s="34">
        <v>98.329177537796994</v>
      </c>
      <c r="X208" s="34">
        <v>47.9358380838733</v>
      </c>
      <c r="Y208" s="34">
        <v>11.8424590172786</v>
      </c>
      <c r="Z208" s="34">
        <v>0.37922025197984199</v>
      </c>
      <c r="AA208" s="34">
        <v>54.331363282937403</v>
      </c>
      <c r="AB208" s="34">
        <v>2.5186705781137499</v>
      </c>
      <c r="AC208" s="34">
        <v>0.84068158470122401</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702.35738322534201</v>
      </c>
      <c r="Q209">
        <f t="shared" ref="Q209:Q214" si="320">AB209/AO209*1.1</f>
        <v>88.173734942404707</v>
      </c>
      <c r="R209">
        <f t="shared" ref="R209:R214" si="321">AC209/AP209*1.1</f>
        <v>133.644094575558</v>
      </c>
      <c r="W209" s="34">
        <v>244.75707508999301</v>
      </c>
      <c r="X209" s="34">
        <v>104.03962789823601</v>
      </c>
      <c r="Y209" s="34">
        <v>73.876795176385897</v>
      </c>
      <c r="Z209" s="34">
        <v>4.9916842152627803</v>
      </c>
      <c r="AA209" s="34">
        <v>638.50671202303795</v>
      </c>
      <c r="AB209" s="34">
        <v>80.1579408567315</v>
      </c>
      <c r="AC209" s="34">
        <v>121.49463143232499</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198.93193339504299</v>
      </c>
      <c r="M210">
        <f t="shared" si="316"/>
        <v>46.797153608814099</v>
      </c>
      <c r="N210">
        <f t="shared" si="317"/>
        <v>157.89415307004001</v>
      </c>
      <c r="O210">
        <f t="shared" si="318"/>
        <v>0.56958506681065602</v>
      </c>
      <c r="P210">
        <f t="shared" si="319"/>
        <v>91.739232341869894</v>
      </c>
      <c r="Q210">
        <f t="shared" si="320"/>
        <v>18.5412816301553</v>
      </c>
      <c r="R210">
        <f t="shared" si="321"/>
        <v>3.3280097718811099</v>
      </c>
      <c r="W210" s="34">
        <v>63.296524262059002</v>
      </c>
      <c r="X210" s="34">
        <v>14.8900034209863</v>
      </c>
      <c r="Y210" s="34">
        <v>50.239048704103702</v>
      </c>
      <c r="Z210" s="34">
        <v>0.18123161216702699</v>
      </c>
      <c r="AA210" s="34">
        <v>29.189755745140399</v>
      </c>
      <c r="AB210" s="34">
        <v>5.8994987005039601</v>
      </c>
      <c r="AC210" s="34">
        <v>1.0589122001439899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230.80786537976999</v>
      </c>
      <c r="M212">
        <f t="shared" si="316"/>
        <v>14.978960694456401</v>
      </c>
      <c r="N212">
        <f t="shared" si="317"/>
        <v>13.3394577366811</v>
      </c>
      <c r="O212">
        <f t="shared" si="318"/>
        <v>0</v>
      </c>
      <c r="P212">
        <f t="shared" si="319"/>
        <v>202.231438660907</v>
      </c>
      <c r="Q212">
        <f t="shared" si="320"/>
        <v>0</v>
      </c>
      <c r="R212">
        <f t="shared" si="321"/>
        <v>1.2538886794456401</v>
      </c>
      <c r="W212" s="34">
        <v>83.930132865370794</v>
      </c>
      <c r="X212" s="34">
        <v>5.44689479798416</v>
      </c>
      <c r="Y212" s="34">
        <v>4.8507119042476603</v>
      </c>
      <c r="Z212" s="28">
        <v>0</v>
      </c>
      <c r="AA212" s="34">
        <v>73.538704967602598</v>
      </c>
      <c r="AB212" s="28">
        <v>0</v>
      </c>
      <c r="AC212" s="34">
        <v>0.45595951979841598</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1.4800681187185001</v>
      </c>
      <c r="N213">
        <f t="shared" si="317"/>
        <v>0</v>
      </c>
      <c r="O213">
        <f t="shared" si="318"/>
        <v>0</v>
      </c>
      <c r="P213">
        <f t="shared" si="319"/>
        <v>0</v>
      </c>
      <c r="Q213">
        <f t="shared" si="320"/>
        <v>4.2400050395968503</v>
      </c>
      <c r="R213">
        <f t="shared" si="321"/>
        <v>7.6218653672906103E-2</v>
      </c>
      <c r="W213" s="28">
        <v>0</v>
      </c>
      <c r="X213" s="34">
        <v>0.40365494146868303</v>
      </c>
      <c r="Y213" s="28">
        <v>0</v>
      </c>
      <c r="Z213" s="28">
        <v>0</v>
      </c>
      <c r="AA213" s="28">
        <v>0</v>
      </c>
      <c r="AB213" s="34">
        <v>1.1563650107991399</v>
      </c>
      <c r="AC213" s="34">
        <v>2.07869055471562E-2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5.3235796979953003</v>
      </c>
      <c r="M214">
        <f t="shared" si="316"/>
        <v>252.45203856534701</v>
      </c>
      <c r="N214">
        <f t="shared" si="317"/>
        <v>16.829084272227298</v>
      </c>
      <c r="O214">
        <f t="shared" si="318"/>
        <v>203.76331934269999</v>
      </c>
      <c r="P214">
        <f t="shared" si="319"/>
        <v>166.00022953545201</v>
      </c>
      <c r="Q214">
        <f t="shared" si="320"/>
        <v>1086.4477139230901</v>
      </c>
      <c r="R214">
        <f t="shared" si="321"/>
        <v>202.86693012279801</v>
      </c>
      <c r="W214" s="34">
        <v>4.6944293700503996</v>
      </c>
      <c r="X214" s="34">
        <v>222.61679764398801</v>
      </c>
      <c r="Y214" s="34">
        <v>14.8401924946004</v>
      </c>
      <c r="Z214" s="34">
        <v>179.682199784017</v>
      </c>
      <c r="AA214" s="34">
        <v>146.38202059035299</v>
      </c>
      <c r="AB214" s="34">
        <v>958.04934773218099</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51.614276241900598</v>
      </c>
      <c r="M215">
        <v>48.417538804895599</v>
      </c>
      <c r="N215">
        <v>23.291652904967599</v>
      </c>
      <c r="O215">
        <v>47.923055183585298</v>
      </c>
      <c r="P215" s="33">
        <v>476.467292190065</v>
      </c>
      <c r="Q215">
        <v>70.312255723542094</v>
      </c>
      <c r="R215" s="33">
        <v>37.285011464182901</v>
      </c>
      <c r="T215" s="29">
        <f>T207-405/40</f>
        <v>151.97476</v>
      </c>
      <c r="U215" s="29">
        <f>U207-22.2357/40</f>
        <v>8.3383874999999996</v>
      </c>
      <c r="W215" s="34">
        <v>51.614276241900598</v>
      </c>
      <c r="X215" s="34">
        <v>48.417538804895599</v>
      </c>
      <c r="Y215" s="34">
        <v>23.291652904967599</v>
      </c>
      <c r="Z215" s="34">
        <v>47.923055183585298</v>
      </c>
      <c r="AA215" s="34">
        <v>582.84962419006501</v>
      </c>
      <c r="AB215" s="34">
        <v>70.312255723542094</v>
      </c>
      <c r="AC215" s="34">
        <v>43.121882714182902</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109.55325404607601</v>
      </c>
      <c r="M216">
        <f t="shared" ref="M216:R216" si="329">X216/AK216*1.1</f>
        <v>56.956805150223197</v>
      </c>
      <c r="N216">
        <f t="shared" si="329"/>
        <v>13.1505250529158</v>
      </c>
      <c r="O216">
        <f t="shared" si="329"/>
        <v>0.42304805878329699</v>
      </c>
      <c r="P216">
        <f t="shared" si="329"/>
        <v>64.229543585313195</v>
      </c>
      <c r="Q216">
        <f t="shared" si="329"/>
        <v>2.88591112483802</v>
      </c>
      <c r="R216">
        <f t="shared" si="329"/>
        <v>0.94358736204103699</v>
      </c>
      <c r="W216" s="34">
        <v>99.593867314614798</v>
      </c>
      <c r="X216" s="34">
        <v>51.778913772930203</v>
      </c>
      <c r="Y216" s="34">
        <v>11.955022775378</v>
      </c>
      <c r="Z216" s="34">
        <v>0.38458914434845198</v>
      </c>
      <c r="AA216" s="34">
        <v>58.390494168466503</v>
      </c>
      <c r="AB216" s="34">
        <v>2.6235555680345599</v>
      </c>
      <c r="AC216" s="34">
        <v>0.85780669276457899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271.43263292296598</v>
      </c>
      <c r="M217">
        <f t="shared" ref="M217:M222" si="332">X217/AK217*1.1</f>
        <v>122.663950033852</v>
      </c>
      <c r="N217">
        <f t="shared" ref="N217:N222" si="333">Y217/AL217*1.1</f>
        <v>82.165768801295897</v>
      </c>
      <c r="O217">
        <f t="shared" ref="O217:O222" si="334">Z217/AM217*1.1</f>
        <v>5.4955253639308896</v>
      </c>
      <c r="P217">
        <f t="shared" ref="P217:P222" si="335">AA217/AN217*1.1</f>
        <v>757.24593160547101</v>
      </c>
      <c r="Q217">
        <f t="shared" ref="Q217:Q222" si="336">AB217/AO217*1.1</f>
        <v>90.320730979121606</v>
      </c>
      <c r="R217">
        <f t="shared" ref="R217:R222" si="337">AC217/AP217*1.1</f>
        <v>134.412334623074</v>
      </c>
      <c r="W217" s="34">
        <v>246.75693902087801</v>
      </c>
      <c r="X217" s="34">
        <v>111.51268184895601</v>
      </c>
      <c r="Y217" s="34">
        <v>74.696153455723504</v>
      </c>
      <c r="Z217" s="34">
        <v>4.9959321490280804</v>
      </c>
      <c r="AA217" s="34">
        <v>688.40539236861002</v>
      </c>
      <c r="AB217" s="34">
        <v>82.109755435565106</v>
      </c>
      <c r="AC217" s="34">
        <v>122.19303147552201</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213.76217774349499</v>
      </c>
      <c r="M218">
        <f t="shared" si="332"/>
        <v>48.597498582937199</v>
      </c>
      <c r="N218">
        <f t="shared" si="333"/>
        <v>169.749995495218</v>
      </c>
      <c r="O218">
        <f t="shared" si="334"/>
        <v>0.56596629737735404</v>
      </c>
      <c r="P218">
        <f t="shared" si="335"/>
        <v>107.36334362439599</v>
      </c>
      <c r="Q218">
        <f t="shared" si="336"/>
        <v>18.530227868970499</v>
      </c>
      <c r="R218">
        <f t="shared" si="337"/>
        <v>3.46381104515069</v>
      </c>
      <c r="W218" s="34">
        <v>68.015238372930199</v>
      </c>
      <c r="X218" s="34">
        <v>15.4628404582073</v>
      </c>
      <c r="Y218" s="34">
        <v>54.011362203023801</v>
      </c>
      <c r="Z218" s="34">
        <v>0.180080185529158</v>
      </c>
      <c r="AA218" s="34">
        <v>34.1610638804896</v>
      </c>
      <c r="AB218" s="34">
        <v>5.8959815946724303</v>
      </c>
      <c r="AC218" s="34">
        <v>1.1021216961843101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18.861395073803099</v>
      </c>
      <c r="N220">
        <f t="shared" si="333"/>
        <v>14.2933653230741</v>
      </c>
      <c r="O220">
        <f t="shared" si="334"/>
        <v>0</v>
      </c>
      <c r="P220">
        <f t="shared" si="335"/>
        <v>227.33983958783301</v>
      </c>
      <c r="Q220">
        <f t="shared" si="336"/>
        <v>0</v>
      </c>
      <c r="R220">
        <f t="shared" si="337"/>
        <v>1.4662875617440601</v>
      </c>
      <c r="W220" s="34">
        <v>85.914184053275704</v>
      </c>
      <c r="X220" s="34">
        <v>6.8586891177465796</v>
      </c>
      <c r="Y220" s="34">
        <v>5.1975873902087804</v>
      </c>
      <c r="Z220" s="28">
        <v>0</v>
      </c>
      <c r="AA220" s="34">
        <v>82.669032577393807</v>
      </c>
      <c r="AB220" s="28">
        <v>0</v>
      </c>
      <c r="AC220" s="34">
        <v>0.53319547699783998</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4.2772171895848299</v>
      </c>
      <c r="R221">
        <f t="shared" si="337"/>
        <v>0.19068086015118799</v>
      </c>
      <c r="W221" s="28">
        <v>0</v>
      </c>
      <c r="X221" s="34">
        <v>0.42345506375089997</v>
      </c>
      <c r="Y221" s="28">
        <v>0</v>
      </c>
      <c r="Z221" s="28">
        <v>0</v>
      </c>
      <c r="AA221" s="28">
        <v>0</v>
      </c>
      <c r="AB221" s="34">
        <v>1.16651377897768</v>
      </c>
      <c r="AC221" s="34">
        <v>5.2003870950324001E-2</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252.60144796701599</v>
      </c>
      <c r="N222">
        <f t="shared" si="333"/>
        <v>16.983949467094199</v>
      </c>
      <c r="O222">
        <f t="shared" si="334"/>
        <v>203.819435361047</v>
      </c>
      <c r="P222">
        <f t="shared" si="335"/>
        <v>165.80450345498099</v>
      </c>
      <c r="Q222">
        <f t="shared" si="336"/>
        <v>1087.3312217125699</v>
      </c>
      <c r="R222">
        <f t="shared" si="337"/>
        <v>203.24155096561401</v>
      </c>
      <c r="W222" s="34">
        <v>4.7174335493160502</v>
      </c>
      <c r="X222" s="34">
        <v>222.74854957091401</v>
      </c>
      <c r="Y222" s="34">
        <v>14.976755439164901</v>
      </c>
      <c r="Z222" s="34">
        <v>179.731683909287</v>
      </c>
      <c r="AA222" s="34">
        <v>146.20942577393799</v>
      </c>
      <c r="AB222" s="34">
        <v>958.82844096472297</v>
      </c>
      <c r="AC222" s="34">
        <v>179.22209494240499</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52.043648704103703</v>
      </c>
      <c r="M223">
        <v>48.9559870410367</v>
      </c>
      <c r="N223">
        <v>23.494018092152601</v>
      </c>
      <c r="O223">
        <v>50.003473470122401</v>
      </c>
      <c r="P223" s="33">
        <v>486.83219607775402</v>
      </c>
      <c r="Q223">
        <v>71.0977439884809</v>
      </c>
      <c r="R223" s="33">
        <v>39.552404579913599</v>
      </c>
      <c r="T223" s="29">
        <f>T215-405/40</f>
        <v>141.84976</v>
      </c>
      <c r="U223" s="29">
        <f>U215-22.2357/40</f>
        <v>7.7824949999999999</v>
      </c>
      <c r="W223" s="34">
        <v>52.043648704103703</v>
      </c>
      <c r="X223" s="34">
        <v>48.9559870410367</v>
      </c>
      <c r="Y223" s="34">
        <v>23.494018092152601</v>
      </c>
      <c r="Z223" s="34">
        <v>50.003473470122401</v>
      </c>
      <c r="AA223" s="34">
        <v>586.12702807775395</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59.196519808434097</v>
      </c>
      <c r="N224">
        <f t="shared" si="353"/>
        <v>13.242784563354901</v>
      </c>
      <c r="O224">
        <f t="shared" si="353"/>
        <v>0.42895384078473697</v>
      </c>
      <c r="P224">
        <f t="shared" si="353"/>
        <v>70.869900359971297</v>
      </c>
      <c r="Q224">
        <f t="shared" si="353"/>
        <v>3.0012846141468601</v>
      </c>
      <c r="R224">
        <f t="shared" si="353"/>
        <v>0.962686380230381</v>
      </c>
      <c r="W224" s="34">
        <v>100.213576133909</v>
      </c>
      <c r="X224" s="34">
        <v>53.815018007667398</v>
      </c>
      <c r="Y224" s="34">
        <v>12.038895057595401</v>
      </c>
      <c r="Z224" s="34">
        <v>0.38995803707703403</v>
      </c>
      <c r="AA224" s="34">
        <v>64.427182145428404</v>
      </c>
      <c r="AB224" s="34">
        <v>2.7284405583153299</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272.60242930885602</v>
      </c>
      <c r="M225">
        <f t="shared" ref="M225:M230" si="356">X225/AK225*1.1</f>
        <v>129.841972331314</v>
      </c>
      <c r="N225">
        <f t="shared" ref="N225:N230" si="357">Y225/AL225*1.1</f>
        <v>82.651520169186398</v>
      </c>
      <c r="O225">
        <f t="shared" ref="O225:O230" si="358">Z225/AM225*1.1</f>
        <v>5.5139147347012196</v>
      </c>
      <c r="P225">
        <f t="shared" ref="P225:P230" si="359">AA225/AN225*1.1</f>
        <v>792.46139100072003</v>
      </c>
      <c r="Q225">
        <f t="shared" ref="Q225:Q230" si="360">AB225/AO225*1.1</f>
        <v>90.992978794096501</v>
      </c>
      <c r="R225">
        <f t="shared" ref="R225:R230" si="361">AC225/AP225*1.1</f>
        <v>135.56419957951701</v>
      </c>
      <c r="W225" s="34">
        <v>247.82039028077801</v>
      </c>
      <c r="X225" s="34">
        <v>118.03815666483101</v>
      </c>
      <c r="Y225" s="34">
        <v>75.137745608351295</v>
      </c>
      <c r="Z225" s="34">
        <v>5.0126497588192898</v>
      </c>
      <c r="AA225" s="34">
        <v>720.41944636429105</v>
      </c>
      <c r="AB225" s="34">
        <v>82.720889812815003</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230.79762160855699</v>
      </c>
      <c r="M226">
        <f t="shared" si="356"/>
        <v>53.245558131091201</v>
      </c>
      <c r="N226">
        <f t="shared" si="357"/>
        <v>182.68676819911499</v>
      </c>
      <c r="O226">
        <f t="shared" si="358"/>
        <v>0.68076979430217099</v>
      </c>
      <c r="P226">
        <f t="shared" si="359"/>
        <v>124.14820067880299</v>
      </c>
      <c r="Q226">
        <f t="shared" si="360"/>
        <v>18.9386576313895</v>
      </c>
      <c r="R226">
        <f t="shared" si="361"/>
        <v>3.7650403234762999</v>
      </c>
      <c r="W226" s="28">
        <v>73.435606875450006</v>
      </c>
      <c r="X226" s="34">
        <v>16.941768496256302</v>
      </c>
      <c r="Y226" s="34">
        <v>58.127608063354899</v>
      </c>
      <c r="Z226" s="34">
        <v>0.216608570914327</v>
      </c>
      <c r="AA226" s="34">
        <v>39.501700215982702</v>
      </c>
      <c r="AB226" s="34">
        <v>6.0259365190784697</v>
      </c>
      <c r="AC226" s="34">
        <v>1.1979673756515501</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240.98931590172799</v>
      </c>
      <c r="M228">
        <f t="shared" si="356"/>
        <v>22.9192480078204</v>
      </c>
      <c r="N228">
        <f t="shared" si="357"/>
        <v>15.0024100683945</v>
      </c>
      <c r="O228">
        <f t="shared" si="358"/>
        <v>0</v>
      </c>
      <c r="P228">
        <f t="shared" si="359"/>
        <v>251.70316434485301</v>
      </c>
      <c r="Q228">
        <f t="shared" si="360"/>
        <v>0</v>
      </c>
      <c r="R228">
        <f t="shared" si="361"/>
        <v>1.4353752650288001</v>
      </c>
      <c r="W228" s="34">
        <v>87.632478509719206</v>
      </c>
      <c r="X228" s="34">
        <v>8.33427200284377</v>
      </c>
      <c r="Y228" s="34">
        <v>5.4554218430525596</v>
      </c>
      <c r="Z228" s="28">
        <v>0</v>
      </c>
      <c r="AA228" s="34">
        <v>91.528423398128197</v>
      </c>
      <c r="AB228" s="28">
        <v>0</v>
      </c>
      <c r="AC228" s="34">
        <v>0.52195464182865403</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1.6273782248020101</v>
      </c>
      <c r="N229">
        <f t="shared" si="357"/>
        <v>0</v>
      </c>
      <c r="O229">
        <f t="shared" si="358"/>
        <v>0</v>
      </c>
      <c r="P229">
        <f t="shared" si="359"/>
        <v>0</v>
      </c>
      <c r="Q229">
        <f t="shared" si="360"/>
        <v>4.2777888041756604</v>
      </c>
      <c r="R229">
        <f t="shared" si="361"/>
        <v>0.56408551610271296</v>
      </c>
      <c r="W229" s="28">
        <v>0</v>
      </c>
      <c r="X229" s="34">
        <v>0.443830424946004</v>
      </c>
      <c r="Y229" s="28">
        <v>0</v>
      </c>
      <c r="Z229" s="28">
        <v>0</v>
      </c>
      <c r="AA229" s="28">
        <v>0</v>
      </c>
      <c r="AB229" s="34">
        <v>1.16666967386609</v>
      </c>
      <c r="AC229" s="34">
        <v>0.15384150439164901</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5.4040327540394699</v>
      </c>
      <c r="M230">
        <f t="shared" si="356"/>
        <v>252.37461902343901</v>
      </c>
      <c r="N230">
        <f t="shared" si="357"/>
        <v>17.0130966585766</v>
      </c>
      <c r="O230">
        <f t="shared" si="358"/>
        <v>203.913554337096</v>
      </c>
      <c r="P230">
        <f t="shared" si="359"/>
        <v>165.64459270928401</v>
      </c>
      <c r="Q230">
        <f t="shared" si="360"/>
        <v>1087.92530645796</v>
      </c>
      <c r="R230">
        <f t="shared" si="361"/>
        <v>203.542215285861</v>
      </c>
      <c r="W230" s="34">
        <v>4.7653743376529896</v>
      </c>
      <c r="X230" s="34">
        <v>222.54852768430499</v>
      </c>
      <c r="Y230" s="34">
        <v>15.002457962563</v>
      </c>
      <c r="Z230" s="34">
        <v>179.81467973362101</v>
      </c>
      <c r="AA230" s="34">
        <v>146.068413570914</v>
      </c>
      <c r="AB230" s="34">
        <v>959.35231569474399</v>
      </c>
      <c r="AC230" s="34">
        <v>179.48722620662301</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49.498316666666703</v>
      </c>
      <c r="N231">
        <v>23.518415417566601</v>
      </c>
      <c r="O231">
        <v>51.825349424046102</v>
      </c>
      <c r="P231" s="33">
        <v>496.03285266522698</v>
      </c>
      <c r="Q231">
        <v>71.614019906407506</v>
      </c>
      <c r="R231" s="33">
        <v>41.577413779157702</v>
      </c>
      <c r="T231" s="29">
        <f>T223-405/40</f>
        <v>131.72476</v>
      </c>
      <c r="U231" s="29">
        <f>U223-22.2357/40</f>
        <v>7.2266025000000003</v>
      </c>
      <c r="W231" s="34">
        <v>52.4096584953204</v>
      </c>
      <c r="X231" s="34">
        <v>49.498316666666703</v>
      </c>
      <c r="Y231" s="34">
        <v>23.518415417566601</v>
      </c>
      <c r="Z231" s="34">
        <v>51.825349424046102</v>
      </c>
      <c r="AA231" s="34">
        <v>588.24018466522705</v>
      </c>
      <c r="AB231" s="34">
        <v>71.614019906407506</v>
      </c>
      <c r="AC231" s="34">
        <v>46.636035529157702</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61.434930146950997</v>
      </c>
      <c r="N232">
        <f t="shared" si="369"/>
        <v>13.323180498560101</v>
      </c>
      <c r="O232">
        <f t="shared" si="369"/>
        <v>0.43485962278617801</v>
      </c>
      <c r="P232">
        <f t="shared" si="369"/>
        <v>77.510571889848805</v>
      </c>
      <c r="Q232">
        <f t="shared" si="369"/>
        <v>3.1166581030597502</v>
      </c>
      <c r="R232">
        <f t="shared" si="369"/>
        <v>0.98132471857811399</v>
      </c>
      <c r="W232" s="34">
        <v>101.09490579553599</v>
      </c>
      <c r="X232" s="34">
        <v>55.8499364972282</v>
      </c>
      <c r="Y232" s="34">
        <v>12.111982271418301</v>
      </c>
      <c r="Z232" s="34">
        <v>0.39532692980561601</v>
      </c>
      <c r="AA232" s="34">
        <v>70.464156263498893</v>
      </c>
      <c r="AB232" s="34">
        <v>2.8333255482361399</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273.33611992440598</v>
      </c>
      <c r="M233">
        <f t="shared" ref="M233:M238" si="372">X233/AK233*1.1</f>
        <v>137.00761486480201</v>
      </c>
      <c r="N233">
        <f t="shared" ref="N233:N238" si="373">Y233/AL233*1.1</f>
        <v>83.039795025198003</v>
      </c>
      <c r="O233">
        <f t="shared" ref="O233:O238" si="374">Z233/AM233*1.1</f>
        <v>5.5278605608351299</v>
      </c>
      <c r="P233">
        <f t="shared" ref="P233:P238" si="375">AA233/AN233*1.1</f>
        <v>826.41429352051796</v>
      </c>
      <c r="Q233">
        <f t="shared" ref="Q233:Q238" si="376">AB233/AO233*1.1</f>
        <v>91.665226569474498</v>
      </c>
      <c r="R233">
        <f t="shared" ref="R233:R238" si="377">AC233/AP233*1.1</f>
        <v>136.65334624222501</v>
      </c>
      <c r="W233" s="34">
        <v>248.48738174946001</v>
      </c>
      <c r="X233" s="34">
        <v>124.55237714982</v>
      </c>
      <c r="Y233" s="28">
        <v>75.490722750179998</v>
      </c>
      <c r="Z233" s="34">
        <v>5.0253277825773903</v>
      </c>
      <c r="AA233" s="34">
        <v>751.28572138228901</v>
      </c>
      <c r="AB233" s="34">
        <v>83.332024154067696</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248.09086076313901</v>
      </c>
      <c r="M234">
        <f t="shared" si="372"/>
        <v>55.889185771120097</v>
      </c>
      <c r="N234">
        <f t="shared" si="373"/>
        <v>195.643021865679</v>
      </c>
      <c r="O234">
        <f t="shared" si="374"/>
        <v>0.72674151358634298</v>
      </c>
      <c r="P234">
        <f t="shared" si="375"/>
        <v>141.03467447289901</v>
      </c>
      <c r="Q234">
        <f t="shared" si="376"/>
        <v>19.1452486053687</v>
      </c>
      <c r="R234">
        <f t="shared" si="377"/>
        <v>4.0430365327779398</v>
      </c>
      <c r="W234" s="34">
        <v>78.938001151907798</v>
      </c>
      <c r="X234" s="34">
        <v>17.782922745356402</v>
      </c>
      <c r="Y234" s="34">
        <v>62.250052411806998</v>
      </c>
      <c r="Z234" s="34">
        <v>0.23123593614110899</v>
      </c>
      <c r="AA234" s="34">
        <v>44.874669150468002</v>
      </c>
      <c r="AB234" s="34">
        <v>6.0916700107991399</v>
      </c>
      <c r="AC234" s="34">
        <v>1.2864207149747999</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245.45259886609099</v>
      </c>
      <c r="M236">
        <f t="shared" si="372"/>
        <v>27.2150193112581</v>
      </c>
      <c r="N236">
        <f t="shared" si="373"/>
        <v>15.6740499136069</v>
      </c>
      <c r="O236">
        <f t="shared" si="374"/>
        <v>0</v>
      </c>
      <c r="P236">
        <f t="shared" si="375"/>
        <v>273.674577510799</v>
      </c>
      <c r="Q236">
        <f t="shared" si="376"/>
        <v>0</v>
      </c>
      <c r="R236">
        <f t="shared" si="377"/>
        <v>1.68016039019079</v>
      </c>
      <c r="W236" s="34">
        <v>89.255490496760302</v>
      </c>
      <c r="X236" s="34">
        <v>9.8963706586393094</v>
      </c>
      <c r="Y236" s="34">
        <v>5.6996545140388797</v>
      </c>
      <c r="Z236" s="28">
        <v>0</v>
      </c>
      <c r="AA236" s="34">
        <v>99.518028185745095</v>
      </c>
      <c r="AB236" s="28">
        <v>0</v>
      </c>
      <c r="AC236" s="34">
        <v>0.61096741461483095</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4.4244566838253103</v>
      </c>
      <c r="R237">
        <f t="shared" si="377"/>
        <v>0.92673576359251497</v>
      </c>
      <c r="W237" s="28">
        <v>0</v>
      </c>
      <c r="X237" s="34">
        <v>0.46140838743700502</v>
      </c>
      <c r="Y237" s="28">
        <v>0</v>
      </c>
      <c r="Z237" s="28">
        <v>0</v>
      </c>
      <c r="AA237" s="28">
        <v>0</v>
      </c>
      <c r="AB237" s="34">
        <v>1.2066700046796299</v>
      </c>
      <c r="AC237" s="34">
        <v>0.25274611734341301</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5.4443727453556301</v>
      </c>
      <c r="M238">
        <f t="shared" si="372"/>
        <v>252.135143357826</v>
      </c>
      <c r="N238">
        <f t="shared" si="373"/>
        <v>17.085635324308001</v>
      </c>
      <c r="O238">
        <f t="shared" si="374"/>
        <v>204.04364038134699</v>
      </c>
      <c r="P238">
        <f t="shared" si="375"/>
        <v>165.33728883792401</v>
      </c>
      <c r="Q238">
        <f t="shared" si="376"/>
        <v>1088.2076763673299</v>
      </c>
      <c r="R238">
        <f t="shared" si="377"/>
        <v>203.703975280777</v>
      </c>
      <c r="W238" s="34">
        <v>4.8009468754499602</v>
      </c>
      <c r="X238" s="34">
        <v>222.33735368826501</v>
      </c>
      <c r="Y238" s="34">
        <v>15.0664238768898</v>
      </c>
      <c r="Z238" s="34">
        <v>179.92939197264201</v>
      </c>
      <c r="AA238" s="34">
        <v>145.79742742980599</v>
      </c>
      <c r="AB238" s="34">
        <v>959.60131461483104</v>
      </c>
      <c r="AC238" s="34">
        <v>179.62986911123099</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49.951740532757398</v>
      </c>
      <c r="N239">
        <v>23.4406410367171</v>
      </c>
      <c r="O239">
        <v>53.583471238300902</v>
      </c>
      <c r="P239" s="33">
        <v>504.52228391072703</v>
      </c>
      <c r="Q239">
        <v>72.119775197984197</v>
      </c>
      <c r="R239" s="33">
        <v>43.4988154658027</v>
      </c>
      <c r="T239" s="29">
        <f>T231-405/40</f>
        <v>121.59976</v>
      </c>
      <c r="U239" s="29">
        <f>U231-22.2357/40</f>
        <v>6.6707099999999997</v>
      </c>
      <c r="W239" s="34">
        <v>52.7290682865371</v>
      </c>
      <c r="X239" s="34">
        <v>49.951740532757398</v>
      </c>
      <c r="Y239" s="34">
        <v>23.4406410367171</v>
      </c>
      <c r="Z239" s="34">
        <v>53.583471238300902</v>
      </c>
      <c r="AA239" s="34">
        <v>589.64211591072694</v>
      </c>
      <c r="AB239" s="34">
        <v>72.119775197984197</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63.648600939110899</v>
      </c>
      <c r="N240">
        <f t="shared" si="392"/>
        <v>13.416395270698301</v>
      </c>
      <c r="O240">
        <f t="shared" si="392"/>
        <v>0.440765404787617</v>
      </c>
      <c r="P240">
        <f t="shared" si="392"/>
        <v>84.573700359971298</v>
      </c>
      <c r="Q240">
        <f t="shared" si="392"/>
        <v>3.2320315923686098</v>
      </c>
      <c r="R240">
        <f t="shared" si="392"/>
        <v>0.99996156487760901</v>
      </c>
      <c r="W240" s="34">
        <v>102.059430453564</v>
      </c>
      <c r="X240" s="34">
        <v>57.862364490100802</v>
      </c>
      <c r="Y240" s="34">
        <v>12.1967229733621</v>
      </c>
      <c r="Z240" s="34">
        <v>0.400695822534197</v>
      </c>
      <c r="AA240" s="34">
        <v>76.885182145428402</v>
      </c>
      <c r="AB240" s="34">
        <v>2.9382105385169202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273.83255321094299</v>
      </c>
      <c r="M241">
        <f t="shared" ref="M241:M246" si="395">X241/AK241*1.1</f>
        <v>144.19491547493101</v>
      </c>
      <c r="N241">
        <f t="shared" ref="N241:N246" si="396">Y241/AL241*1.1</f>
        <v>83.162344686824994</v>
      </c>
      <c r="O241">
        <f t="shared" ref="O241:O246" si="397">Z241/AM241*1.1</f>
        <v>5.5168693869690397</v>
      </c>
      <c r="P241">
        <f t="shared" ref="P241:P246" si="398">AA241/AN241*1.1</f>
        <v>859.03535698344103</v>
      </c>
      <c r="Q241">
        <f t="shared" ref="Q241:Q246" si="399">AB241/AO241*1.1</f>
        <v>92.337474344852495</v>
      </c>
      <c r="R241">
        <f t="shared" ref="R241:R246" si="400">AC241/AP241*1.1</f>
        <v>137.71858300320301</v>
      </c>
      <c r="W241" s="34">
        <v>248.938684737221</v>
      </c>
      <c r="X241" s="34">
        <v>131.086286795392</v>
      </c>
      <c r="Y241" s="34">
        <v>75.602131533477305</v>
      </c>
      <c r="Z241" s="34">
        <v>5.0153358063354903</v>
      </c>
      <c r="AA241" s="34">
        <v>780.94123362130995</v>
      </c>
      <c r="AB241" s="34">
        <v>83.943158495320404</v>
      </c>
      <c r="AC241" s="34">
        <v>125.19871182109399</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265.04931809112401</v>
      </c>
      <c r="M242">
        <f t="shared" si="395"/>
        <v>58.6321760845317</v>
      </c>
      <c r="N242">
        <f t="shared" si="396"/>
        <v>208.54689639000301</v>
      </c>
      <c r="O242">
        <f t="shared" si="397"/>
        <v>0.78401520691144799</v>
      </c>
      <c r="P242">
        <f t="shared" si="398"/>
        <v>157.95880293119399</v>
      </c>
      <c r="Q242">
        <f t="shared" si="399"/>
        <v>19.3840279687339</v>
      </c>
      <c r="R242">
        <f t="shared" si="400"/>
        <v>4.2660866515149802</v>
      </c>
      <c r="W242" s="34">
        <v>84.333873938084906</v>
      </c>
      <c r="X242" s="34">
        <v>18.655692390532799</v>
      </c>
      <c r="Y242" s="34">
        <v>66.355830669546407</v>
      </c>
      <c r="Z242" s="34">
        <v>0.24945938401727899</v>
      </c>
      <c r="AA242" s="34">
        <v>50.259619114470802</v>
      </c>
      <c r="AB242" s="34">
        <v>6.1676452627789802</v>
      </c>
      <c r="AC242" s="34">
        <v>1.3573912073002199</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31.738990866225802</v>
      </c>
      <c r="N244">
        <f t="shared" si="396"/>
        <v>16.4004237077034</v>
      </c>
      <c r="O244">
        <f t="shared" si="397"/>
        <v>0</v>
      </c>
      <c r="P244">
        <f t="shared" si="398"/>
        <v>294.95865500359997</v>
      </c>
      <c r="Q244">
        <f t="shared" si="399"/>
        <v>0</v>
      </c>
      <c r="R244">
        <f t="shared" si="400"/>
        <v>1.83066164299856</v>
      </c>
      <c r="W244" s="34">
        <v>90.808184557235407</v>
      </c>
      <c r="X244" s="34">
        <v>11.541451224082101</v>
      </c>
      <c r="Y244" s="34">
        <v>5.9637904391648702</v>
      </c>
      <c r="Z244" s="28">
        <v>0</v>
      </c>
      <c r="AA244" s="34">
        <v>107.257692728582</v>
      </c>
      <c r="AB244" s="28">
        <v>0</v>
      </c>
      <c r="AC244" s="34">
        <v>0.66569514290856702</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5.5908386309095103E-3</v>
      </c>
      <c r="O245">
        <f t="shared" si="397"/>
        <v>0</v>
      </c>
      <c r="P245">
        <f t="shared" si="398"/>
        <v>9.0458963282937302E-2</v>
      </c>
      <c r="Q245">
        <f t="shared" si="399"/>
        <v>4.6410454708423297</v>
      </c>
      <c r="R245">
        <f t="shared" si="400"/>
        <v>1.70528615779338</v>
      </c>
      <c r="W245" s="28">
        <v>0</v>
      </c>
      <c r="X245" s="34">
        <v>0.47801620730741501</v>
      </c>
      <c r="Y245" s="34">
        <v>1.52477417206623E-3</v>
      </c>
      <c r="Z245" s="28">
        <v>0</v>
      </c>
      <c r="AA245" s="34">
        <v>2.4670626349891998E-2</v>
      </c>
      <c r="AB245" s="34">
        <v>1.26573967386609</v>
      </c>
      <c r="AC245" s="34">
        <v>0.46507804303455702</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5.4644144983040501</v>
      </c>
      <c r="M246">
        <f t="shared" si="395"/>
        <v>251.661475687879</v>
      </c>
      <c r="N246">
        <f t="shared" si="396"/>
        <v>17.098679769989499</v>
      </c>
      <c r="O246">
        <f t="shared" si="397"/>
        <v>204.186784521981</v>
      </c>
      <c r="P246">
        <f t="shared" si="398"/>
        <v>164.84423320567299</v>
      </c>
      <c r="Q246">
        <f t="shared" si="399"/>
        <v>1088.39762441273</v>
      </c>
      <c r="R246">
        <f t="shared" si="400"/>
        <v>203.850083319417</v>
      </c>
      <c r="W246" s="34">
        <v>4.8186200575953899</v>
      </c>
      <c r="X246" s="34">
        <v>221.91966492476601</v>
      </c>
      <c r="Y246" s="34">
        <v>15.077926706263501</v>
      </c>
      <c r="Z246" s="34">
        <v>180.055619078474</v>
      </c>
      <c r="AA246" s="34">
        <v>145.362642008639</v>
      </c>
      <c r="AB246" s="34">
        <v>959.76881425485999</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53.016591720662298</v>
      </c>
      <c r="M247">
        <v>50.401419582433398</v>
      </c>
      <c r="N247">
        <v>23.379221292296599</v>
      </c>
      <c r="O247">
        <v>55.350438876889797</v>
      </c>
      <c r="P247" s="33">
        <v>512.55608736645104</v>
      </c>
      <c r="Q247">
        <v>72.533528545716294</v>
      </c>
      <c r="R247" s="33">
        <v>45.471876619690399</v>
      </c>
      <c r="T247" s="29">
        <f>T239-405/40</f>
        <v>111.47476</v>
      </c>
      <c r="U247" s="29">
        <f>U239-22.2357/40</f>
        <v>6.1148175</v>
      </c>
      <c r="W247" s="34">
        <v>53.016591720662298</v>
      </c>
      <c r="X247" s="34">
        <v>50.401419582433398</v>
      </c>
      <c r="Y247" s="34">
        <v>23.379221292296599</v>
      </c>
      <c r="Z247" s="34">
        <v>55.350438876889797</v>
      </c>
      <c r="AA247" s="34">
        <v>590.58841936645103</v>
      </c>
      <c r="AB247" s="34">
        <v>72.533528545716294</v>
      </c>
      <c r="AC247" s="34">
        <v>49.752248869690398</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65.863480384938796</v>
      </c>
      <c r="N248">
        <f t="shared" si="408"/>
        <v>13.507665474082099</v>
      </c>
      <c r="O248">
        <f t="shared" si="408"/>
        <v>0.44667118678905698</v>
      </c>
      <c r="P248">
        <f t="shared" si="408"/>
        <v>90.735202703383706</v>
      </c>
      <c r="Q248">
        <f t="shared" si="408"/>
        <v>3.3474050812814902</v>
      </c>
      <c r="R248">
        <f t="shared" si="408"/>
        <v>1.0185391122282199</v>
      </c>
      <c r="W248" s="34">
        <v>102.86839056875399</v>
      </c>
      <c r="X248" s="34">
        <v>59.875891259035299</v>
      </c>
      <c r="Y248" s="34">
        <v>12.2796958855292</v>
      </c>
      <c r="Z248" s="34">
        <v>0.40606471526277899</v>
      </c>
      <c r="AA248" s="34">
        <v>82.486547912166998</v>
      </c>
      <c r="AB248" s="34">
        <v>3.0430955284377199</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274.34794177825802</v>
      </c>
      <c r="M249">
        <f t="shared" ref="M249:M254" si="411">X249/AK249*1.1</f>
        <v>151.359880779918</v>
      </c>
      <c r="N249">
        <f t="shared" ref="N249:N254" si="412">Y249/AL249*1.1</f>
        <v>83.414398164146803</v>
      </c>
      <c r="O249">
        <f t="shared" ref="O249:O254" si="413">Z249/AM249*1.1</f>
        <v>5.5204432624190103</v>
      </c>
      <c r="P249">
        <f t="shared" ref="P249:P254" si="414">AA249/AN249*1.1</f>
        <v>892.01516259899199</v>
      </c>
      <c r="Q249">
        <f t="shared" ref="Q249:Q254" si="415">AB249/AO249*1.1</f>
        <v>93.009722120230407</v>
      </c>
      <c r="R249">
        <f t="shared" ref="R249:R254" si="416">AC249/AP249*1.1</f>
        <v>138.74350682717801</v>
      </c>
      <c r="W249" s="34">
        <v>249.40721979841601</v>
      </c>
      <c r="X249" s="34">
        <v>137.59989161810699</v>
      </c>
      <c r="Y249" s="34">
        <v>75.831271058315295</v>
      </c>
      <c r="Z249" s="34">
        <v>5.0185847840172801</v>
      </c>
      <c r="AA249" s="34">
        <v>810.922875089993</v>
      </c>
      <c r="AB249" s="34">
        <v>84.554292836573097</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281.94361542733702</v>
      </c>
      <c r="M250">
        <f t="shared" si="411"/>
        <v>61.053443616692398</v>
      </c>
      <c r="N250">
        <f t="shared" si="412"/>
        <v>221.439281271212</v>
      </c>
      <c r="O250">
        <f t="shared" si="413"/>
        <v>0.82149872104288701</v>
      </c>
      <c r="P250">
        <f t="shared" si="414"/>
        <v>174.88923215057099</v>
      </c>
      <c r="Q250">
        <f t="shared" si="415"/>
        <v>19.587875346086602</v>
      </c>
      <c r="R250">
        <f t="shared" si="416"/>
        <v>4.4919965526051602</v>
      </c>
      <c r="W250" s="34">
        <v>89.709332181425495</v>
      </c>
      <c r="X250" s="34">
        <v>19.426095696220301</v>
      </c>
      <c r="Y250" s="34">
        <v>70.457953131749406</v>
      </c>
      <c r="Z250" s="34">
        <v>0.26138595669546399</v>
      </c>
      <c r="AA250" s="34">
        <v>55.646573866090698</v>
      </c>
      <c r="AB250" s="34">
        <v>6.2325057919366396</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252.81646294096501</v>
      </c>
      <c r="M252">
        <f t="shared" si="411"/>
        <v>37.966365064290898</v>
      </c>
      <c r="N252">
        <f t="shared" si="412"/>
        <v>16.8721736357091</v>
      </c>
      <c r="O252">
        <f t="shared" si="413"/>
        <v>0</v>
      </c>
      <c r="P252">
        <f t="shared" si="414"/>
        <v>313.45476081713502</v>
      </c>
      <c r="Q252">
        <f t="shared" si="415"/>
        <v>0</v>
      </c>
      <c r="R252">
        <f t="shared" si="416"/>
        <v>0.27915766738660902</v>
      </c>
      <c r="W252" s="34">
        <v>91.933259251259898</v>
      </c>
      <c r="X252" s="34">
        <v>13.805950932469401</v>
      </c>
      <c r="Y252" s="34">
        <v>6.1353358675305998</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5.6623470122390204E-3</v>
      </c>
      <c r="M253">
        <f t="shared" si="411"/>
        <v>1.83294924142069</v>
      </c>
      <c r="N253">
        <f t="shared" si="412"/>
        <v>6.7136559755219503E-3</v>
      </c>
      <c r="O253">
        <f t="shared" si="413"/>
        <v>1.47735781137509E-2</v>
      </c>
      <c r="P253">
        <f t="shared" si="414"/>
        <v>9.0458963282937302E-2</v>
      </c>
      <c r="Q253">
        <f t="shared" si="415"/>
        <v>4.5878191475882</v>
      </c>
      <c r="R253">
        <f t="shared" si="416"/>
        <v>1.6347982767818601</v>
      </c>
      <c r="W253" s="34">
        <v>1.5442764578833699E-3</v>
      </c>
      <c r="X253" s="34">
        <v>0.499895247660187</v>
      </c>
      <c r="Y253" s="34">
        <v>1.8309970842332599E-3</v>
      </c>
      <c r="Z253" s="34">
        <v>4.0291576673866097E-3</v>
      </c>
      <c r="AA253" s="34">
        <v>2.4670626349891998E-2</v>
      </c>
      <c r="AB253" s="34">
        <v>1.2512234038876899</v>
      </c>
      <c r="AC253" s="34">
        <v>0.44585407548596101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5.5152629867961096</v>
      </c>
      <c r="M254">
        <f t="shared" si="411"/>
        <v>252.10760613027199</v>
      </c>
      <c r="N254">
        <f t="shared" si="412"/>
        <v>17.076594020395799</v>
      </c>
      <c r="O254">
        <f t="shared" si="413"/>
        <v>204.34287486733001</v>
      </c>
      <c r="P254">
        <f t="shared" si="414"/>
        <v>164.63802355770301</v>
      </c>
      <c r="Q254">
        <f t="shared" si="415"/>
        <v>1088.78502308269</v>
      </c>
      <c r="R254">
        <f t="shared" si="416"/>
        <v>203.76315173706499</v>
      </c>
      <c r="W254" s="34">
        <v>4.8634591792656598</v>
      </c>
      <c r="X254" s="34">
        <v>222.31307086033101</v>
      </c>
      <c r="Y254" s="34">
        <v>15.058451090712699</v>
      </c>
      <c r="Z254" s="34">
        <v>180.193262383009</v>
      </c>
      <c r="AA254" s="34">
        <v>145.180802591793</v>
      </c>
      <c r="AB254" s="34">
        <v>960.11042944564394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53.321686753059801</v>
      </c>
      <c r="M255">
        <v>51.0294348452124</v>
      </c>
      <c r="N255">
        <v>23.4460814110871</v>
      </c>
      <c r="O255">
        <v>57.0771379049676</v>
      </c>
      <c r="P255" s="33">
        <v>519.69540306119495</v>
      </c>
      <c r="Q255">
        <v>72.682465046796295</v>
      </c>
      <c r="R255" s="33">
        <v>47.739693453923699</v>
      </c>
      <c r="T255" s="29">
        <f>T247-405/40</f>
        <v>101.34976</v>
      </c>
      <c r="U255" s="29">
        <f>U247-22.2357/40</f>
        <v>5.5589250000000003</v>
      </c>
      <c r="W255" s="34">
        <v>53.321686753059801</v>
      </c>
      <c r="X255" s="34">
        <v>51.0294348452124</v>
      </c>
      <c r="Y255" s="34">
        <v>23.4460814110871</v>
      </c>
      <c r="Z255" s="34">
        <v>57.0771379049676</v>
      </c>
      <c r="AA255" s="34">
        <v>590.64023506119497</v>
      </c>
      <c r="AB255" s="34">
        <v>72.682465046796295</v>
      </c>
      <c r="AC255" s="34">
        <v>51.630940953923698</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113.99039488480901</v>
      </c>
      <c r="M256">
        <f t="shared" ref="M256:R256" si="424">X256/AK256*1.1</f>
        <v>65.8860733277034</v>
      </c>
      <c r="N256">
        <f t="shared" si="424"/>
        <v>13.4617287811376</v>
      </c>
      <c r="O256">
        <f t="shared" si="424"/>
        <v>0.45257696879049703</v>
      </c>
      <c r="P256">
        <f t="shared" si="424"/>
        <v>96.949707307415395</v>
      </c>
      <c r="Q256">
        <f t="shared" si="424"/>
        <v>3.4627785705903502</v>
      </c>
      <c r="R256">
        <f t="shared" si="424"/>
        <v>1.40692463485241</v>
      </c>
      <c r="W256" s="34">
        <v>103.627631713463</v>
      </c>
      <c r="X256" s="34">
        <v>59.896430297912197</v>
      </c>
      <c r="Y256" s="34">
        <v>12.2379352555796</v>
      </c>
      <c r="Z256" s="34">
        <v>0.41143360799136097</v>
      </c>
      <c r="AA256" s="34">
        <v>88.136097552195807</v>
      </c>
      <c r="AB256" s="34">
        <v>3.1479805187185002</v>
      </c>
      <c r="AC256" s="34">
        <v>1.2790223953203701</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274.98288474442103</v>
      </c>
      <c r="M257">
        <f t="shared" ref="M257:M258" si="427">X257/AK257*1.1</f>
        <v>158.58805592480499</v>
      </c>
      <c r="N257">
        <f t="shared" ref="N257:N258" si="428">Y257/AL257*1.1</f>
        <v>83.642892555795498</v>
      </c>
      <c r="O257">
        <f t="shared" ref="O257:O258" si="429">Z257/AM257*1.1</f>
        <v>5.5314730352771804</v>
      </c>
      <c r="P257">
        <f t="shared" ref="P257:P258" si="430">AA257/AN257*1.1</f>
        <v>926.16835183585397</v>
      </c>
      <c r="Q257">
        <f t="shared" ref="Q257:Q258" si="431">AB257/AO257*1.1</f>
        <v>93.681969935205203</v>
      </c>
      <c r="R257">
        <f t="shared" ref="R257:R258" si="432">AC257/AP257*1.1</f>
        <v>140.156691543737</v>
      </c>
      <c r="W257" s="34">
        <v>249.984440676746</v>
      </c>
      <c r="X257" s="34">
        <v>144.17095993164099</v>
      </c>
      <c r="Y257" s="34">
        <v>76.038993232541401</v>
      </c>
      <c r="Z257" s="34">
        <v>5.0286118502519797</v>
      </c>
      <c r="AA257" s="34">
        <v>841.97122894168501</v>
      </c>
      <c r="AB257" s="34">
        <v>85.165427213822895</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298.99530044225003</v>
      </c>
      <c r="M258">
        <f t="shared" si="427"/>
        <v>63.632584592553698</v>
      </c>
      <c r="N258">
        <f t="shared" si="428"/>
        <v>234.345547670472</v>
      </c>
      <c r="O258">
        <f t="shared" si="429"/>
        <v>0.86813850450478203</v>
      </c>
      <c r="P258">
        <f t="shared" si="430"/>
        <v>191.10943606911499</v>
      </c>
      <c r="Q258">
        <f t="shared" si="431"/>
        <v>19.729061403887702</v>
      </c>
      <c r="R258">
        <f t="shared" si="432"/>
        <v>4.6279909887370003</v>
      </c>
      <c r="W258" s="34">
        <v>95.134868322534203</v>
      </c>
      <c r="X258" s="34">
        <v>20.2467314612671</v>
      </c>
      <c r="Y258" s="34">
        <v>74.564492440604795</v>
      </c>
      <c r="Z258" s="34">
        <v>0.27622588779697599</v>
      </c>
      <c r="AA258" s="34">
        <v>60.807547840172802</v>
      </c>
      <c r="AB258" s="34">
        <v>6.2774286285097203</v>
      </c>
      <c r="AC258" s="34">
        <v>1.4725425873254101</v>
      </c>
      <c r="AJ258">
        <f t="shared" si="384"/>
        <v>0.35</v>
      </c>
      <c r="AK258">
        <f t="shared" si="385"/>
        <v>0.35</v>
      </c>
      <c r="AL258">
        <f t="shared" si="386"/>
        <v>0.35</v>
      </c>
      <c r="AM258">
        <f t="shared" si="387"/>
        <v>0.35</v>
      </c>
      <c r="AN258">
        <f t="shared" si="388"/>
        <v>0.35</v>
      </c>
      <c r="AO258">
        <f t="shared" si="389"/>
        <v>0.35</v>
      </c>
      <c r="AP258">
        <f t="shared" si="390"/>
        <v>0.35</v>
      </c>
    </row>
    <row r="259" spans="6:42">
      <c r="F259" s="38"/>
      <c r="G259" s="39"/>
      <c r="H259" s="39"/>
      <c r="I259" s="39"/>
      <c r="J259" s="40"/>
      <c r="K259" s="39"/>
      <c r="L259" s="39"/>
      <c r="M259" s="39"/>
      <c r="N259" s="39"/>
      <c r="O259" s="39"/>
      <c r="P259" s="39"/>
      <c r="Q259" s="39"/>
      <c r="R259" s="39"/>
    </row>
    <row r="260" spans="6:42">
      <c r="F260" s="38"/>
      <c r="G260" s="39"/>
      <c r="H260" s="39"/>
      <c r="I260" s="39"/>
      <c r="J260" s="40"/>
      <c r="K260" s="39"/>
      <c r="L260" s="39"/>
      <c r="M260" s="39"/>
      <c r="N260" s="39"/>
      <c r="O260" s="39"/>
      <c r="P260" s="39"/>
      <c r="Q260" s="39"/>
      <c r="R260" s="39"/>
    </row>
    <row r="261" spans="6:42">
      <c r="F261" s="38"/>
      <c r="G261" s="39"/>
      <c r="H261" s="39"/>
      <c r="I261" s="39"/>
      <c r="J261" s="40"/>
      <c r="K261" s="39"/>
      <c r="L261" s="39"/>
      <c r="M261" s="39"/>
      <c r="N261" s="39"/>
      <c r="O261" s="39"/>
      <c r="P261" s="39"/>
      <c r="Q261" s="39"/>
      <c r="R261" s="39"/>
    </row>
    <row r="262" spans="6:42">
      <c r="F262" s="38"/>
      <c r="G262" s="39"/>
      <c r="H262" s="39"/>
      <c r="I262" s="39"/>
      <c r="J262" s="40"/>
      <c r="K262" s="39"/>
      <c r="L262" s="39"/>
      <c r="M262" s="39"/>
      <c r="N262" s="39"/>
      <c r="O262" s="39"/>
      <c r="P262" s="39"/>
      <c r="Q262" s="39"/>
      <c r="R262" s="39"/>
      <c r="T262" s="29" t="s">
        <v>102</v>
      </c>
      <c r="U262" s="29" t="s">
        <v>103</v>
      </c>
      <c r="Y262" s="29" t="s">
        <v>91</v>
      </c>
      <c r="Z262" s="29" t="s">
        <v>92</v>
      </c>
    </row>
    <row r="263" spans="6:42">
      <c r="F263" s="38"/>
      <c r="G263" s="39"/>
      <c r="H263" s="39"/>
      <c r="I263" s="39"/>
      <c r="J263" s="40"/>
      <c r="K263" s="39"/>
      <c r="L263" s="39"/>
      <c r="M263" s="39"/>
      <c r="N263" s="39"/>
      <c r="O263" s="39"/>
      <c r="P263" s="39"/>
      <c r="Q263" s="39"/>
      <c r="R263" s="39"/>
      <c r="T263" s="29">
        <v>451.73982022009699</v>
      </c>
      <c r="U263" s="29">
        <v>24.686203193458901</v>
      </c>
      <c r="Y263" s="29">
        <v>405.09976</v>
      </c>
      <c r="Z263" s="29">
        <v>22.235700000000001</v>
      </c>
    </row>
    <row r="264" spans="6:42">
      <c r="F264" s="38"/>
      <c r="G264" s="39"/>
      <c r="H264" s="39"/>
      <c r="I264" s="39"/>
      <c r="J264" s="40"/>
      <c r="K264" s="39"/>
      <c r="L264" s="39"/>
      <c r="M264" s="39"/>
      <c r="N264" s="39"/>
      <c r="O264" s="39"/>
      <c r="P264" s="39"/>
      <c r="Q264" s="39"/>
      <c r="R264" s="39"/>
      <c r="T264" s="29">
        <v>423.12757898796701</v>
      </c>
      <c r="U264" s="29">
        <v>23.723359518667099</v>
      </c>
      <c r="Y264" s="29">
        <v>394.97476</v>
      </c>
      <c r="Z264" s="29">
        <v>21.679807499999999</v>
      </c>
    </row>
    <row r="265" spans="6:42">
      <c r="F265" s="38"/>
      <c r="G265" s="39"/>
      <c r="H265" s="39"/>
      <c r="I265" s="39"/>
      <c r="J265" s="40"/>
      <c r="K265" s="39"/>
      <c r="L265" s="39"/>
      <c r="M265" s="39"/>
      <c r="N265" s="39"/>
      <c r="O265" s="39"/>
      <c r="P265" s="39"/>
      <c r="Q265" s="39"/>
      <c r="R265" s="39"/>
      <c r="T265" s="29">
        <v>421.86622107374302</v>
      </c>
      <c r="U265" s="29">
        <v>26.108336948472701</v>
      </c>
      <c r="Y265" s="29">
        <v>384.84976</v>
      </c>
      <c r="Z265" s="29">
        <v>21.123915</v>
      </c>
    </row>
    <row r="266" spans="6:42">
      <c r="F266" s="38"/>
      <c r="G266" s="39"/>
      <c r="H266" s="39"/>
      <c r="I266" s="39"/>
      <c r="J266" s="40"/>
      <c r="K266" s="39"/>
      <c r="L266" s="39"/>
      <c r="M266" s="39"/>
      <c r="N266" s="39"/>
      <c r="O266" s="39"/>
      <c r="P266" s="39"/>
      <c r="Q266" s="39"/>
      <c r="R266" s="39"/>
      <c r="T266" s="29">
        <v>398.0160639206</v>
      </c>
      <c r="U266" s="29">
        <v>25.849518620796001</v>
      </c>
      <c r="Y266" s="29">
        <v>374.72476</v>
      </c>
      <c r="Z266" s="29">
        <v>20.568022500000001</v>
      </c>
    </row>
    <row r="267" spans="6:42">
      <c r="F267" s="38"/>
      <c r="G267" s="39"/>
      <c r="H267" s="39"/>
      <c r="I267" s="39"/>
      <c r="J267" s="40"/>
      <c r="K267" s="39"/>
      <c r="L267" s="39"/>
      <c r="M267" s="39"/>
      <c r="N267" s="39"/>
      <c r="O267" s="39"/>
      <c r="P267" s="39"/>
      <c r="Q267" s="39"/>
      <c r="R267" s="39"/>
      <c r="T267" s="29">
        <v>413.15183960711698</v>
      </c>
      <c r="U267" s="29">
        <v>26.812239015735901</v>
      </c>
      <c r="Y267" s="29">
        <v>364.59976</v>
      </c>
      <c r="Z267" s="29">
        <v>20.012129999999999</v>
      </c>
    </row>
    <row r="268" spans="6:42">
      <c r="F268" s="38"/>
      <c r="G268" s="39"/>
      <c r="H268" s="39"/>
      <c r="I268" s="39"/>
      <c r="J268" s="40"/>
      <c r="K268" s="39"/>
      <c r="L268" s="39"/>
      <c r="M268" s="39"/>
      <c r="N268" s="39"/>
      <c r="O268" s="39"/>
      <c r="P268" s="39"/>
      <c r="Q268" s="39"/>
      <c r="R268" s="39"/>
      <c r="T268" s="29">
        <v>378.07043973053601</v>
      </c>
      <c r="U268" s="29">
        <v>25.349442168055099</v>
      </c>
      <c r="Y268" s="29">
        <v>354.47476</v>
      </c>
      <c r="Z268" s="29">
        <v>19.4562375</v>
      </c>
    </row>
    <row r="269" spans="6:42">
      <c r="F269" s="38"/>
      <c r="G269" s="39"/>
      <c r="H269" s="39"/>
      <c r="I269" s="39"/>
      <c r="J269" s="40"/>
      <c r="K269" s="39"/>
      <c r="L269" s="39"/>
      <c r="M269" s="39"/>
      <c r="N269" s="39"/>
      <c r="O269" s="39"/>
      <c r="P269" s="39"/>
      <c r="Q269" s="39"/>
      <c r="R269" s="39"/>
      <c r="T269" s="29">
        <v>365.33778149748002</v>
      </c>
      <c r="U269" s="29">
        <v>25.383723691247599</v>
      </c>
      <c r="Y269" s="29">
        <v>344.34976</v>
      </c>
      <c r="Z269" s="29">
        <v>18.900345000000002</v>
      </c>
    </row>
    <row r="270" spans="6:42">
      <c r="F270" s="38"/>
      <c r="G270" s="39"/>
      <c r="H270" s="39"/>
      <c r="I270" s="39"/>
      <c r="J270" s="40"/>
      <c r="K270" s="39"/>
      <c r="L270" s="39"/>
      <c r="M270" s="39"/>
      <c r="N270" s="39"/>
      <c r="O270" s="39"/>
      <c r="P270" s="39"/>
      <c r="Q270" s="39"/>
      <c r="R270" s="39"/>
      <c r="T270" s="29">
        <v>364.57954540779599</v>
      </c>
      <c r="U270" s="29">
        <v>25.621936079399401</v>
      </c>
      <c r="Y270" s="29">
        <v>334.22476</v>
      </c>
      <c r="Z270" s="29">
        <v>18.344452499999999</v>
      </c>
    </row>
    <row r="271" spans="6:42">
      <c r="F271" s="38"/>
      <c r="G271" s="39"/>
      <c r="H271" s="39"/>
      <c r="I271" s="39"/>
      <c r="J271" s="40"/>
      <c r="K271" s="39"/>
      <c r="L271" s="39"/>
      <c r="M271" s="39"/>
      <c r="N271" s="39"/>
      <c r="O271" s="39"/>
      <c r="P271" s="39"/>
      <c r="Q271" s="39"/>
      <c r="R271" s="39"/>
      <c r="T271" s="29">
        <v>379.17354864753702</v>
      </c>
      <c r="U271" s="29">
        <v>26.093641910932899</v>
      </c>
      <c r="Y271" s="29">
        <v>324.09976</v>
      </c>
      <c r="Z271" s="29">
        <v>17.78856</v>
      </c>
    </row>
    <row r="272" spans="6:42">
      <c r="F272" s="38"/>
      <c r="G272" s="39"/>
      <c r="H272" s="39"/>
      <c r="I272" s="39"/>
      <c r="J272" s="40"/>
      <c r="K272" s="39"/>
      <c r="L272" s="39"/>
      <c r="M272" s="39"/>
      <c r="N272" s="39"/>
      <c r="O272" s="39"/>
      <c r="P272" s="39"/>
      <c r="Q272" s="39"/>
      <c r="R272" s="39"/>
      <c r="T272" s="29">
        <v>391.23147737323899</v>
      </c>
      <c r="U272" s="29">
        <v>26.445167134629301</v>
      </c>
      <c r="Y272" s="29">
        <v>313.97476</v>
      </c>
      <c r="Z272" s="29">
        <v>17.232667500000002</v>
      </c>
    </row>
    <row r="273" spans="6:26">
      <c r="F273" s="38"/>
      <c r="G273" s="39"/>
      <c r="H273" s="39"/>
      <c r="I273" s="39"/>
      <c r="J273" s="40"/>
      <c r="K273" s="39"/>
      <c r="L273" s="39"/>
      <c r="M273" s="39"/>
      <c r="N273" s="39"/>
      <c r="O273" s="39"/>
      <c r="P273" s="39"/>
      <c r="Q273" s="39"/>
      <c r="R273" s="39"/>
      <c r="T273" s="29">
        <v>422.60835277177898</v>
      </c>
      <c r="U273" s="29">
        <v>27.304844132469398</v>
      </c>
      <c r="Y273" s="29">
        <v>303.84976</v>
      </c>
      <c r="Z273" s="29">
        <v>16.676774999999999</v>
      </c>
    </row>
    <row r="274" spans="6:26">
      <c r="F274" s="38"/>
      <c r="G274" s="39"/>
      <c r="H274" s="39"/>
      <c r="I274" s="39"/>
      <c r="J274" s="40"/>
      <c r="K274" s="39"/>
      <c r="L274" s="39"/>
      <c r="M274" s="39"/>
      <c r="N274" s="39"/>
      <c r="O274" s="39"/>
      <c r="P274" s="39"/>
      <c r="Q274" s="39"/>
      <c r="R274" s="39"/>
      <c r="T274" s="29">
        <v>472.47450133703597</v>
      </c>
      <c r="U274" s="29">
        <v>26.766663236655301</v>
      </c>
      <c r="Y274" s="29">
        <v>293.72476</v>
      </c>
      <c r="Z274" s="29">
        <v>16.1208825</v>
      </c>
    </row>
    <row r="275" spans="6:26">
      <c r="F275" s="38"/>
      <c r="G275" s="39"/>
      <c r="H275" s="39"/>
      <c r="I275" s="39"/>
      <c r="J275" s="40"/>
      <c r="K275" s="39"/>
      <c r="L275" s="39"/>
      <c r="M275" s="39"/>
      <c r="N275" s="39"/>
      <c r="O275" s="39"/>
      <c r="P275" s="39"/>
      <c r="Q275" s="39"/>
      <c r="R275" s="39"/>
      <c r="T275" s="29">
        <v>527.66890825876703</v>
      </c>
      <c r="U275" s="29">
        <v>26.505868857348599</v>
      </c>
      <c r="Y275" s="29">
        <v>283.59976</v>
      </c>
      <c r="Z275" s="29">
        <v>15.56499</v>
      </c>
    </row>
    <row r="276" spans="6:26">
      <c r="F276" s="38"/>
      <c r="G276" s="39"/>
      <c r="H276" s="39"/>
      <c r="I276" s="39"/>
      <c r="J276" s="40"/>
      <c r="K276" s="39"/>
      <c r="L276" s="39"/>
      <c r="M276" s="39"/>
      <c r="N276" s="39"/>
      <c r="O276" s="39"/>
      <c r="P276" s="39"/>
      <c r="Q276" s="39"/>
      <c r="R276" s="39"/>
      <c r="T276" s="29">
        <v>577.75773372415904</v>
      </c>
      <c r="U276" s="29">
        <v>26.354809719222398</v>
      </c>
      <c r="Y276" s="29">
        <v>273.47476</v>
      </c>
      <c r="Z276" s="29">
        <v>15.009097499999999</v>
      </c>
    </row>
    <row r="277" spans="6:26">
      <c r="F277" s="38"/>
      <c r="G277" s="39"/>
      <c r="H277" s="39"/>
      <c r="I277" s="39"/>
      <c r="J277" s="40"/>
      <c r="K277" s="39"/>
      <c r="L277" s="39"/>
      <c r="M277" s="39"/>
      <c r="N277" s="39"/>
      <c r="O277" s="39"/>
      <c r="P277" s="39"/>
      <c r="Q277" s="39"/>
      <c r="R277" s="39"/>
      <c r="T277" s="29">
        <v>646.01990949295396</v>
      </c>
      <c r="U277" s="29">
        <v>26.1308820220097</v>
      </c>
      <c r="Y277" s="29">
        <v>263.34976</v>
      </c>
      <c r="Z277" s="29">
        <v>14.453205000000001</v>
      </c>
    </row>
    <row r="278" spans="6:26">
      <c r="F278" s="38"/>
      <c r="G278" s="39"/>
      <c r="H278" s="39"/>
      <c r="I278" s="39"/>
      <c r="J278" s="40"/>
      <c r="K278" s="39"/>
      <c r="L278" s="39"/>
      <c r="M278" s="39"/>
      <c r="N278" s="39"/>
      <c r="O278" s="39"/>
      <c r="P278" s="39"/>
      <c r="Q278" s="39"/>
      <c r="R278" s="39"/>
      <c r="T278" s="29">
        <v>678.00793787925602</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706.74436593643998</v>
      </c>
      <c r="U279" s="29">
        <v>34.479040225239103</v>
      </c>
      <c r="Y279" s="29">
        <v>243.09976</v>
      </c>
      <c r="Z279" s="29">
        <v>13.341419999999999</v>
      </c>
    </row>
    <row r="280" spans="6:26">
      <c r="F280" s="38"/>
      <c r="G280" s="39"/>
      <c r="H280" s="39"/>
      <c r="I280" s="39"/>
      <c r="J280" s="40"/>
      <c r="K280" s="39"/>
      <c r="L280" s="39"/>
      <c r="M280" s="39"/>
      <c r="N280" s="39"/>
      <c r="O280" s="39"/>
      <c r="P280" s="39"/>
      <c r="Q280" s="39"/>
      <c r="R280" s="39"/>
      <c r="T280" s="29">
        <v>734.40687802118703</v>
      </c>
      <c r="U280" s="29">
        <v>39.089412912681297</v>
      </c>
      <c r="Y280" s="29">
        <v>232.97476</v>
      </c>
      <c r="Z280" s="29">
        <v>12.785527500000001</v>
      </c>
    </row>
    <row r="281" spans="6:26">
      <c r="F281" s="38"/>
      <c r="G281" s="39"/>
      <c r="H281" s="39"/>
      <c r="I281" s="39"/>
      <c r="J281" s="40"/>
      <c r="K281" s="39"/>
      <c r="L281" s="39"/>
      <c r="M281" s="39"/>
      <c r="N281" s="39"/>
      <c r="O281" s="39"/>
      <c r="P281" s="39"/>
      <c r="Q281" s="39"/>
      <c r="R281" s="39"/>
      <c r="T281" s="29">
        <v>764.318436182249</v>
      </c>
      <c r="U281" s="29">
        <v>43.585255723542097</v>
      </c>
      <c r="Y281" s="29">
        <v>222.84976</v>
      </c>
      <c r="Z281" s="29">
        <v>12.229635</v>
      </c>
    </row>
    <row r="282" spans="6:26">
      <c r="F282" s="38"/>
      <c r="G282" s="39"/>
      <c r="H282" s="39"/>
      <c r="I282" s="39"/>
      <c r="J282" s="40"/>
      <c r="K282" s="39"/>
      <c r="L282" s="39"/>
      <c r="M282" s="39"/>
      <c r="N282" s="39"/>
      <c r="O282" s="39"/>
      <c r="P282" s="39"/>
      <c r="Q282" s="39"/>
      <c r="R282" s="39"/>
      <c r="T282" s="29">
        <v>793.99065206212094</v>
      </c>
      <c r="U282" s="29">
        <v>48.742503409441603</v>
      </c>
      <c r="Y282" s="29">
        <v>212.72476</v>
      </c>
      <c r="Z282" s="29">
        <v>11.673742499999999</v>
      </c>
    </row>
    <row r="283" spans="6:26">
      <c r="F283" s="38"/>
      <c r="G283" s="39"/>
      <c r="H283" s="39"/>
      <c r="I283" s="39"/>
      <c r="J283" s="40"/>
      <c r="K283" s="39"/>
      <c r="L283" s="39"/>
      <c r="M283" s="39"/>
      <c r="N283" s="39"/>
      <c r="O283" s="39"/>
      <c r="P283" s="39"/>
      <c r="Q283" s="39"/>
      <c r="R283" s="39"/>
      <c r="T283" s="29">
        <v>824.42470739483701</v>
      </c>
      <c r="U283" s="29">
        <v>52.8945287925537</v>
      </c>
      <c r="Y283" s="29">
        <v>202.59976</v>
      </c>
      <c r="Z283" s="29">
        <v>11.117850000000001</v>
      </c>
    </row>
    <row r="284" spans="6:26">
      <c r="F284" s="38"/>
      <c r="G284" s="39"/>
      <c r="H284" s="39"/>
      <c r="I284" s="39"/>
      <c r="J284" s="40"/>
      <c r="K284" s="39"/>
      <c r="L284" s="39"/>
      <c r="M284" s="39"/>
      <c r="N284" s="39"/>
      <c r="O284" s="39"/>
      <c r="P284" s="39"/>
      <c r="Q284" s="39"/>
      <c r="R284" s="39"/>
      <c r="T284" s="29">
        <v>838.80673968939595</v>
      </c>
      <c r="U284" s="29">
        <v>53.578894147896698</v>
      </c>
      <c r="Y284" s="29">
        <v>192.47476</v>
      </c>
      <c r="Z284" s="29">
        <v>10.5619575</v>
      </c>
    </row>
    <row r="285" spans="6:26">
      <c r="F285" s="38"/>
      <c r="G285" s="39"/>
      <c r="H285" s="39"/>
      <c r="I285" s="39"/>
      <c r="J285" s="40"/>
      <c r="K285" s="39"/>
      <c r="L285" s="39"/>
      <c r="M285" s="39"/>
      <c r="N285" s="39"/>
      <c r="O285" s="39"/>
      <c r="P285" s="39"/>
      <c r="Q285" s="39"/>
      <c r="R285" s="39"/>
      <c r="T285" s="29">
        <v>845.25948884089303</v>
      </c>
      <c r="U285" s="29">
        <v>35.887844734135598</v>
      </c>
      <c r="Y285" s="29">
        <v>182.34976</v>
      </c>
      <c r="Z285" s="29">
        <v>10.006065</v>
      </c>
    </row>
    <row r="286" spans="6:26">
      <c r="F286" s="38"/>
      <c r="G286" s="39"/>
      <c r="H286" s="39"/>
      <c r="I286" s="39"/>
      <c r="J286" s="40"/>
      <c r="K286" s="39"/>
      <c r="L286" s="39"/>
      <c r="M286" s="39"/>
      <c r="N286" s="39"/>
      <c r="O286" s="39"/>
      <c r="P286" s="39"/>
      <c r="Q286" s="39"/>
      <c r="R286" s="39"/>
      <c r="T286" s="29">
        <v>844.37735266893003</v>
      </c>
      <c r="U286" s="29">
        <v>38.2113609379821</v>
      </c>
      <c r="Y286" s="29">
        <v>172.22476</v>
      </c>
      <c r="Z286" s="29">
        <v>9.4501725000000008</v>
      </c>
    </row>
    <row r="287" spans="6:26">
      <c r="F287" s="38"/>
      <c r="G287" s="39"/>
      <c r="H287" s="39"/>
      <c r="I287" s="39"/>
      <c r="J287" s="40"/>
      <c r="K287" s="39"/>
      <c r="L287" s="39"/>
      <c r="M287" s="39"/>
      <c r="N287" s="39"/>
      <c r="O287" s="39"/>
      <c r="P287" s="39"/>
      <c r="Q287" s="39"/>
      <c r="R287" s="39"/>
      <c r="T287" s="29">
        <v>837.42814100586304</v>
      </c>
      <c r="U287" s="29">
        <v>59.375269608145601</v>
      </c>
      <c r="Y287" s="29">
        <v>162.09976</v>
      </c>
      <c r="Z287" s="29">
        <v>8.8942800000000002</v>
      </c>
    </row>
    <row r="288" spans="6:26">
      <c r="F288" s="38"/>
      <c r="G288" s="39"/>
      <c r="H288" s="39"/>
      <c r="I288" s="39"/>
      <c r="J288" s="40"/>
      <c r="K288" s="39"/>
      <c r="L288" s="39"/>
      <c r="M288" s="39"/>
      <c r="N288" s="39"/>
      <c r="O288" s="39"/>
      <c r="P288" s="39"/>
      <c r="Q288" s="39"/>
      <c r="R288" s="39"/>
      <c r="T288" s="29">
        <v>832.64232027152195</v>
      </c>
      <c r="U288" s="29">
        <v>61.602689591689902</v>
      </c>
      <c r="Y288" s="29">
        <v>151.97476</v>
      </c>
      <c r="Z288" s="29">
        <v>8.3383874999999996</v>
      </c>
    </row>
    <row r="289" spans="6:26">
      <c r="F289" s="38"/>
      <c r="G289" s="39"/>
      <c r="H289" s="39"/>
      <c r="I289" s="39"/>
      <c r="J289" s="40"/>
      <c r="K289" s="39"/>
      <c r="L289" s="39"/>
      <c r="M289" s="39"/>
      <c r="N289" s="39"/>
      <c r="O289" s="39"/>
      <c r="P289" s="39"/>
      <c r="Q289" s="39"/>
      <c r="R289" s="39"/>
      <c r="T289" s="29">
        <v>837.32432582536296</v>
      </c>
      <c r="U289" s="29">
        <v>64.285930114162298</v>
      </c>
      <c r="Y289" s="29">
        <v>141.84976</v>
      </c>
      <c r="Z289" s="29">
        <v>7.7824949999999999</v>
      </c>
    </row>
    <row r="290" spans="6:26">
      <c r="T290" s="29">
        <v>840.34312095032396</v>
      </c>
      <c r="U290" s="29">
        <v>66.622907898796697</v>
      </c>
      <c r="Y290" s="29">
        <v>131.72476</v>
      </c>
      <c r="Z290" s="29">
        <v>7.2266025000000003</v>
      </c>
    </row>
    <row r="291" spans="6:26">
      <c r="T291" s="29">
        <v>842.34587987246698</v>
      </c>
      <c r="U291" s="29">
        <v>68.811874951146706</v>
      </c>
      <c r="Y291" s="29">
        <v>121.59976</v>
      </c>
      <c r="Z291" s="29">
        <v>6.6707099999999997</v>
      </c>
    </row>
    <row r="292" spans="6:26">
      <c r="T292" s="29">
        <v>843.69774195207299</v>
      </c>
      <c r="U292" s="29">
        <v>71.074641242414899</v>
      </c>
      <c r="Y292" s="29">
        <v>111.47476</v>
      </c>
      <c r="Z292" s="29">
        <v>6.1148175</v>
      </c>
    </row>
    <row r="293" spans="6:26">
      <c r="T293" s="29">
        <v>843.77176437313597</v>
      </c>
      <c r="U293" s="29">
        <v>73.758487077033905</v>
      </c>
      <c r="Y293" s="29">
        <v>101.34976</v>
      </c>
      <c r="Z293" s="29">
        <v>5.5589250000000003</v>
      </c>
    </row>
    <row r="298" spans="6:26">
      <c r="Y298" s="62" t="s">
        <v>104</v>
      </c>
      <c r="Z298" s="62"/>
    </row>
    <row r="299" spans="6:26">
      <c r="T299" s="29" t="s">
        <v>105</v>
      </c>
      <c r="U299" s="29" t="s">
        <v>106</v>
      </c>
      <c r="Y299" s="29" t="s">
        <v>105</v>
      </c>
      <c r="Z299" s="29" t="s">
        <v>106</v>
      </c>
    </row>
    <row r="300" spans="6:26">
      <c r="T300" s="29">
        <f t="shared" ref="T300:T330" si="434">T263-Y263</f>
        <v>46.640060220096998</v>
      </c>
      <c r="U300" s="29">
        <f t="shared" ref="U300:U330" si="435">U263-Z263</f>
        <v>2.4505031934588999</v>
      </c>
      <c r="Y300">
        <f t="shared" ref="Y300:Y330" si="436">T300*0.7</f>
        <v>32.648042154067902</v>
      </c>
      <c r="Z300">
        <f t="shared" ref="Z300:Z330" si="437">U300*0.7</f>
        <v>1.7153522354212301</v>
      </c>
    </row>
    <row r="301" spans="6:26">
      <c r="T301" s="29">
        <f t="shared" si="434"/>
        <v>28.152818987966999</v>
      </c>
      <c r="U301" s="29">
        <f t="shared" si="435"/>
        <v>2.0435520186670999</v>
      </c>
      <c r="Y301">
        <f t="shared" si="436"/>
        <v>19.706973291576901</v>
      </c>
      <c r="Z301">
        <f t="shared" si="437"/>
        <v>1.4304864130669701</v>
      </c>
    </row>
    <row r="302" spans="6:26">
      <c r="T302" s="29">
        <f t="shared" si="434"/>
        <v>37.016461073743002</v>
      </c>
      <c r="U302" s="29">
        <f t="shared" si="435"/>
        <v>4.9844219484726997</v>
      </c>
      <c r="Y302">
        <f t="shared" si="436"/>
        <v>25.911522751620101</v>
      </c>
      <c r="Z302">
        <f t="shared" si="437"/>
        <v>3.4890953639308901</v>
      </c>
    </row>
    <row r="303" spans="6:26">
      <c r="T303" s="29">
        <f t="shared" si="434"/>
        <v>23.291303920600001</v>
      </c>
      <c r="U303" s="29">
        <f t="shared" si="435"/>
        <v>5.2814961207959996</v>
      </c>
      <c r="Y303">
        <f t="shared" si="436"/>
        <v>16.30391274442</v>
      </c>
      <c r="Z303">
        <f t="shared" si="437"/>
        <v>3.6970472845572</v>
      </c>
    </row>
    <row r="304" spans="6:26">
      <c r="T304" s="29">
        <f t="shared" si="434"/>
        <v>48.552079607117001</v>
      </c>
      <c r="U304" s="29">
        <f t="shared" si="435"/>
        <v>6.8001090157358997</v>
      </c>
      <c r="Y304">
        <f t="shared" si="436"/>
        <v>33.986455724981901</v>
      </c>
      <c r="Z304">
        <f t="shared" si="437"/>
        <v>4.7600763110151298</v>
      </c>
    </row>
    <row r="305" spans="20:26">
      <c r="T305" s="29">
        <f t="shared" si="434"/>
        <v>23.595679730535998</v>
      </c>
      <c r="U305" s="29">
        <f t="shared" si="435"/>
        <v>5.8932046680551</v>
      </c>
      <c r="Y305">
        <f t="shared" si="436"/>
        <v>16.5169758113752</v>
      </c>
      <c r="Z305">
        <f t="shared" si="437"/>
        <v>4.1252432676385702</v>
      </c>
    </row>
    <row r="306" spans="20:26">
      <c r="T306" s="29">
        <f t="shared" si="434"/>
        <v>20.988021497479998</v>
      </c>
      <c r="U306" s="29">
        <f t="shared" si="435"/>
        <v>6.4833786912475997</v>
      </c>
      <c r="Y306">
        <f t="shared" si="436"/>
        <v>14.691615048236001</v>
      </c>
      <c r="Z306">
        <f t="shared" si="437"/>
        <v>4.5383650838733196</v>
      </c>
    </row>
    <row r="307" spans="20:26">
      <c r="T307" s="29">
        <f t="shared" si="434"/>
        <v>30.354785407796001</v>
      </c>
      <c r="U307" s="29">
        <f t="shared" si="435"/>
        <v>7.2774835793993997</v>
      </c>
      <c r="Y307">
        <f t="shared" si="436"/>
        <v>21.248349785457201</v>
      </c>
      <c r="Z307">
        <f t="shared" si="437"/>
        <v>5.0942385055795798</v>
      </c>
    </row>
    <row r="308" spans="20:26">
      <c r="T308" s="29">
        <f t="shared" si="434"/>
        <v>55.073788647537</v>
      </c>
      <c r="U308" s="29">
        <f t="shared" si="435"/>
        <v>8.3050819109329002</v>
      </c>
      <c r="Y308">
        <f t="shared" si="436"/>
        <v>38.551652053275902</v>
      </c>
      <c r="Z308">
        <f t="shared" si="437"/>
        <v>5.8135573376530303</v>
      </c>
    </row>
    <row r="309" spans="20:26">
      <c r="T309" s="29">
        <f t="shared" si="434"/>
        <v>77.256717373238999</v>
      </c>
      <c r="U309" s="29">
        <f t="shared" si="435"/>
        <v>9.2124996346292995</v>
      </c>
      <c r="Y309">
        <f t="shared" si="436"/>
        <v>54.079702161267299</v>
      </c>
      <c r="Z309">
        <f t="shared" si="437"/>
        <v>6.4487497442405104</v>
      </c>
    </row>
    <row r="310" spans="20:26">
      <c r="T310" s="29">
        <f t="shared" si="434"/>
        <v>118.75859277177901</v>
      </c>
      <c r="U310" s="29">
        <f t="shared" si="435"/>
        <v>10.628069132469401</v>
      </c>
      <c r="Y310">
        <f t="shared" si="436"/>
        <v>83.131014940245294</v>
      </c>
      <c r="Z310">
        <f t="shared" si="437"/>
        <v>7.4396483927285804</v>
      </c>
    </row>
    <row r="311" spans="20:26">
      <c r="T311" s="29">
        <f t="shared" si="434"/>
        <v>178.749741337036</v>
      </c>
      <c r="U311" s="29">
        <f t="shared" si="435"/>
        <v>10.645780736655301</v>
      </c>
      <c r="Y311">
        <f t="shared" si="436"/>
        <v>125.12481893592501</v>
      </c>
      <c r="Z311">
        <f t="shared" si="437"/>
        <v>7.4520465156587097</v>
      </c>
    </row>
    <row r="312" spans="20:26">
      <c r="T312" s="29">
        <f t="shared" si="434"/>
        <v>244.069148258767</v>
      </c>
      <c r="U312" s="29">
        <f t="shared" si="435"/>
        <v>10.940878857348601</v>
      </c>
      <c r="Y312">
        <f t="shared" si="436"/>
        <v>170.84840378113699</v>
      </c>
      <c r="Z312">
        <f t="shared" si="437"/>
        <v>7.6586152001440198</v>
      </c>
    </row>
    <row r="313" spans="20:26">
      <c r="T313" s="29">
        <f t="shared" si="434"/>
        <v>304.28297372415898</v>
      </c>
      <c r="U313" s="29">
        <f t="shared" si="435"/>
        <v>11.345712219222399</v>
      </c>
      <c r="Y313">
        <f t="shared" si="436"/>
        <v>212.998081606911</v>
      </c>
      <c r="Z313">
        <f t="shared" si="437"/>
        <v>7.9419985534556803</v>
      </c>
    </row>
    <row r="314" spans="20:26">
      <c r="T314" s="29">
        <f t="shared" si="434"/>
        <v>382.67014949295401</v>
      </c>
      <c r="U314" s="29">
        <f t="shared" si="435"/>
        <v>11.6776770220097</v>
      </c>
      <c r="Y314">
        <f t="shared" si="436"/>
        <v>267.86910464506798</v>
      </c>
      <c r="Z314">
        <f t="shared" si="437"/>
        <v>8.1743739154067896</v>
      </c>
    </row>
    <row r="315" spans="20:26">
      <c r="T315" s="29">
        <f t="shared" si="434"/>
        <v>424.78317787925602</v>
      </c>
      <c r="U315" s="29">
        <f t="shared" si="435"/>
        <v>15.6594882050293</v>
      </c>
      <c r="Y315">
        <f t="shared" si="436"/>
        <v>297.34822451547899</v>
      </c>
      <c r="Z315">
        <f t="shared" si="437"/>
        <v>10.9616417435205</v>
      </c>
    </row>
    <row r="316" spans="20:26">
      <c r="T316" s="29">
        <f t="shared" si="434"/>
        <v>463.64460593643997</v>
      </c>
      <c r="U316" s="29">
        <f t="shared" si="435"/>
        <v>21.1376202252391</v>
      </c>
      <c r="Y316">
        <f t="shared" si="436"/>
        <v>324.55122415550801</v>
      </c>
      <c r="Z316">
        <f t="shared" si="437"/>
        <v>14.796334157667401</v>
      </c>
    </row>
    <row r="317" spans="20:26">
      <c r="T317" s="29">
        <f t="shared" si="434"/>
        <v>501.43211802118702</v>
      </c>
      <c r="U317" s="29">
        <f t="shared" si="435"/>
        <v>26.3038854126813</v>
      </c>
      <c r="Y317">
        <f t="shared" si="436"/>
        <v>351.00248261483102</v>
      </c>
      <c r="Z317">
        <f t="shared" si="437"/>
        <v>18.412719788876899</v>
      </c>
    </row>
    <row r="318" spans="20:26">
      <c r="T318" s="29">
        <f t="shared" si="434"/>
        <v>541.46867618224906</v>
      </c>
      <c r="U318" s="29">
        <f t="shared" si="435"/>
        <v>31.355620723542099</v>
      </c>
      <c r="Y318">
        <f t="shared" si="436"/>
        <v>379.02807332757402</v>
      </c>
      <c r="Z318">
        <f t="shared" si="437"/>
        <v>21.9489345064795</v>
      </c>
    </row>
    <row r="319" spans="20:26">
      <c r="T319" s="29">
        <f t="shared" si="434"/>
        <v>581.265892062121</v>
      </c>
      <c r="U319" s="29">
        <f t="shared" si="435"/>
        <v>37.0687609094416</v>
      </c>
      <c r="Y319">
        <f t="shared" si="436"/>
        <v>406.88612444348502</v>
      </c>
      <c r="Z319">
        <f t="shared" si="437"/>
        <v>25.948132636609099</v>
      </c>
    </row>
    <row r="320" spans="20:26">
      <c r="T320" s="29">
        <f t="shared" si="434"/>
        <v>621.82494739483695</v>
      </c>
      <c r="U320" s="29">
        <f t="shared" si="435"/>
        <v>41.776678792553703</v>
      </c>
      <c r="Y320">
        <f t="shared" si="436"/>
        <v>435.27746317638599</v>
      </c>
      <c r="Z320">
        <f t="shared" si="437"/>
        <v>29.243675154787599</v>
      </c>
    </row>
    <row r="321" spans="20:26">
      <c r="T321" s="29">
        <f t="shared" si="434"/>
        <v>646.33197968939601</v>
      </c>
      <c r="U321" s="29">
        <f t="shared" si="435"/>
        <v>43.016936647896699</v>
      </c>
      <c r="Y321">
        <f t="shared" si="436"/>
        <v>452.432385782577</v>
      </c>
      <c r="Z321">
        <f t="shared" si="437"/>
        <v>30.111855653527702</v>
      </c>
    </row>
    <row r="322" spans="20:26">
      <c r="T322" s="29">
        <f t="shared" si="434"/>
        <v>662.90972884089297</v>
      </c>
      <c r="U322" s="29">
        <f t="shared" si="435"/>
        <v>25.881779734135598</v>
      </c>
      <c r="Y322">
        <f t="shared" si="436"/>
        <v>464.036810188625</v>
      </c>
      <c r="Z322">
        <f t="shared" si="437"/>
        <v>18.1172458138949</v>
      </c>
    </row>
    <row r="323" spans="20:26">
      <c r="T323" s="29">
        <f t="shared" si="434"/>
        <v>672.15259266892997</v>
      </c>
      <c r="U323" s="29">
        <f t="shared" si="435"/>
        <v>28.761188437982099</v>
      </c>
      <c r="Y323">
        <f t="shared" si="436"/>
        <v>470.50681486825101</v>
      </c>
      <c r="Z323">
        <f t="shared" si="437"/>
        <v>20.132831906587501</v>
      </c>
    </row>
    <row r="324" spans="20:26">
      <c r="T324" s="29">
        <f t="shared" si="434"/>
        <v>675.32838100586298</v>
      </c>
      <c r="U324" s="29">
        <f t="shared" si="435"/>
        <v>50.480989608145599</v>
      </c>
      <c r="Y324">
        <f t="shared" si="436"/>
        <v>472.72986670410398</v>
      </c>
      <c r="Z324">
        <f t="shared" si="437"/>
        <v>35.336692725701901</v>
      </c>
    </row>
    <row r="325" spans="20:26">
      <c r="T325" s="29">
        <f t="shared" si="434"/>
        <v>680.66756027152201</v>
      </c>
      <c r="U325" s="29">
        <f t="shared" si="435"/>
        <v>53.264302091689899</v>
      </c>
      <c r="Y325">
        <f t="shared" si="436"/>
        <v>476.467292190065</v>
      </c>
      <c r="Z325">
        <f t="shared" si="437"/>
        <v>37.285011464182901</v>
      </c>
    </row>
    <row r="326" spans="20:26">
      <c r="T326" s="29">
        <f t="shared" si="434"/>
        <v>695.47456582536302</v>
      </c>
      <c r="U326" s="29">
        <f t="shared" si="435"/>
        <v>56.503435114162301</v>
      </c>
      <c r="Y326">
        <f t="shared" si="436"/>
        <v>486.83219607775402</v>
      </c>
      <c r="Z326">
        <f t="shared" si="437"/>
        <v>39.552404579913599</v>
      </c>
    </row>
    <row r="327" spans="20:26">
      <c r="T327" s="29">
        <f t="shared" si="434"/>
        <v>708.61836095032402</v>
      </c>
      <c r="U327" s="29">
        <f t="shared" si="435"/>
        <v>59.396305398796699</v>
      </c>
      <c r="Y327">
        <f t="shared" si="436"/>
        <v>496.03285266522698</v>
      </c>
      <c r="Z327">
        <f t="shared" si="437"/>
        <v>41.577413779157702</v>
      </c>
    </row>
    <row r="328" spans="20:26">
      <c r="T328" s="29">
        <f t="shared" si="434"/>
        <v>720.74611987246703</v>
      </c>
      <c r="U328" s="29">
        <f t="shared" si="435"/>
        <v>62.141164951146699</v>
      </c>
      <c r="Y328">
        <f t="shared" si="436"/>
        <v>504.52228391072703</v>
      </c>
      <c r="Z328">
        <f t="shared" si="437"/>
        <v>43.4988154658027</v>
      </c>
    </row>
    <row r="329" spans="20:26">
      <c r="T329" s="29">
        <f t="shared" si="434"/>
        <v>732.22298195207304</v>
      </c>
      <c r="U329" s="29">
        <f t="shared" si="435"/>
        <v>64.959823742414898</v>
      </c>
      <c r="Y329">
        <f t="shared" si="436"/>
        <v>512.55608736645104</v>
      </c>
      <c r="Z329">
        <f t="shared" si="437"/>
        <v>45.471876619690399</v>
      </c>
    </row>
    <row r="330" spans="20:26">
      <c r="T330" s="29">
        <f t="shared" si="434"/>
        <v>742.42200437313602</v>
      </c>
      <c r="U330" s="29">
        <f t="shared" si="435"/>
        <v>68.199562077033903</v>
      </c>
      <c r="Y330">
        <f t="shared" si="436"/>
        <v>519.69540306119495</v>
      </c>
      <c r="Z330">
        <f t="shared" si="437"/>
        <v>47.739693453923699</v>
      </c>
    </row>
  </sheetData>
  <autoFilter ref="K1:K330" xr:uid="{00000000-0009-0000-0000-000011000000}"/>
  <mergeCells count="1">
    <mergeCell ref="Y298:Z298"/>
  </mergeCells>
  <pageMargins left="0.75" right="0.75" top="1" bottom="1" header="0.5" footer="0.5"/>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L73"/>
  <sheetViews>
    <sheetView zoomScale="40" zoomScaleNormal="40" workbookViewId="0">
      <selection activeCell="F6" sqref="F6"/>
    </sheetView>
  </sheetViews>
  <sheetFormatPr defaultColWidth="8.7265625" defaultRowHeight="14.5"/>
  <cols>
    <col min="3" max="3" width="24.6328125" customWidth="1"/>
    <col min="7" max="7" width="11.1796875" customWidth="1"/>
    <col min="8" max="14" width="12.81640625"/>
    <col min="19" max="25" width="12.81640625"/>
  </cols>
  <sheetData>
    <row r="1" spans="1:38">
      <c r="A1" s="21" t="s">
        <v>107</v>
      </c>
      <c r="B1" s="21"/>
      <c r="C1" s="21"/>
      <c r="D1" s="21"/>
      <c r="E1" s="21"/>
      <c r="F1" s="21"/>
      <c r="G1" s="21"/>
      <c r="H1" s="21"/>
      <c r="I1" s="21"/>
      <c r="J1" s="21"/>
      <c r="K1" s="21"/>
      <c r="L1" s="21"/>
      <c r="M1" s="21"/>
      <c r="N1" s="21"/>
    </row>
    <row r="2" spans="1:38">
      <c r="A2" s="21"/>
      <c r="B2" s="21"/>
      <c r="C2" s="21"/>
      <c r="D2" s="21"/>
      <c r="E2" s="21"/>
      <c r="F2" s="21"/>
      <c r="G2" s="21"/>
      <c r="H2" s="21"/>
      <c r="I2" s="21"/>
      <c r="J2" s="21"/>
      <c r="K2" s="21"/>
      <c r="L2" s="21"/>
      <c r="M2" s="21"/>
      <c r="N2" s="21"/>
    </row>
    <row r="3" spans="1:38">
      <c r="A3" s="21"/>
      <c r="B3" s="22"/>
      <c r="C3" s="21"/>
      <c r="D3" s="21"/>
      <c r="E3" s="21"/>
      <c r="F3" s="21"/>
      <c r="G3" s="21"/>
      <c r="H3" s="21"/>
      <c r="I3" s="21"/>
      <c r="J3" s="21"/>
      <c r="K3" s="21"/>
      <c r="L3" s="21"/>
      <c r="M3" s="21"/>
      <c r="N3" s="21"/>
    </row>
    <row r="4" spans="1:38">
      <c r="A4" s="21"/>
      <c r="C4" s="22" t="s">
        <v>108</v>
      </c>
      <c r="D4" s="22"/>
      <c r="E4" s="21"/>
      <c r="F4" s="21"/>
      <c r="G4" s="21"/>
      <c r="H4" s="21"/>
      <c r="I4" s="21"/>
      <c r="J4" s="21"/>
      <c r="K4" s="21"/>
      <c r="L4" s="21"/>
      <c r="M4" s="21"/>
      <c r="N4" s="21"/>
    </row>
    <row r="5" spans="1:38">
      <c r="A5" s="21"/>
      <c r="C5" s="22" t="s">
        <v>109</v>
      </c>
      <c r="D5" s="22"/>
      <c r="E5" s="21"/>
      <c r="F5" s="21"/>
      <c r="G5" s="21"/>
      <c r="H5" s="21"/>
      <c r="I5" s="21"/>
      <c r="J5" s="21"/>
      <c r="K5" s="21"/>
      <c r="L5" s="21"/>
      <c r="M5" s="21"/>
      <c r="N5" s="21"/>
    </row>
    <row r="6" spans="1:38">
      <c r="A6" s="21"/>
      <c r="B6" s="23"/>
      <c r="D6" s="21"/>
      <c r="E6" s="21"/>
      <c r="F6" s="21" t="s">
        <v>110</v>
      </c>
      <c r="G6" s="21"/>
      <c r="H6" s="21"/>
      <c r="I6" s="21"/>
      <c r="J6" s="21"/>
      <c r="K6" s="21"/>
      <c r="L6" s="21"/>
      <c r="M6" s="21"/>
      <c r="N6" s="21"/>
    </row>
    <row r="7" spans="1:38">
      <c r="A7" s="21"/>
      <c r="B7" s="21"/>
      <c r="C7" s="21"/>
      <c r="D7" s="24"/>
      <c r="E7" s="21"/>
      <c r="F7" s="21"/>
      <c r="G7" s="21"/>
      <c r="H7" s="21"/>
      <c r="I7" s="21"/>
      <c r="J7" s="21"/>
      <c r="K7" s="21"/>
      <c r="L7" s="21"/>
      <c r="M7" s="21"/>
      <c r="N7" s="21"/>
    </row>
    <row r="8" spans="1:38">
      <c r="A8" s="21"/>
      <c r="B8" s="21"/>
      <c r="C8" s="21"/>
      <c r="D8" s="21"/>
      <c r="E8" s="21"/>
      <c r="F8" s="21"/>
      <c r="G8" s="21"/>
      <c r="H8" s="21"/>
      <c r="I8" s="21"/>
      <c r="J8" s="21"/>
      <c r="K8" s="21"/>
      <c r="L8" s="21"/>
      <c r="M8" s="21"/>
      <c r="N8" s="21"/>
    </row>
    <row r="9" spans="1:38">
      <c r="A9" s="21"/>
      <c r="B9" s="21"/>
      <c r="C9" s="21"/>
      <c r="D9" s="21"/>
      <c r="E9" s="21"/>
      <c r="F9" s="21"/>
      <c r="G9" s="21"/>
      <c r="H9" s="21"/>
      <c r="I9" s="21"/>
      <c r="J9" s="21"/>
      <c r="K9" s="21"/>
      <c r="L9" s="21"/>
      <c r="M9" s="21"/>
      <c r="N9" s="21"/>
    </row>
    <row r="10" spans="1:38">
      <c r="A10" s="21"/>
      <c r="B10" s="21"/>
      <c r="C10" s="21"/>
      <c r="D10" s="21"/>
      <c r="E10" s="21"/>
      <c r="G10" s="21"/>
      <c r="H10" s="21"/>
      <c r="I10" s="21"/>
      <c r="J10" s="21"/>
      <c r="K10" s="21"/>
      <c r="L10" s="21"/>
      <c r="M10" s="21"/>
      <c r="N10" s="21"/>
    </row>
    <row r="11" spans="1:38">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18.355750457677701</v>
      </c>
      <c r="I12">
        <v>40.475648521618901</v>
      </c>
      <c r="J12">
        <v>1.12363041550962</v>
      </c>
      <c r="K12">
        <v>0.82176283040214004</v>
      </c>
      <c r="L12">
        <v>11.313380643834201</v>
      </c>
      <c r="M12">
        <v>13.4671333024787</v>
      </c>
      <c r="N12">
        <v>8.4582052770749705</v>
      </c>
      <c r="P12" s="29"/>
      <c r="Q12" s="29"/>
      <c r="AE12" s="28" t="s">
        <v>100</v>
      </c>
      <c r="AF12">
        <v>1</v>
      </c>
      <c r="AG12">
        <v>1</v>
      </c>
      <c r="AH12">
        <v>1</v>
      </c>
      <c r="AI12">
        <v>1</v>
      </c>
      <c r="AJ12">
        <v>1</v>
      </c>
      <c r="AK12">
        <v>1</v>
      </c>
      <c r="AL12">
        <v>1</v>
      </c>
    </row>
    <row r="13" spans="1:38">
      <c r="D13" t="s">
        <v>17</v>
      </c>
      <c r="E13">
        <v>1</v>
      </c>
      <c r="F13" s="28">
        <v>2020</v>
      </c>
      <c r="G13" s="28" t="s">
        <v>101</v>
      </c>
      <c r="P13" s="29"/>
      <c r="Q13" s="29"/>
      <c r="AE13" s="28" t="s">
        <v>101</v>
      </c>
      <c r="AF13">
        <v>0.35</v>
      </c>
      <c r="AG13">
        <v>0.35</v>
      </c>
      <c r="AH13">
        <v>0.35</v>
      </c>
      <c r="AI13">
        <v>0.35</v>
      </c>
      <c r="AJ13">
        <v>0.35</v>
      </c>
      <c r="AK13">
        <v>0.35</v>
      </c>
      <c r="AL13">
        <v>0.35</v>
      </c>
    </row>
    <row r="14" spans="1:38">
      <c r="D14" t="s">
        <v>17</v>
      </c>
      <c r="E14">
        <v>1</v>
      </c>
      <c r="F14" s="28">
        <v>2021</v>
      </c>
      <c r="G14" s="28" t="s">
        <v>112</v>
      </c>
      <c r="H14">
        <v>18.446734125270002</v>
      </c>
      <c r="I14">
        <v>41.766371552833398</v>
      </c>
      <c r="J14">
        <v>1.1299186207960501</v>
      </c>
      <c r="K14">
        <v>0.83200658233055702</v>
      </c>
      <c r="L14">
        <v>12.289220662347001</v>
      </c>
      <c r="M14">
        <v>13.382939308855301</v>
      </c>
      <c r="N14">
        <v>9.4636666580479094</v>
      </c>
      <c r="P14" s="29"/>
      <c r="Q14" s="29"/>
      <c r="AF14">
        <v>1</v>
      </c>
      <c r="AG14">
        <v>1</v>
      </c>
      <c r="AH14">
        <v>1</v>
      </c>
      <c r="AI14">
        <v>1</v>
      </c>
      <c r="AJ14">
        <v>1</v>
      </c>
      <c r="AK14">
        <v>1</v>
      </c>
      <c r="AL14">
        <v>1</v>
      </c>
    </row>
    <row r="15" spans="1:38">
      <c r="D15" t="s">
        <v>17</v>
      </c>
      <c r="E15">
        <v>1</v>
      </c>
      <c r="F15" s="28">
        <v>2021</v>
      </c>
      <c r="G15" s="28" t="s">
        <v>101</v>
      </c>
      <c r="P15" s="29"/>
      <c r="Q15" s="29"/>
      <c r="AF15">
        <v>0.35</v>
      </c>
      <c r="AG15">
        <v>0.35</v>
      </c>
      <c r="AH15">
        <v>0.35</v>
      </c>
      <c r="AI15">
        <v>0.35</v>
      </c>
      <c r="AJ15">
        <v>0.35</v>
      </c>
      <c r="AK15">
        <v>0.35</v>
      </c>
      <c r="AL15">
        <v>0.35</v>
      </c>
    </row>
    <row r="16" spans="1:38">
      <c r="D16" t="s">
        <v>17</v>
      </c>
      <c r="E16">
        <v>1</v>
      </c>
      <c r="F16" s="28">
        <v>2022</v>
      </c>
      <c r="G16" s="28" t="s">
        <v>112</v>
      </c>
      <c r="H16">
        <v>20.0715032808804</v>
      </c>
      <c r="I16">
        <v>58.460261016106301</v>
      </c>
      <c r="J16">
        <v>2.5592523788953998</v>
      </c>
      <c r="K16">
        <v>0.82822174226061995</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18.620570430936901</v>
      </c>
      <c r="I18">
        <v>46.748073814295999</v>
      </c>
      <c r="J18">
        <v>2.8361879995886001</v>
      </c>
      <c r="K18">
        <v>0.80887928211457405</v>
      </c>
      <c r="L18">
        <v>15.226527553224299</v>
      </c>
      <c r="M18">
        <v>16.099611621927401</v>
      </c>
      <c r="N18">
        <v>4.8126553647948302</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18.709686722205099</v>
      </c>
      <c r="I20">
        <v>42.584513866275699</v>
      </c>
      <c r="J20">
        <v>2.11992148719531</v>
      </c>
      <c r="K20">
        <v>0.64116877548081996</v>
      </c>
      <c r="L20">
        <v>15.9165296102026</v>
      </c>
      <c r="M20">
        <v>16.375347865885001</v>
      </c>
      <c r="N20">
        <v>5.5967971073228302</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14.482855630978101</v>
      </c>
      <c r="I22">
        <v>31.6720491362749</v>
      </c>
      <c r="J22">
        <v>2.4670274966574102</v>
      </c>
      <c r="K22">
        <v>0.79408610387740297</v>
      </c>
      <c r="L22">
        <v>11.7448295690631</v>
      </c>
      <c r="M22">
        <v>13.5472251054201</v>
      </c>
      <c r="N22">
        <v>1.7987007095032399</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28.351896730433001</v>
      </c>
      <c r="J24">
        <v>2.4769289427131498</v>
      </c>
      <c r="K24">
        <v>0.74161674472899397</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2.5199426535020102</v>
      </c>
      <c r="K26">
        <v>0.82867427748637101</v>
      </c>
      <c r="L26">
        <v>17.0361764167438</v>
      </c>
      <c r="M26">
        <v>15.100307744523301</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2.5422536501079902</v>
      </c>
      <c r="K28">
        <v>0.803579142240049</v>
      </c>
      <c r="L28">
        <v>17.331774606602899</v>
      </c>
      <c r="M28">
        <v>15.575394178751401</v>
      </c>
      <c r="N28">
        <v>3.0886221076725402</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31.093072580479099</v>
      </c>
      <c r="J30">
        <v>2.7860443021701098</v>
      </c>
      <c r="K30">
        <v>0.76473664074874004</v>
      </c>
      <c r="L30">
        <v>12.683441221845101</v>
      </c>
      <c r="M30">
        <v>16.1881059960917</v>
      </c>
      <c r="N30">
        <v>3.6081540255579401</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16.490987143885601</v>
      </c>
      <c r="I32">
        <v>32.626235383112302</v>
      </c>
      <c r="J32">
        <v>2.9913007939936298</v>
      </c>
      <c r="K32">
        <v>0.831761981590043</v>
      </c>
      <c r="L32">
        <v>17.166231965442801</v>
      </c>
      <c r="M32">
        <v>16.722493119407599</v>
      </c>
      <c r="N32">
        <v>4.6043473736295404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28.405788635194899</v>
      </c>
      <c r="I34">
        <v>37.046763897974003</v>
      </c>
      <c r="J34">
        <v>11.8301676540163</v>
      </c>
      <c r="K34">
        <v>0.85733927707497704</v>
      </c>
      <c r="L34">
        <v>21.0688285405739</v>
      </c>
      <c r="M34">
        <v>17.732936151393599</v>
      </c>
      <c r="N34">
        <v>3.8511623442661702</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41.162103435153703</v>
      </c>
      <c r="I36">
        <v>60.055280439164903</v>
      </c>
      <c r="J36">
        <v>20.623578617710599</v>
      </c>
      <c r="K36">
        <v>0.81869012866399105</v>
      </c>
      <c r="L36">
        <v>23.985866471253701</v>
      </c>
      <c r="M36">
        <v>17.9361489560835</v>
      </c>
      <c r="N36">
        <v>4.2520788401522296</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52.162945541499397</v>
      </c>
      <c r="I38">
        <v>60.924966095237998</v>
      </c>
      <c r="J38">
        <v>29.44586635812</v>
      </c>
      <c r="K38">
        <v>0.808961901676437</v>
      </c>
      <c r="L38">
        <v>21.4427624498611</v>
      </c>
      <c r="M38">
        <v>17.169535421166302</v>
      </c>
      <c r="N38">
        <v>3.5043549449758302</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62.466696554561402</v>
      </c>
      <c r="I40">
        <v>58.718705201686902</v>
      </c>
      <c r="J40">
        <v>37.9517524838014</v>
      </c>
      <c r="K40">
        <v>0.77563966522678296</v>
      </c>
      <c r="L40">
        <v>18.205112691556099</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69.691072714182894</v>
      </c>
      <c r="I42">
        <v>37.265242109122603</v>
      </c>
      <c r="J42">
        <v>46.204740851589101</v>
      </c>
      <c r="K42">
        <v>0.65708114779389104</v>
      </c>
      <c r="L42">
        <v>18.078521330865001</v>
      </c>
      <c r="M42">
        <v>16.113406674894598</v>
      </c>
      <c r="N42">
        <v>1.7042255425280299</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81.525509729507405</v>
      </c>
      <c r="I44">
        <v>37.338641054026603</v>
      </c>
      <c r="J44">
        <v>57.047393386814903</v>
      </c>
      <c r="K44">
        <v>0.483229886866194</v>
      </c>
      <c r="L44">
        <v>19.201493633652198</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0.47641629527923401</v>
      </c>
      <c r="L46">
        <v>20.889145603208899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37.160946777064602</v>
      </c>
      <c r="J48">
        <v>78.6567585621723</v>
      </c>
      <c r="K48">
        <v>0.441246054612774</v>
      </c>
      <c r="L48">
        <v>22.568380890671602</v>
      </c>
      <c r="M48">
        <v>15.9389911549933</v>
      </c>
      <c r="N48">
        <v>1.8429192863313799</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89.481956669751995</v>
      </c>
      <c r="K50">
        <v>0.43883516928931399</v>
      </c>
      <c r="L50">
        <v>24.478917340327101</v>
      </c>
      <c r="M50">
        <v>16.061862367581998</v>
      </c>
      <c r="N50">
        <v>2.0804232607220001</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127.05162809832299</v>
      </c>
      <c r="I52">
        <v>37.709864030134902</v>
      </c>
      <c r="J52">
        <v>100.30729956803501</v>
      </c>
      <c r="K52">
        <v>0.439632436799343</v>
      </c>
      <c r="L52">
        <v>26.2105598169289</v>
      </c>
      <c r="M52">
        <v>16.076585621721701</v>
      </c>
      <c r="N52">
        <v>2.0889290951352502</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140.60126463025799</v>
      </c>
      <c r="I54">
        <v>39.578062500874303</v>
      </c>
      <c r="J54">
        <v>111.129031574617</v>
      </c>
      <c r="K54">
        <v>0.48265510583153398</v>
      </c>
      <c r="L54">
        <v>39.790120374369998</v>
      </c>
      <c r="M54">
        <v>16.443414419417898</v>
      </c>
      <c r="N54">
        <v>2.1630803567828898</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153.95924406047499</v>
      </c>
      <c r="I56">
        <v>39.6229887543969</v>
      </c>
      <c r="J56">
        <v>121.923987143886</v>
      </c>
      <c r="K56">
        <v>0.51824668672220597</v>
      </c>
      <c r="L56">
        <v>54.240001213617099</v>
      </c>
      <c r="M56">
        <v>16.765258654736201</v>
      </c>
      <c r="N56">
        <v>3.4648096207960601</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40.138130725701998</v>
      </c>
      <c r="J58">
        <v>132.74487544996401</v>
      </c>
      <c r="K58">
        <v>0.53213698159004297</v>
      </c>
      <c r="L58">
        <v>69.632829147382594</v>
      </c>
      <c r="M58">
        <v>16.965213853748899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180.84721217731101</v>
      </c>
      <c r="I60">
        <v>42.542866917103701</v>
      </c>
      <c r="J60">
        <v>143.54013915458199</v>
      </c>
      <c r="K60">
        <v>0.51780460619150603</v>
      </c>
      <c r="L60">
        <v>83.399302128972593</v>
      </c>
      <c r="M60">
        <v>16.855710572868499</v>
      </c>
      <c r="N60">
        <v>3.0254634289828299</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194.32925249408601</v>
      </c>
      <c r="I62">
        <v>44.179544166306599</v>
      </c>
      <c r="J62">
        <v>154.31817772292499</v>
      </c>
      <c r="K62">
        <v>0.51451481579759395</v>
      </c>
      <c r="L62">
        <v>97.603039658541704</v>
      </c>
      <c r="M62">
        <v>16.845661699064099</v>
      </c>
      <c r="N62">
        <v>3.1489191319551701</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209.81601964414301</v>
      </c>
      <c r="I64">
        <v>48.405052846446601</v>
      </c>
      <c r="J64">
        <v>166.078880181014</v>
      </c>
      <c r="K64">
        <v>0.61888163118379103</v>
      </c>
      <c r="L64">
        <v>112.862000617093</v>
      </c>
      <c r="M64">
        <v>17.216961483081299</v>
      </c>
      <c r="N64">
        <v>3.4227639304330002</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225.53714614830801</v>
      </c>
      <c r="I66">
        <v>50.808350701018298</v>
      </c>
      <c r="J66">
        <v>177.857292605163</v>
      </c>
      <c r="K66">
        <v>0.66067410326031095</v>
      </c>
      <c r="L66">
        <v>128.21334042990901</v>
      </c>
      <c r="M66">
        <v>17.404771459426101</v>
      </c>
      <c r="N66">
        <v>3.6754877570708602</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53.301978258665102</v>
      </c>
      <c r="J68">
        <v>189.588087627275</v>
      </c>
      <c r="K68">
        <v>0.712741097192226</v>
      </c>
      <c r="L68">
        <v>143.59891175563101</v>
      </c>
      <c r="M68">
        <v>17.621843607939901</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256.31237766121598</v>
      </c>
      <c r="I70">
        <v>55.503130560629401</v>
      </c>
      <c r="J70">
        <v>201.30843751928401</v>
      </c>
      <c r="K70">
        <v>0.74681701912989695</v>
      </c>
      <c r="L70">
        <v>158.99021104597301</v>
      </c>
      <c r="M70">
        <v>17.807159405533302</v>
      </c>
      <c r="N70">
        <v>4.0836332296410598</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271.81390949295502</v>
      </c>
      <c r="I72">
        <v>57.8478041750489</v>
      </c>
      <c r="J72">
        <v>213.041406973157</v>
      </c>
      <c r="K72">
        <v>0.78921682227707401</v>
      </c>
      <c r="L72">
        <v>173.73585097192199</v>
      </c>
      <c r="M72">
        <v>17.9355103671706</v>
      </c>
      <c r="N72">
        <v>4.2072645352154598</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ref="I1:I73" xr:uid="{00000000-0009-0000-0000-000012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O41"/>
  <sheetViews>
    <sheetView zoomScale="85" zoomScaleNormal="85" workbookViewId="0">
      <selection activeCell="L20" sqref="L20"/>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5">
      <c r="B4" s="17" t="s">
        <v>1</v>
      </c>
    </row>
    <row r="5" spans="2:15">
      <c r="B5" s="16" t="s">
        <v>2</v>
      </c>
    </row>
    <row r="9" spans="2:15">
      <c r="J9" s="16" t="s">
        <v>3</v>
      </c>
    </row>
    <row r="10" spans="2:15">
      <c r="B10" s="16" t="s">
        <v>4</v>
      </c>
      <c r="C10" s="16" t="s">
        <v>5</v>
      </c>
      <c r="D10" s="16" t="s">
        <v>6</v>
      </c>
      <c r="E10" s="16" t="s">
        <v>7</v>
      </c>
      <c r="F10" s="16" t="s">
        <v>8</v>
      </c>
      <c r="G10" s="16" t="s">
        <v>9</v>
      </c>
      <c r="H10" s="16" t="s">
        <v>10</v>
      </c>
      <c r="I10" s="16" t="s">
        <v>11</v>
      </c>
      <c r="J10" s="16" t="s">
        <v>12</v>
      </c>
      <c r="K10" s="16" t="s">
        <v>13</v>
      </c>
      <c r="L10" s="16" t="s">
        <v>14</v>
      </c>
      <c r="O10" s="50" t="s">
        <v>19</v>
      </c>
    </row>
    <row r="11" spans="2:15">
      <c r="B11" s="16" t="s">
        <v>20</v>
      </c>
      <c r="G11" t="s">
        <v>21</v>
      </c>
      <c r="I11" s="16">
        <v>2020</v>
      </c>
      <c r="J11" s="16" t="s">
        <v>17</v>
      </c>
      <c r="K11" s="16">
        <v>1</v>
      </c>
      <c r="L11" s="16">
        <f t="shared" ref="L11:L23" si="0">N11*1000</f>
        <v>0</v>
      </c>
      <c r="N11">
        <v>0</v>
      </c>
    </row>
    <row r="12" spans="2:15">
      <c r="G12" t="s">
        <v>21</v>
      </c>
      <c r="I12" s="16">
        <v>2021</v>
      </c>
      <c r="J12" s="16" t="s">
        <v>17</v>
      </c>
      <c r="K12" s="16">
        <v>1</v>
      </c>
      <c r="L12" s="16">
        <f t="shared" si="0"/>
        <v>0</v>
      </c>
      <c r="N12" s="20">
        <v>0</v>
      </c>
    </row>
    <row r="13" spans="2:15">
      <c r="G13" t="s">
        <v>21</v>
      </c>
      <c r="I13" s="16">
        <v>2022</v>
      </c>
      <c r="J13" s="16" t="s">
        <v>17</v>
      </c>
      <c r="K13" s="16">
        <v>1</v>
      </c>
      <c r="L13" s="16">
        <f t="shared" si="0"/>
        <v>1.1317330000000001</v>
      </c>
      <c r="N13" s="20">
        <v>1.131733E-3</v>
      </c>
    </row>
    <row r="14" spans="2:15">
      <c r="G14" t="s">
        <v>21</v>
      </c>
      <c r="I14" s="16">
        <v>2023</v>
      </c>
      <c r="J14" s="16" t="s">
        <v>17</v>
      </c>
      <c r="K14" s="16">
        <v>1</v>
      </c>
      <c r="L14" s="16">
        <f t="shared" si="0"/>
        <v>0.309722</v>
      </c>
      <c r="N14" s="20">
        <v>3.0972200000000001E-4</v>
      </c>
    </row>
    <row r="15" spans="2:15">
      <c r="G15" t="s">
        <v>21</v>
      </c>
      <c r="I15" s="16">
        <v>2024</v>
      </c>
      <c r="J15" s="16" t="s">
        <v>17</v>
      </c>
      <c r="K15" s="16">
        <v>1</v>
      </c>
      <c r="L15" s="16">
        <f t="shared" si="0"/>
        <v>67.328000000000003</v>
      </c>
      <c r="N15" s="20">
        <v>6.7327999999999999E-2</v>
      </c>
    </row>
    <row r="16" spans="2:15">
      <c r="G16" t="s">
        <v>21</v>
      </c>
      <c r="I16" s="16">
        <v>2025</v>
      </c>
      <c r="J16" s="16" t="s">
        <v>17</v>
      </c>
      <c r="K16" s="16">
        <v>1</v>
      </c>
      <c r="L16" s="16">
        <f t="shared" si="0"/>
        <v>164.334</v>
      </c>
      <c r="N16" s="20">
        <v>0.16433400000000001</v>
      </c>
    </row>
    <row r="17" spans="7:15">
      <c r="G17" t="s">
        <v>21</v>
      </c>
      <c r="I17" s="16">
        <v>2026</v>
      </c>
      <c r="J17" s="16" t="s">
        <v>17</v>
      </c>
      <c r="K17" s="16">
        <v>1</v>
      </c>
      <c r="L17" s="16">
        <f t="shared" si="0"/>
        <v>244.887</v>
      </c>
      <c r="N17" s="20">
        <v>0.24488699999999999</v>
      </c>
    </row>
    <row r="18" spans="7:15">
      <c r="G18" t="s">
        <v>21</v>
      </c>
      <c r="I18" s="16">
        <v>2027</v>
      </c>
      <c r="J18" s="16" t="s">
        <v>17</v>
      </c>
      <c r="K18" s="16">
        <v>1</v>
      </c>
      <c r="L18" s="16">
        <f t="shared" si="0"/>
        <v>303.69400000000002</v>
      </c>
      <c r="N18" s="20">
        <v>0.30369400000000002</v>
      </c>
    </row>
    <row r="19" spans="7:15">
      <c r="G19" t="s">
        <v>21</v>
      </c>
      <c r="I19" s="16">
        <v>2028</v>
      </c>
      <c r="J19" s="16" t="s">
        <v>17</v>
      </c>
      <c r="K19" s="16">
        <v>1</v>
      </c>
      <c r="L19" s="16">
        <f t="shared" si="0"/>
        <v>344.58600000000001</v>
      </c>
      <c r="N19" s="20">
        <v>0.344586</v>
      </c>
    </row>
    <row r="20" spans="7:15">
      <c r="G20" t="s">
        <v>21</v>
      </c>
      <c r="I20" s="16">
        <v>2029</v>
      </c>
      <c r="J20" s="16" t="s">
        <v>17</v>
      </c>
      <c r="K20" s="16">
        <v>1</v>
      </c>
      <c r="L20" s="16">
        <f t="shared" si="0"/>
        <v>449.81700000000001</v>
      </c>
      <c r="N20" s="20">
        <v>0.44981700000000002</v>
      </c>
    </row>
    <row r="21" spans="7:15">
      <c r="G21" t="s">
        <v>21</v>
      </c>
      <c r="I21" s="16">
        <v>2030</v>
      </c>
      <c r="J21" s="16" t="s">
        <v>17</v>
      </c>
      <c r="K21" s="16">
        <v>1</v>
      </c>
      <c r="L21" s="16">
        <f t="shared" si="0"/>
        <v>544.14200000000005</v>
      </c>
      <c r="N21" s="20">
        <v>0.54414200000000001</v>
      </c>
    </row>
    <row r="22" spans="7:15">
      <c r="G22" t="s">
        <v>21</v>
      </c>
      <c r="I22" s="16">
        <v>2031</v>
      </c>
      <c r="J22" s="16" t="s">
        <v>17</v>
      </c>
      <c r="K22" s="16">
        <v>1</v>
      </c>
      <c r="L22" s="16">
        <f t="shared" si="0"/>
        <v>419.84480000000002</v>
      </c>
      <c r="N22" s="20">
        <v>0.41984480000000002</v>
      </c>
    </row>
    <row r="23" spans="7:15">
      <c r="G23" t="s">
        <v>21</v>
      </c>
      <c r="I23" s="16">
        <v>2032</v>
      </c>
      <c r="J23" s="16" t="s">
        <v>17</v>
      </c>
      <c r="K23" s="16">
        <v>1</v>
      </c>
      <c r="L23" s="16">
        <f t="shared" si="0"/>
        <v>132.16460000000001</v>
      </c>
      <c r="N23" s="20">
        <v>0.13216459999999999</v>
      </c>
    </row>
    <row r="24" spans="7:15">
      <c r="G24" t="s">
        <v>21</v>
      </c>
      <c r="I24" s="16">
        <v>2033</v>
      </c>
      <c r="J24" s="16" t="s">
        <v>17</v>
      </c>
      <c r="K24" s="16">
        <v>1</v>
      </c>
      <c r="L24" s="16">
        <f>L23</f>
        <v>132.16460000000001</v>
      </c>
      <c r="N24" s="56">
        <v>0</v>
      </c>
      <c r="O24">
        <v>-0.134108</v>
      </c>
    </row>
    <row r="25" spans="7:15">
      <c r="G25" t="s">
        <v>21</v>
      </c>
      <c r="I25" s="16">
        <v>2034</v>
      </c>
      <c r="J25" s="16" t="s">
        <v>17</v>
      </c>
      <c r="K25" s="16">
        <v>1</v>
      </c>
      <c r="L25" s="16">
        <v>0</v>
      </c>
      <c r="N25" s="56">
        <v>0</v>
      </c>
      <c r="O25">
        <v>-0.51010560000000005</v>
      </c>
    </row>
    <row r="26" spans="7:15">
      <c r="G26" t="s">
        <v>21</v>
      </c>
      <c r="I26" s="16">
        <v>2035</v>
      </c>
      <c r="J26" s="16" t="s">
        <v>17</v>
      </c>
      <c r="K26" s="16">
        <v>1</v>
      </c>
      <c r="L26" s="16">
        <f t="shared" ref="L26:L41" si="1">L25</f>
        <v>0</v>
      </c>
      <c r="N26" s="56">
        <v>0</v>
      </c>
      <c r="O26">
        <v>-1.4024116</v>
      </c>
    </row>
    <row r="27" spans="7:15">
      <c r="G27" t="s">
        <v>21</v>
      </c>
      <c r="I27" s="16">
        <v>2036</v>
      </c>
      <c r="J27" s="16" t="s">
        <v>17</v>
      </c>
      <c r="K27" s="16">
        <v>1</v>
      </c>
      <c r="L27" s="16">
        <f t="shared" si="1"/>
        <v>0</v>
      </c>
      <c r="N27" s="56">
        <v>0</v>
      </c>
      <c r="O27">
        <v>-2.6357780000000002</v>
      </c>
    </row>
    <row r="28" spans="7:15">
      <c r="G28" t="s">
        <v>21</v>
      </c>
      <c r="I28" s="16">
        <v>2037</v>
      </c>
      <c r="J28" s="16" t="s">
        <v>17</v>
      </c>
      <c r="K28" s="16">
        <v>1</v>
      </c>
      <c r="L28" s="16">
        <f t="shared" si="1"/>
        <v>0</v>
      </c>
      <c r="N28" s="56">
        <v>0</v>
      </c>
      <c r="O28">
        <v>-3.7248196</v>
      </c>
    </row>
    <row r="29" spans="7:15">
      <c r="G29" t="s">
        <v>21</v>
      </c>
      <c r="I29" s="16">
        <v>2038</v>
      </c>
      <c r="J29" s="16" t="s">
        <v>17</v>
      </c>
      <c r="K29" s="16">
        <v>1</v>
      </c>
      <c r="L29" s="16">
        <f t="shared" si="1"/>
        <v>0</v>
      </c>
      <c r="N29" s="56">
        <v>0</v>
      </c>
      <c r="O29">
        <v>-5.0245943999999998</v>
      </c>
    </row>
    <row r="30" spans="7:15">
      <c r="G30" t="s">
        <v>21</v>
      </c>
      <c r="I30" s="16">
        <v>2039</v>
      </c>
      <c r="J30" s="16" t="s">
        <v>17</v>
      </c>
      <c r="K30" s="16">
        <v>1</v>
      </c>
      <c r="L30" s="16">
        <f t="shared" si="1"/>
        <v>0</v>
      </c>
      <c r="N30" s="56">
        <v>0</v>
      </c>
      <c r="O30">
        <v>-6.4905976000000001</v>
      </c>
    </row>
    <row r="31" spans="7:15">
      <c r="G31" t="s">
        <v>21</v>
      </c>
      <c r="I31" s="16">
        <v>2040</v>
      </c>
      <c r="J31" s="16" t="s">
        <v>17</v>
      </c>
      <c r="K31" s="16">
        <v>1</v>
      </c>
      <c r="L31" s="16">
        <f t="shared" si="1"/>
        <v>0</v>
      </c>
      <c r="N31" s="56">
        <v>0</v>
      </c>
      <c r="O31">
        <v>-8.2360679999999995</v>
      </c>
    </row>
    <row r="32" spans="7:15">
      <c r="G32" t="s">
        <v>21</v>
      </c>
      <c r="I32" s="16">
        <v>2041</v>
      </c>
      <c r="J32" s="16" t="s">
        <v>17</v>
      </c>
      <c r="K32" s="16">
        <v>1</v>
      </c>
      <c r="L32" s="16">
        <f t="shared" si="1"/>
        <v>0</v>
      </c>
      <c r="N32" s="56">
        <v>0</v>
      </c>
      <c r="O32">
        <v>-10.152918</v>
      </c>
    </row>
    <row r="33" spans="7:15">
      <c r="G33" t="s">
        <v>21</v>
      </c>
      <c r="I33" s="16">
        <v>2042</v>
      </c>
      <c r="J33" s="16" t="s">
        <v>17</v>
      </c>
      <c r="K33" s="16">
        <v>1</v>
      </c>
      <c r="L33" s="16">
        <f t="shared" si="1"/>
        <v>0</v>
      </c>
      <c r="N33" s="56">
        <v>0</v>
      </c>
      <c r="O33">
        <v>-12.322059599999999</v>
      </c>
    </row>
    <row r="34" spans="7:15">
      <c r="G34" t="s">
        <v>21</v>
      </c>
      <c r="I34" s="16">
        <v>2043</v>
      </c>
      <c r="J34" s="16" t="s">
        <v>17</v>
      </c>
      <c r="K34" s="16">
        <v>1</v>
      </c>
      <c r="L34" s="16">
        <f t="shared" si="1"/>
        <v>0</v>
      </c>
      <c r="N34" s="56">
        <v>0</v>
      </c>
      <c r="O34">
        <v>-13.731724399999999</v>
      </c>
    </row>
    <row r="35" spans="7:15">
      <c r="G35" t="s">
        <v>21</v>
      </c>
      <c r="I35" s="16">
        <v>2044</v>
      </c>
      <c r="J35" s="16" t="s">
        <v>17</v>
      </c>
      <c r="K35" s="16">
        <v>1</v>
      </c>
      <c r="L35" s="16">
        <f t="shared" si="1"/>
        <v>0</v>
      </c>
      <c r="N35" s="56">
        <v>0</v>
      </c>
      <c r="O35">
        <v>-15.135104800000001</v>
      </c>
    </row>
    <row r="36" spans="7:15">
      <c r="G36" t="s">
        <v>21</v>
      </c>
      <c r="I36" s="16">
        <v>2045</v>
      </c>
      <c r="J36" s="16" t="s">
        <v>17</v>
      </c>
      <c r="K36" s="16">
        <v>1</v>
      </c>
      <c r="L36" s="16">
        <f t="shared" si="1"/>
        <v>0</v>
      </c>
      <c r="N36" s="56">
        <v>0</v>
      </c>
      <c r="O36">
        <v>-16.421748399999998</v>
      </c>
    </row>
    <row r="37" spans="7:15">
      <c r="G37" t="s">
        <v>21</v>
      </c>
      <c r="I37" s="16">
        <v>2046</v>
      </c>
      <c r="J37" s="16" t="s">
        <v>17</v>
      </c>
      <c r="K37" s="16">
        <v>1</v>
      </c>
      <c r="L37" s="16">
        <f t="shared" si="1"/>
        <v>0</v>
      </c>
      <c r="N37" s="56">
        <v>0</v>
      </c>
      <c r="O37">
        <v>-18.23905032</v>
      </c>
    </row>
    <row r="38" spans="7:15">
      <c r="G38" t="s">
        <v>21</v>
      </c>
      <c r="I38" s="16">
        <v>2047</v>
      </c>
      <c r="J38" s="16" t="s">
        <v>17</v>
      </c>
      <c r="K38" s="16">
        <v>1</v>
      </c>
      <c r="L38" s="16">
        <f t="shared" si="1"/>
        <v>0</v>
      </c>
      <c r="N38" s="56">
        <v>0</v>
      </c>
      <c r="O38">
        <v>-20.015553440000001</v>
      </c>
    </row>
    <row r="39" spans="7:15">
      <c r="G39" t="s">
        <v>21</v>
      </c>
      <c r="I39" s="16">
        <v>2048</v>
      </c>
      <c r="J39" s="16" t="s">
        <v>17</v>
      </c>
      <c r="K39" s="16">
        <v>1</v>
      </c>
      <c r="L39" s="16">
        <f t="shared" si="1"/>
        <v>0</v>
      </c>
      <c r="N39" s="56">
        <v>0</v>
      </c>
      <c r="O39">
        <v>-21.749259680000002</v>
      </c>
    </row>
    <row r="40" spans="7:15">
      <c r="G40" t="s">
        <v>21</v>
      </c>
      <c r="I40" s="16">
        <v>2049</v>
      </c>
      <c r="J40" s="16" t="s">
        <v>17</v>
      </c>
      <c r="K40" s="16">
        <v>1</v>
      </c>
      <c r="L40" s="16">
        <f t="shared" si="1"/>
        <v>0</v>
      </c>
      <c r="N40" s="56">
        <v>0</v>
      </c>
      <c r="O40">
        <v>-23.460946079999999</v>
      </c>
    </row>
    <row r="41" spans="7:15">
      <c r="G41" t="s">
        <v>21</v>
      </c>
      <c r="I41" s="16">
        <v>2050</v>
      </c>
      <c r="J41" s="16" t="s">
        <v>17</v>
      </c>
      <c r="K41" s="16">
        <v>1</v>
      </c>
      <c r="L41" s="16">
        <f t="shared" si="1"/>
        <v>0</v>
      </c>
      <c r="N41" s="56">
        <v>0</v>
      </c>
      <c r="O41">
        <v>-25.1005784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E105"/>
  <sheetViews>
    <sheetView workbookViewId="0">
      <selection activeCell="I6" sqref="I6"/>
    </sheetView>
  </sheetViews>
  <sheetFormatPr defaultColWidth="9" defaultRowHeight="14.5"/>
  <cols>
    <col min="11" max="11" width="12.81640625"/>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1" t="s">
        <v>118</v>
      </c>
      <c r="AE3" s="20">
        <v>1.3349E-4</v>
      </c>
    </row>
    <row r="4" spans="1:31">
      <c r="A4" s="17" t="s">
        <v>1</v>
      </c>
      <c r="B4" s="16"/>
      <c r="C4" s="16"/>
      <c r="D4" s="16"/>
      <c r="E4" s="16"/>
      <c r="F4" s="16"/>
      <c r="G4" s="16"/>
      <c r="H4" s="16"/>
      <c r="I4" s="16"/>
      <c r="J4" s="16"/>
      <c r="K4" s="16"/>
      <c r="Y4" s="20" t="s">
        <v>114</v>
      </c>
      <c r="Z4" s="20" t="s">
        <v>115</v>
      </c>
      <c r="AA4" s="20" t="s">
        <v>116</v>
      </c>
      <c r="AB4" s="20" t="s">
        <v>117</v>
      </c>
      <c r="AC4" s="20">
        <v>2022</v>
      </c>
      <c r="AD4" s="61" t="s">
        <v>119</v>
      </c>
      <c r="AE4" s="20">
        <v>2.6698E-4</v>
      </c>
    </row>
    <row r="5" spans="1:31">
      <c r="A5" s="16" t="s">
        <v>2</v>
      </c>
      <c r="B5" s="16"/>
      <c r="C5" s="16"/>
      <c r="D5" s="16"/>
      <c r="E5" s="16"/>
      <c r="F5" s="16"/>
      <c r="G5" s="16"/>
      <c r="H5" s="16"/>
      <c r="I5" s="16"/>
      <c r="J5" s="16"/>
      <c r="K5" s="16"/>
      <c r="Y5" s="20" t="s">
        <v>114</v>
      </c>
      <c r="Z5" s="20" t="s">
        <v>115</v>
      </c>
      <c r="AA5" s="20" t="s">
        <v>116</v>
      </c>
      <c r="AB5" s="20" t="s">
        <v>117</v>
      </c>
      <c r="AC5" s="20">
        <v>2023</v>
      </c>
      <c r="AD5" s="20">
        <v>4.08E-4</v>
      </c>
      <c r="AE5" s="20">
        <v>5.4463919999999999E-2</v>
      </c>
    </row>
    <row r="6" spans="1:31">
      <c r="A6" s="16"/>
      <c r="B6" s="16"/>
      <c r="C6" s="16"/>
      <c r="D6" s="16"/>
      <c r="E6" s="16"/>
      <c r="F6" s="16"/>
      <c r="G6" s="16"/>
      <c r="H6" s="16"/>
      <c r="I6" s="16" t="s">
        <v>3</v>
      </c>
      <c r="J6" s="16"/>
      <c r="K6" s="16"/>
      <c r="Y6" s="20" t="s">
        <v>114</v>
      </c>
      <c r="Z6" s="20" t="s">
        <v>115</v>
      </c>
      <c r="AA6" s="20" t="s">
        <v>116</v>
      </c>
      <c r="AB6" s="20" t="s">
        <v>117</v>
      </c>
      <c r="AC6" s="20">
        <v>2024</v>
      </c>
      <c r="AD6" s="20">
        <v>2.892E-3</v>
      </c>
      <c r="AE6" s="20">
        <v>0.38605307999999999</v>
      </c>
    </row>
    <row r="7" spans="1:31">
      <c r="A7" s="16"/>
      <c r="B7" s="16"/>
      <c r="C7" s="16"/>
      <c r="D7" s="16"/>
      <c r="E7" s="16"/>
      <c r="F7" s="16"/>
      <c r="G7" s="16"/>
      <c r="H7" s="16"/>
      <c r="I7" s="16"/>
      <c r="J7" s="16"/>
      <c r="K7" s="16"/>
      <c r="Y7" s="20" t="s">
        <v>114</v>
      </c>
      <c r="Z7" s="20" t="s">
        <v>115</v>
      </c>
      <c r="AA7" s="20" t="s">
        <v>116</v>
      </c>
      <c r="AB7" s="20" t="s">
        <v>117</v>
      </c>
      <c r="AC7" s="20">
        <v>2025</v>
      </c>
      <c r="AD7" s="20">
        <v>6.8339999999999998E-3</v>
      </c>
      <c r="AE7" s="20">
        <v>0.91227066000000001</v>
      </c>
    </row>
    <row r="8" spans="1:31">
      <c r="A8" s="16"/>
      <c r="B8" s="16"/>
      <c r="C8" s="16"/>
      <c r="D8" s="16"/>
      <c r="E8" s="16"/>
      <c r="F8" s="16"/>
      <c r="G8" s="16"/>
      <c r="H8" s="16"/>
      <c r="I8" s="16"/>
      <c r="J8" s="16"/>
      <c r="K8" s="16"/>
      <c r="Y8" s="20" t="s">
        <v>114</v>
      </c>
      <c r="Z8" s="20" t="s">
        <v>115</v>
      </c>
      <c r="AA8" s="20" t="s">
        <v>116</v>
      </c>
      <c r="AB8" s="20" t="s">
        <v>117</v>
      </c>
      <c r="AC8" s="20">
        <v>2026</v>
      </c>
      <c r="AD8" s="20">
        <v>1.4277E-2</v>
      </c>
      <c r="AE8" s="20">
        <v>1.9058367300000001</v>
      </c>
    </row>
    <row r="9" spans="1:31">
      <c r="A9" s="16"/>
      <c r="B9" s="16"/>
      <c r="C9" s="16"/>
      <c r="D9" s="16"/>
      <c r="E9" s="16"/>
      <c r="F9" s="16"/>
      <c r="G9" s="16"/>
      <c r="H9" s="16"/>
      <c r="J9" s="16"/>
      <c r="K9" s="16"/>
      <c r="Y9" s="20" t="s">
        <v>114</v>
      </c>
      <c r="Z9" s="20" t="s">
        <v>115</v>
      </c>
      <c r="AA9" s="20" t="s">
        <v>116</v>
      </c>
      <c r="AB9" s="20" t="s">
        <v>117</v>
      </c>
      <c r="AC9" s="20">
        <v>2027</v>
      </c>
      <c r="AD9" s="20">
        <v>2.4627E-2</v>
      </c>
      <c r="AE9" s="20">
        <v>3.2874582299999999</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3.9826E-2</v>
      </c>
      <c r="AE10" s="20">
        <v>5.3163727400000003</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6.0269000000000003E-2</v>
      </c>
      <c r="AE11" s="20">
        <v>8.0453088099999999</v>
      </c>
    </row>
    <row r="12" spans="1:31">
      <c r="A12" s="16"/>
      <c r="B12" s="16"/>
      <c r="C12" s="1" t="s">
        <v>121</v>
      </c>
      <c r="D12" s="16"/>
      <c r="E12" s="16"/>
      <c r="F12" s="16"/>
      <c r="G12" s="19"/>
      <c r="H12" s="16">
        <f t="shared" si="0"/>
        <v>2021</v>
      </c>
      <c r="I12" s="16" t="s">
        <v>17</v>
      </c>
      <c r="J12" s="16">
        <f t="shared" ref="J12:J41" si="2">J11</f>
        <v>1</v>
      </c>
      <c r="K12" s="16">
        <f t="shared" si="1"/>
        <v>1.3349E-4</v>
      </c>
      <c r="Y12" s="20" t="s">
        <v>114</v>
      </c>
      <c r="Z12" s="20" t="s">
        <v>115</v>
      </c>
      <c r="AA12" s="20" t="s">
        <v>116</v>
      </c>
      <c r="AB12" s="20" t="s">
        <v>117</v>
      </c>
      <c r="AC12" s="20">
        <v>2030</v>
      </c>
      <c r="AD12" s="20">
        <v>9.0033000000000002E-2</v>
      </c>
      <c r="AE12" s="20">
        <v>12.018505169999999</v>
      </c>
    </row>
    <row r="13" spans="1:31">
      <c r="A13" s="16"/>
      <c r="B13" s="16"/>
      <c r="C13" s="1" t="s">
        <v>121</v>
      </c>
      <c r="D13" s="16"/>
      <c r="E13" s="16"/>
      <c r="F13" s="16"/>
      <c r="G13" s="19"/>
      <c r="H13" s="16">
        <f t="shared" si="0"/>
        <v>2022</v>
      </c>
      <c r="I13" s="16" t="s">
        <v>17</v>
      </c>
      <c r="J13" s="16">
        <f t="shared" si="2"/>
        <v>1</v>
      </c>
      <c r="K13" s="16">
        <f t="shared" si="1"/>
        <v>2.6698E-4</v>
      </c>
      <c r="Y13" s="20" t="s">
        <v>114</v>
      </c>
      <c r="Z13" s="20" t="s">
        <v>115</v>
      </c>
      <c r="AA13" s="20" t="s">
        <v>116</v>
      </c>
      <c r="AB13" s="20" t="s">
        <v>117</v>
      </c>
      <c r="AC13" s="20">
        <v>2031</v>
      </c>
      <c r="AD13" s="20">
        <v>0.12869800000000001</v>
      </c>
      <c r="AE13" s="20">
        <v>17.179896020000001</v>
      </c>
    </row>
    <row r="14" spans="1:31">
      <c r="C14" s="1" t="s">
        <v>121</v>
      </c>
      <c r="D14" s="16"/>
      <c r="E14" s="16"/>
      <c r="F14" s="16"/>
      <c r="G14" s="19"/>
      <c r="H14" s="16">
        <f t="shared" si="0"/>
        <v>2023</v>
      </c>
      <c r="I14" s="16" t="s">
        <v>17</v>
      </c>
      <c r="J14" s="16">
        <f t="shared" si="2"/>
        <v>1</v>
      </c>
      <c r="K14" s="16">
        <f t="shared" si="1"/>
        <v>5.4463919999999999E-2</v>
      </c>
      <c r="Y14" s="20" t="s">
        <v>114</v>
      </c>
      <c r="Z14" s="20" t="s">
        <v>115</v>
      </c>
      <c r="AA14" s="20" t="s">
        <v>116</v>
      </c>
      <c r="AB14" s="20" t="s">
        <v>117</v>
      </c>
      <c r="AC14" s="20">
        <v>2032</v>
      </c>
      <c r="AD14" s="20">
        <v>0.17483899999999999</v>
      </c>
      <c r="AE14" s="20">
        <v>23.339258109999999</v>
      </c>
    </row>
    <row r="15" spans="1:31">
      <c r="C15" s="1" t="s">
        <v>121</v>
      </c>
      <c r="D15" s="16"/>
      <c r="E15" s="16"/>
      <c r="F15" s="16"/>
      <c r="G15" s="19"/>
      <c r="H15" s="16">
        <f t="shared" si="0"/>
        <v>2024</v>
      </c>
      <c r="I15" s="16" t="s">
        <v>17</v>
      </c>
      <c r="J15" s="16">
        <f t="shared" si="2"/>
        <v>1</v>
      </c>
      <c r="K15" s="16">
        <f t="shared" si="1"/>
        <v>0.38605307999999999</v>
      </c>
      <c r="Y15" s="20" t="s">
        <v>114</v>
      </c>
      <c r="Z15" s="20" t="s">
        <v>115</v>
      </c>
      <c r="AA15" s="20" t="s">
        <v>116</v>
      </c>
      <c r="AB15" s="20" t="s">
        <v>117</v>
      </c>
      <c r="AC15" s="20">
        <v>2033</v>
      </c>
      <c r="AD15" s="20">
        <v>0.226683</v>
      </c>
      <c r="AE15" s="20">
        <v>30.25991367</v>
      </c>
    </row>
    <row r="16" spans="1:31">
      <c r="C16" s="1" t="s">
        <v>121</v>
      </c>
      <c r="D16" s="16"/>
      <c r="E16" s="16"/>
      <c r="F16" s="16"/>
      <c r="G16" s="19"/>
      <c r="H16" s="16">
        <f t="shared" si="0"/>
        <v>2025</v>
      </c>
      <c r="I16" s="16" t="s">
        <v>17</v>
      </c>
      <c r="J16" s="16">
        <f t="shared" si="2"/>
        <v>1</v>
      </c>
      <c r="K16" s="16">
        <f t="shared" si="1"/>
        <v>0.91227066000000001</v>
      </c>
      <c r="Y16" s="20" t="s">
        <v>114</v>
      </c>
      <c r="Z16" s="20" t="s">
        <v>115</v>
      </c>
      <c r="AA16" s="20" t="s">
        <v>116</v>
      </c>
      <c r="AB16" s="20" t="s">
        <v>117</v>
      </c>
      <c r="AC16" s="20">
        <v>2034</v>
      </c>
      <c r="AD16" s="20">
        <v>0.28271099999999999</v>
      </c>
      <c r="AE16" s="20">
        <v>37.739091389999999</v>
      </c>
    </row>
    <row r="17" spans="3:31">
      <c r="C17" s="1" t="s">
        <v>121</v>
      </c>
      <c r="D17" s="16"/>
      <c r="E17" s="16"/>
      <c r="F17" s="16"/>
      <c r="G17" s="19"/>
      <c r="H17" s="16">
        <f t="shared" si="0"/>
        <v>2026</v>
      </c>
      <c r="I17" s="16" t="s">
        <v>17</v>
      </c>
      <c r="J17" s="16">
        <f t="shared" si="2"/>
        <v>1</v>
      </c>
      <c r="K17" s="16">
        <f t="shared" si="1"/>
        <v>1.9058367300000001</v>
      </c>
      <c r="Y17" s="20" t="s">
        <v>114</v>
      </c>
      <c r="Z17" s="20" t="s">
        <v>115</v>
      </c>
      <c r="AA17" s="20" t="s">
        <v>116</v>
      </c>
      <c r="AB17" s="20" t="s">
        <v>117</v>
      </c>
      <c r="AC17" s="20">
        <v>2035</v>
      </c>
      <c r="AD17" s="20">
        <v>0.35446100000000003</v>
      </c>
      <c r="AE17" s="20">
        <v>47.316998890000001</v>
      </c>
    </row>
    <row r="18" spans="3:31">
      <c r="C18" s="1" t="s">
        <v>121</v>
      </c>
      <c r="D18" s="16"/>
      <c r="E18" s="16"/>
      <c r="F18" s="16"/>
      <c r="G18" s="19"/>
      <c r="H18" s="16">
        <f t="shared" si="0"/>
        <v>2027</v>
      </c>
      <c r="I18" s="16" t="s">
        <v>17</v>
      </c>
      <c r="J18" s="16">
        <f t="shared" si="2"/>
        <v>1</v>
      </c>
      <c r="K18" s="16">
        <f t="shared" si="1"/>
        <v>3.2874582299999999</v>
      </c>
      <c r="Y18" s="20" t="s">
        <v>114</v>
      </c>
      <c r="Z18" s="20" t="s">
        <v>115</v>
      </c>
      <c r="AA18" s="20" t="s">
        <v>116</v>
      </c>
      <c r="AB18" s="20" t="s">
        <v>117</v>
      </c>
      <c r="AC18" s="20">
        <v>2036</v>
      </c>
      <c r="AD18" s="20">
        <v>0.43380600000000002</v>
      </c>
      <c r="AE18" s="20">
        <v>57.908762940000003</v>
      </c>
    </row>
    <row r="19" spans="3:31">
      <c r="C19" s="1" t="s">
        <v>121</v>
      </c>
      <c r="D19" s="16"/>
      <c r="E19" s="16"/>
      <c r="F19" s="16"/>
      <c r="G19" s="19"/>
      <c r="H19" s="16">
        <f t="shared" si="0"/>
        <v>2028</v>
      </c>
      <c r="I19" s="16" t="s">
        <v>17</v>
      </c>
      <c r="J19" s="16">
        <f t="shared" si="2"/>
        <v>1</v>
      </c>
      <c r="K19" s="16">
        <f t="shared" si="1"/>
        <v>5.3163727400000003</v>
      </c>
      <c r="Y19" s="20" t="s">
        <v>114</v>
      </c>
      <c r="Z19" s="20" t="s">
        <v>115</v>
      </c>
      <c r="AA19" s="20" t="s">
        <v>116</v>
      </c>
      <c r="AB19" s="20" t="s">
        <v>117</v>
      </c>
      <c r="AC19" s="20">
        <v>2037</v>
      </c>
      <c r="AD19" s="20">
        <v>0.51960899999999999</v>
      </c>
      <c r="AE19" s="20">
        <v>69.36260541</v>
      </c>
    </row>
    <row r="20" spans="3:31">
      <c r="C20" s="1" t="s">
        <v>121</v>
      </c>
      <c r="D20" s="16"/>
      <c r="E20" s="16"/>
      <c r="F20" s="16"/>
      <c r="G20" s="19"/>
      <c r="H20" s="16">
        <f t="shared" si="0"/>
        <v>2029</v>
      </c>
      <c r="I20" s="16" t="s">
        <v>17</v>
      </c>
      <c r="J20" s="16">
        <f t="shared" si="2"/>
        <v>1</v>
      </c>
      <c r="K20" s="16">
        <f t="shared" si="1"/>
        <v>8.0453088099999999</v>
      </c>
      <c r="Y20" s="20" t="s">
        <v>114</v>
      </c>
      <c r="Z20" s="20" t="s">
        <v>115</v>
      </c>
      <c r="AA20" s="20" t="s">
        <v>116</v>
      </c>
      <c r="AB20" s="20" t="s">
        <v>117</v>
      </c>
      <c r="AC20" s="20">
        <v>2038</v>
      </c>
      <c r="AD20" s="20">
        <v>0.60918399999999995</v>
      </c>
      <c r="AE20" s="20">
        <v>81.319972160000006</v>
      </c>
    </row>
    <row r="21" spans="3:31">
      <c r="C21" s="1" t="s">
        <v>121</v>
      </c>
      <c r="D21" s="16"/>
      <c r="E21" s="16"/>
      <c r="F21" s="16"/>
      <c r="G21" s="19"/>
      <c r="H21" s="16">
        <f t="shared" si="0"/>
        <v>2030</v>
      </c>
      <c r="I21" s="16" t="s">
        <v>17</v>
      </c>
      <c r="J21" s="16">
        <f t="shared" si="2"/>
        <v>1</v>
      </c>
      <c r="K21" s="16">
        <f t="shared" si="1"/>
        <v>12.018505169999999</v>
      </c>
      <c r="Y21" s="20" t="s">
        <v>114</v>
      </c>
      <c r="Z21" s="20" t="s">
        <v>115</v>
      </c>
      <c r="AA21" s="20" t="s">
        <v>116</v>
      </c>
      <c r="AB21" s="20" t="s">
        <v>117</v>
      </c>
      <c r="AC21" s="20">
        <v>2039</v>
      </c>
      <c r="AD21" s="20">
        <v>0.69954799999999995</v>
      </c>
      <c r="AE21" s="20">
        <v>93.382662519999997</v>
      </c>
    </row>
    <row r="22" spans="3:31">
      <c r="C22" s="1" t="s">
        <v>121</v>
      </c>
      <c r="D22" s="16"/>
      <c r="E22" s="16"/>
      <c r="F22" s="16"/>
      <c r="G22" s="19"/>
      <c r="H22" s="16">
        <f t="shared" si="0"/>
        <v>2031</v>
      </c>
      <c r="I22" s="16" t="s">
        <v>17</v>
      </c>
      <c r="J22" s="16">
        <f t="shared" si="2"/>
        <v>1</v>
      </c>
      <c r="K22" s="16">
        <f t="shared" si="1"/>
        <v>17.179896020000001</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23.339258109999999</v>
      </c>
      <c r="Y23" s="20" t="s">
        <v>114</v>
      </c>
      <c r="Z23" s="20" t="s">
        <v>115</v>
      </c>
      <c r="AA23" s="20" t="s">
        <v>116</v>
      </c>
      <c r="AB23" s="20" t="s">
        <v>117</v>
      </c>
      <c r="AC23" s="20">
        <v>2041</v>
      </c>
      <c r="AD23" s="20">
        <v>0.89999399999999996</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1.0053270000000001</v>
      </c>
      <c r="AE24" s="20">
        <v>134.20110123000001</v>
      </c>
    </row>
    <row r="25" spans="3:31">
      <c r="C25" s="1" t="s">
        <v>121</v>
      </c>
      <c r="D25" s="16"/>
      <c r="E25" s="16"/>
      <c r="F25" s="16"/>
      <c r="G25" s="19"/>
      <c r="H25" s="16">
        <f t="shared" si="0"/>
        <v>2034</v>
      </c>
      <c r="I25" s="16" t="s">
        <v>17</v>
      </c>
      <c r="J25" s="16">
        <f t="shared" si="2"/>
        <v>1</v>
      </c>
      <c r="K25" s="16">
        <f t="shared" si="1"/>
        <v>37.739091389999999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47.316998890000001</v>
      </c>
      <c r="Y26" s="20" t="s">
        <v>114</v>
      </c>
      <c r="Z26" s="20" t="s">
        <v>115</v>
      </c>
      <c r="AA26" s="20" t="s">
        <v>116</v>
      </c>
      <c r="AB26" s="20" t="s">
        <v>117</v>
      </c>
      <c r="AC26" s="20">
        <v>2044</v>
      </c>
      <c r="AD26" s="20">
        <v>1.2202280000000001</v>
      </c>
      <c r="AE26" s="20">
        <v>162.88823572000001</v>
      </c>
    </row>
    <row r="27" spans="3:31">
      <c r="C27" s="1" t="s">
        <v>121</v>
      </c>
      <c r="D27" s="16"/>
      <c r="E27" s="16"/>
      <c r="F27" s="16"/>
      <c r="G27" s="19"/>
      <c r="H27" s="16">
        <f t="shared" si="0"/>
        <v>2036</v>
      </c>
      <c r="I27" s="16" t="s">
        <v>17</v>
      </c>
      <c r="J27" s="16">
        <f t="shared" si="2"/>
        <v>1</v>
      </c>
      <c r="K27" s="16">
        <f t="shared" si="1"/>
        <v>57.908762940000003</v>
      </c>
      <c r="Y27" s="20" t="s">
        <v>114</v>
      </c>
      <c r="Z27" s="20" t="s">
        <v>115</v>
      </c>
      <c r="AA27" s="20" t="s">
        <v>116</v>
      </c>
      <c r="AB27" s="20" t="s">
        <v>117</v>
      </c>
      <c r="AC27" s="20">
        <v>2045</v>
      </c>
      <c r="AD27" s="20">
        <v>1.318649</v>
      </c>
      <c r="AE27" s="20">
        <v>176.02645501000001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1.4188259999999999</v>
      </c>
      <c r="AE28" s="20">
        <v>189.39908274000001</v>
      </c>
    </row>
    <row r="29" spans="3:31">
      <c r="C29" s="1" t="s">
        <v>121</v>
      </c>
      <c r="D29" s="16"/>
      <c r="E29" s="16"/>
      <c r="F29" s="16"/>
      <c r="G29" s="19"/>
      <c r="H29" s="16">
        <f t="shared" si="0"/>
        <v>2038</v>
      </c>
      <c r="I29" s="16" t="s">
        <v>17</v>
      </c>
      <c r="J29" s="16">
        <f t="shared" si="2"/>
        <v>1</v>
      </c>
      <c r="K29" s="16">
        <f t="shared" si="1"/>
        <v>81.319972160000006</v>
      </c>
      <c r="Y29" s="20" t="s">
        <v>114</v>
      </c>
      <c r="Z29" s="20" t="s">
        <v>115</v>
      </c>
      <c r="AA29" s="20" t="s">
        <v>116</v>
      </c>
      <c r="AB29" s="20" t="s">
        <v>117</v>
      </c>
      <c r="AC29" s="20">
        <v>2047</v>
      </c>
      <c r="AD29" s="20">
        <v>1.512308</v>
      </c>
      <c r="AE29" s="20">
        <v>201.87799491999999</v>
      </c>
    </row>
    <row r="30" spans="3:31">
      <c r="C30" s="1" t="s">
        <v>121</v>
      </c>
      <c r="D30" s="16"/>
      <c r="E30" s="16"/>
      <c r="F30" s="16"/>
      <c r="G30" s="19"/>
      <c r="H30" s="16">
        <f t="shared" si="0"/>
        <v>2039</v>
      </c>
      <c r="I30" s="16" t="s">
        <v>17</v>
      </c>
      <c r="J30" s="16">
        <f t="shared" si="2"/>
        <v>1</v>
      </c>
      <c r="K30" s="16">
        <f t="shared" si="1"/>
        <v>93.382662519999997</v>
      </c>
      <c r="Y30" s="20" t="s">
        <v>114</v>
      </c>
      <c r="Z30" s="20" t="s">
        <v>115</v>
      </c>
      <c r="AA30" s="20" t="s">
        <v>116</v>
      </c>
      <c r="AB30" s="20" t="s">
        <v>117</v>
      </c>
      <c r="AC30" s="20">
        <v>2048</v>
      </c>
      <c r="AD30" s="20">
        <v>1.598074</v>
      </c>
      <c r="AE30" s="20">
        <v>213.32689826000001</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1.6775389999999999</v>
      </c>
      <c r="AE31" s="20">
        <v>223.93468111000001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233.57653031999999</v>
      </c>
    </row>
    <row r="33" spans="3:31">
      <c r="C33" s="1" t="s">
        <v>121</v>
      </c>
      <c r="D33" s="16"/>
      <c r="E33" s="16"/>
      <c r="F33" s="16"/>
      <c r="G33" s="19"/>
      <c r="H33" s="16">
        <f t="shared" si="0"/>
        <v>2042</v>
      </c>
      <c r="I33" s="16" t="s">
        <v>17</v>
      </c>
      <c r="J33" s="16">
        <f t="shared" si="2"/>
        <v>1</v>
      </c>
      <c r="K33" s="16">
        <f t="shared" si="1"/>
        <v>134.20110123000001</v>
      </c>
      <c r="Y33" s="20" t="s">
        <v>114</v>
      </c>
      <c r="Z33" s="20" t="s">
        <v>115</v>
      </c>
      <c r="AA33" s="20" t="s">
        <v>116</v>
      </c>
      <c r="AB33" s="20" t="s">
        <v>122</v>
      </c>
      <c r="AC33" s="20">
        <v>2050</v>
      </c>
      <c r="AD33" s="20">
        <v>7.5853229999999998</v>
      </c>
      <c r="AE33" s="20">
        <v>1012.5647672699999</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7.2221489999999999</v>
      </c>
      <c r="AE34" s="20">
        <v>964.08467000999997</v>
      </c>
    </row>
    <row r="35" spans="3:31">
      <c r="C35" s="1" t="s">
        <v>121</v>
      </c>
      <c r="D35" s="16"/>
      <c r="E35" s="16"/>
      <c r="F35" s="16"/>
      <c r="G35" s="19"/>
      <c r="H35" s="16">
        <f t="shared" si="0"/>
        <v>2044</v>
      </c>
      <c r="I35" s="16" t="s">
        <v>17</v>
      </c>
      <c r="J35" s="16">
        <f t="shared" si="2"/>
        <v>1</v>
      </c>
      <c r="K35" s="16">
        <f t="shared" si="1"/>
        <v>162.88823572000001</v>
      </c>
      <c r="Y35" s="20" t="s">
        <v>114</v>
      </c>
      <c r="Z35" s="20" t="s">
        <v>115</v>
      </c>
      <c r="AA35" s="20" t="s">
        <v>116</v>
      </c>
      <c r="AB35" s="20" t="s">
        <v>122</v>
      </c>
      <c r="AC35" s="20">
        <v>2048</v>
      </c>
      <c r="AD35" s="20">
        <v>6.9140639999999998</v>
      </c>
      <c r="AE35" s="20">
        <v>922.95840336000003</v>
      </c>
    </row>
    <row r="36" spans="3:31">
      <c r="C36" s="1" t="s">
        <v>121</v>
      </c>
      <c r="D36" s="16"/>
      <c r="E36" s="16"/>
      <c r="F36" s="16"/>
      <c r="G36" s="19"/>
      <c r="H36" s="16">
        <f t="shared" si="0"/>
        <v>2045</v>
      </c>
      <c r="I36" s="16" t="s">
        <v>17</v>
      </c>
      <c r="J36" s="16">
        <f t="shared" si="2"/>
        <v>1</v>
      </c>
      <c r="K36" s="16">
        <f t="shared" si="1"/>
        <v>176.02645501000001</v>
      </c>
      <c r="Y36" s="20" t="s">
        <v>114</v>
      </c>
      <c r="Z36" s="20" t="s">
        <v>115</v>
      </c>
      <c r="AA36" s="20" t="s">
        <v>116</v>
      </c>
      <c r="AB36" s="20" t="s">
        <v>122</v>
      </c>
      <c r="AC36" s="20">
        <v>2047</v>
      </c>
      <c r="AD36" s="20">
        <v>6.6066370000000001</v>
      </c>
      <c r="AE36" s="20">
        <v>881.91997313000002</v>
      </c>
    </row>
    <row r="37" spans="3:31">
      <c r="C37" s="1" t="s">
        <v>121</v>
      </c>
      <c r="D37" s="16"/>
      <c r="E37" s="16"/>
      <c r="F37" s="16"/>
      <c r="G37" s="19"/>
      <c r="H37" s="16">
        <f t="shared" si="0"/>
        <v>2046</v>
      </c>
      <c r="I37" s="16" t="s">
        <v>17</v>
      </c>
      <c r="J37" s="16">
        <f t="shared" si="2"/>
        <v>1</v>
      </c>
      <c r="K37" s="16">
        <f t="shared" si="1"/>
        <v>189.39908274000001</v>
      </c>
      <c r="Y37" s="20" t="s">
        <v>114</v>
      </c>
      <c r="Z37" s="20" t="s">
        <v>115</v>
      </c>
      <c r="AA37" s="20" t="s">
        <v>116</v>
      </c>
      <c r="AB37" s="20" t="s">
        <v>122</v>
      </c>
      <c r="AC37" s="20">
        <v>2046</v>
      </c>
      <c r="AD37" s="20">
        <v>6.2918909999999997</v>
      </c>
      <c r="AE37" s="20">
        <v>839.90452959000004</v>
      </c>
    </row>
    <row r="38" spans="3:31">
      <c r="C38" s="1" t="s">
        <v>121</v>
      </c>
      <c r="D38" s="16"/>
      <c r="E38" s="16"/>
      <c r="F38" s="16"/>
      <c r="G38" s="19"/>
      <c r="H38" s="16">
        <f t="shared" si="0"/>
        <v>2047</v>
      </c>
      <c r="I38" s="16" t="s">
        <v>17</v>
      </c>
      <c r="J38" s="16">
        <f t="shared" si="2"/>
        <v>1</v>
      </c>
      <c r="K38" s="16">
        <f t="shared" si="1"/>
        <v>201.87799491999999</v>
      </c>
      <c r="Y38" s="20" t="s">
        <v>114</v>
      </c>
      <c r="Z38" s="20" t="s">
        <v>115</v>
      </c>
      <c r="AA38" s="20" t="s">
        <v>116</v>
      </c>
      <c r="AB38" s="20" t="s">
        <v>122</v>
      </c>
      <c r="AC38" s="20">
        <v>2045</v>
      </c>
      <c r="AD38" s="20">
        <v>5.9730619999999996</v>
      </c>
      <c r="AE38" s="20">
        <v>797.34404638000001</v>
      </c>
    </row>
    <row r="39" spans="3:31">
      <c r="C39" s="1" t="s">
        <v>121</v>
      </c>
      <c r="D39" s="16"/>
      <c r="E39" s="16"/>
      <c r="F39" s="16"/>
      <c r="G39" s="19"/>
      <c r="H39" s="16">
        <f t="shared" si="0"/>
        <v>2048</v>
      </c>
      <c r="I39" s="16" t="s">
        <v>17</v>
      </c>
      <c r="J39" s="16">
        <f t="shared" si="2"/>
        <v>1</v>
      </c>
      <c r="K39" s="16">
        <f t="shared" si="1"/>
        <v>213.32689826000001</v>
      </c>
      <c r="Y39" s="20" t="s">
        <v>114</v>
      </c>
      <c r="Z39" s="20" t="s">
        <v>115</v>
      </c>
      <c r="AA39" s="20" t="s">
        <v>116</v>
      </c>
      <c r="AB39" s="20" t="s">
        <v>122</v>
      </c>
      <c r="AC39" s="20">
        <v>2044</v>
      </c>
      <c r="AD39" s="20">
        <v>5.6400009999999998</v>
      </c>
      <c r="AE39" s="20">
        <v>752.88373349000005</v>
      </c>
    </row>
    <row r="40" spans="3:31">
      <c r="C40" s="1" t="s">
        <v>121</v>
      </c>
      <c r="D40" s="16"/>
      <c r="E40" s="16"/>
      <c r="F40" s="16"/>
      <c r="G40" s="19"/>
      <c r="H40" s="16">
        <f t="shared" si="0"/>
        <v>2049</v>
      </c>
      <c r="I40" s="16" t="s">
        <v>17</v>
      </c>
      <c r="J40" s="16">
        <f t="shared" si="2"/>
        <v>1</v>
      </c>
      <c r="K40" s="16">
        <f t="shared" si="1"/>
        <v>223.93468111000001</v>
      </c>
      <c r="Y40" s="20" t="s">
        <v>114</v>
      </c>
      <c r="Z40" s="20" t="s">
        <v>115</v>
      </c>
      <c r="AA40" s="20" t="s">
        <v>116</v>
      </c>
      <c r="AB40" s="20" t="s">
        <v>122</v>
      </c>
      <c r="AC40" s="20">
        <v>2043</v>
      </c>
      <c r="AD40" s="20">
        <v>5.2951100000000002</v>
      </c>
      <c r="AE40" s="20">
        <v>706.84423389999995</v>
      </c>
    </row>
    <row r="41" spans="3:31">
      <c r="C41" s="1" t="s">
        <v>121</v>
      </c>
      <c r="D41" s="16"/>
      <c r="E41" s="16"/>
      <c r="F41" s="16"/>
      <c r="G41" s="19"/>
      <c r="H41" s="16">
        <f t="shared" si="0"/>
        <v>2050</v>
      </c>
      <c r="I41" s="16" t="s">
        <v>17</v>
      </c>
      <c r="J41" s="16">
        <f t="shared" si="2"/>
        <v>1</v>
      </c>
      <c r="K41" s="16">
        <f t="shared" si="1"/>
        <v>233.57653031999999</v>
      </c>
      <c r="Y41" s="20" t="s">
        <v>114</v>
      </c>
      <c r="Z41" s="20" t="s">
        <v>115</v>
      </c>
      <c r="AA41" s="20" t="s">
        <v>116</v>
      </c>
      <c r="AB41" s="20" t="s">
        <v>122</v>
      </c>
      <c r="AC41" s="20">
        <v>2042</v>
      </c>
      <c r="AD41" s="20">
        <v>4.912083</v>
      </c>
      <c r="AE41" s="20">
        <v>655.71395967000001</v>
      </c>
    </row>
    <row r="42" spans="3:31">
      <c r="C42" s="18"/>
      <c r="H42" s="16"/>
      <c r="I42" s="16"/>
      <c r="J42" s="16"/>
      <c r="K42" s="16"/>
      <c r="Y42" s="20" t="s">
        <v>114</v>
      </c>
      <c r="Z42" s="20" t="s">
        <v>115</v>
      </c>
      <c r="AA42" s="20" t="s">
        <v>116</v>
      </c>
      <c r="AB42" s="20" t="s">
        <v>122</v>
      </c>
      <c r="AC42" s="20">
        <v>2041</v>
      </c>
      <c r="AD42" s="20">
        <v>4.5267679999999997</v>
      </c>
      <c r="AE42" s="20">
        <v>604.27826031999996</v>
      </c>
    </row>
    <row r="43" spans="3:31">
      <c r="C43" s="1"/>
      <c r="D43" s="16"/>
      <c r="E43" s="16"/>
      <c r="F43" s="16"/>
      <c r="G43" s="19"/>
      <c r="H43" s="16"/>
      <c r="I43" s="16"/>
      <c r="J43" s="16"/>
      <c r="K43" s="16"/>
      <c r="Y43" s="20" t="s">
        <v>114</v>
      </c>
      <c r="Z43" s="20" t="s">
        <v>115</v>
      </c>
      <c r="AA43" s="20" t="s">
        <v>116</v>
      </c>
      <c r="AB43" s="20" t="s">
        <v>122</v>
      </c>
      <c r="AC43" s="20">
        <v>2040</v>
      </c>
      <c r="AD43" s="20">
        <v>4.0352249999999996</v>
      </c>
      <c r="AE43" s="20">
        <v>538.66218524999999</v>
      </c>
    </row>
    <row r="44" spans="3:31">
      <c r="C44" s="1"/>
      <c r="D44" s="16"/>
      <c r="E44" s="16"/>
      <c r="F44" s="16"/>
      <c r="G44" s="19"/>
      <c r="H44" s="16"/>
      <c r="I44" s="16"/>
      <c r="J44" s="16"/>
      <c r="K44" s="16"/>
      <c r="Y44" s="20" t="s">
        <v>114</v>
      </c>
      <c r="Z44" s="20" t="s">
        <v>115</v>
      </c>
      <c r="AA44" s="20" t="s">
        <v>116</v>
      </c>
      <c r="AB44" s="20" t="s">
        <v>122</v>
      </c>
      <c r="AC44" s="20">
        <v>2039</v>
      </c>
      <c r="AD44" s="20">
        <v>3.6837629999999999</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3.3212799999999998</v>
      </c>
      <c r="AE45" s="20">
        <v>443.35766719999998</v>
      </c>
    </row>
    <row r="46" spans="3:31">
      <c r="C46" s="1"/>
      <c r="D46" s="16"/>
      <c r="E46" s="16"/>
      <c r="F46" s="16"/>
      <c r="G46" s="19"/>
      <c r="H46" s="16"/>
      <c r="I46" s="16"/>
      <c r="J46" s="16"/>
      <c r="K46" s="16"/>
      <c r="Y46" s="20" t="s">
        <v>114</v>
      </c>
      <c r="Z46" s="20" t="s">
        <v>115</v>
      </c>
      <c r="AA46" s="20" t="s">
        <v>116</v>
      </c>
      <c r="AB46" s="20" t="s">
        <v>122</v>
      </c>
      <c r="AC46" s="20">
        <v>2037</v>
      </c>
      <c r="AD46" s="20">
        <v>2.9737960000000001</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2.6389399999999998</v>
      </c>
      <c r="AE47" s="20">
        <v>352.27210059999999</v>
      </c>
    </row>
    <row r="48" spans="3:31">
      <c r="C48" s="1"/>
      <c r="D48" s="16"/>
      <c r="E48" s="16"/>
      <c r="F48" s="16"/>
      <c r="G48" s="19"/>
      <c r="H48" s="16"/>
      <c r="I48" s="16"/>
      <c r="J48" s="16"/>
      <c r="K48" s="16"/>
      <c r="Y48" s="20" t="s">
        <v>114</v>
      </c>
      <c r="Z48" s="20" t="s">
        <v>115</v>
      </c>
      <c r="AA48" s="20" t="s">
        <v>116</v>
      </c>
      <c r="AB48" s="20" t="s">
        <v>122</v>
      </c>
      <c r="AC48" s="20">
        <v>2035</v>
      </c>
      <c r="AD48" s="20">
        <v>2.3159990000000001</v>
      </c>
      <c r="AE48" s="20">
        <v>309.16270651000002</v>
      </c>
    </row>
    <row r="49" spans="3:31">
      <c r="C49" s="1"/>
      <c r="D49" s="16"/>
      <c r="E49" s="16"/>
      <c r="F49" s="16"/>
      <c r="G49" s="19"/>
      <c r="H49" s="16"/>
      <c r="I49" s="16"/>
      <c r="J49" s="16"/>
      <c r="K49" s="16"/>
      <c r="Y49" s="20" t="s">
        <v>114</v>
      </c>
      <c r="Z49" s="20" t="s">
        <v>115</v>
      </c>
      <c r="AA49" s="20" t="s">
        <v>116</v>
      </c>
      <c r="AB49" s="20" t="s">
        <v>122</v>
      </c>
      <c r="AC49" s="20">
        <v>2034</v>
      </c>
      <c r="AD49" s="20">
        <v>2.0086840000000001</v>
      </c>
      <c r="AE49" s="20">
        <v>268.13922716000002</v>
      </c>
    </row>
    <row r="50" spans="3:31">
      <c r="C50" s="1"/>
      <c r="D50" s="16"/>
      <c r="E50" s="16"/>
      <c r="F50" s="16"/>
      <c r="G50" s="19"/>
      <c r="H50" s="16"/>
      <c r="I50" s="16"/>
      <c r="J50" s="16"/>
      <c r="K50" s="16"/>
      <c r="Y50" s="20" t="s">
        <v>114</v>
      </c>
      <c r="Z50" s="20" t="s">
        <v>115</v>
      </c>
      <c r="AA50" s="20" t="s">
        <v>116</v>
      </c>
      <c r="AB50" s="20" t="s">
        <v>122</v>
      </c>
      <c r="AC50" s="20">
        <v>2033</v>
      </c>
      <c r="AD50" s="20">
        <v>1.7413670000000001</v>
      </c>
      <c r="AE50" s="20">
        <v>232.45508083000001</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133.53498612999999</v>
      </c>
    </row>
    <row r="54" spans="3:31">
      <c r="C54" s="1"/>
      <c r="D54" s="16"/>
      <c r="E54" s="16"/>
      <c r="F54" s="16"/>
      <c r="G54" s="19"/>
      <c r="H54" s="16"/>
      <c r="I54" s="16"/>
      <c r="J54" s="16"/>
      <c r="K54" s="16"/>
      <c r="Y54" s="20" t="s">
        <v>114</v>
      </c>
      <c r="Z54" s="20" t="s">
        <v>115</v>
      </c>
      <c r="AA54" s="20" t="s">
        <v>116</v>
      </c>
      <c r="AB54" s="20" t="s">
        <v>122</v>
      </c>
      <c r="AC54" s="20">
        <v>2029</v>
      </c>
      <c r="AD54" s="20">
        <v>0.77660200000000001</v>
      </c>
      <c r="AE54" s="20">
        <v>103.66860097999999</v>
      </c>
    </row>
    <row r="55" spans="3:31">
      <c r="C55" s="1"/>
      <c r="D55" s="16"/>
      <c r="E55" s="16"/>
      <c r="F55" s="16"/>
      <c r="G55" s="19"/>
      <c r="H55" s="16"/>
      <c r="I55" s="16"/>
      <c r="J55" s="16"/>
      <c r="K55" s="16"/>
      <c r="Y55" s="20" t="s">
        <v>114</v>
      </c>
      <c r="Z55" s="20" t="s">
        <v>115</v>
      </c>
      <c r="AA55" s="20" t="s">
        <v>116</v>
      </c>
      <c r="AB55" s="20" t="s">
        <v>122</v>
      </c>
      <c r="AC55" s="20">
        <v>2028</v>
      </c>
      <c r="AD55" s="20">
        <v>8.2119600000000001E-2</v>
      </c>
      <c r="AE55" s="20">
        <v>10.962145403999999</v>
      </c>
    </row>
    <row r="56" spans="3:31">
      <c r="C56" s="1"/>
      <c r="D56" s="16"/>
      <c r="E56" s="16"/>
      <c r="F56" s="16"/>
      <c r="G56" s="19"/>
      <c r="H56" s="16"/>
      <c r="I56" s="16"/>
      <c r="J56" s="16"/>
      <c r="K56" s="16"/>
      <c r="Y56" s="20" t="s">
        <v>114</v>
      </c>
      <c r="Z56" s="20" t="s">
        <v>115</v>
      </c>
      <c r="AA56" s="20" t="s">
        <v>116</v>
      </c>
      <c r="AB56" s="20" t="s">
        <v>122</v>
      </c>
      <c r="AC56" s="20">
        <v>2027</v>
      </c>
      <c r="AD56" s="20">
        <v>4.6007399999999997E-2</v>
      </c>
      <c r="AE56" s="20">
        <v>6.1415278259999999</v>
      </c>
    </row>
    <row r="57" spans="3:31">
      <c r="C57" s="1"/>
      <c r="D57" s="16"/>
      <c r="E57" s="16"/>
      <c r="F57" s="16"/>
      <c r="G57" s="19"/>
      <c r="H57" s="16"/>
      <c r="I57" s="16"/>
      <c r="J57" s="16"/>
      <c r="K57" s="16"/>
      <c r="Y57" s="20" t="s">
        <v>114</v>
      </c>
      <c r="Z57" s="20" t="s">
        <v>115</v>
      </c>
      <c r="AA57" s="20" t="s">
        <v>116</v>
      </c>
      <c r="AB57" s="20" t="s">
        <v>122</v>
      </c>
      <c r="AC57" s="20">
        <v>2026</v>
      </c>
      <c r="AD57" s="20">
        <v>2.2620000000000001E-2</v>
      </c>
      <c r="AE57" s="20">
        <v>3.0195438000000001</v>
      </c>
    </row>
    <row r="58" spans="3:31">
      <c r="C58" s="1"/>
      <c r="D58" s="16"/>
      <c r="E58" s="16"/>
      <c r="F58" s="16"/>
      <c r="G58" s="19"/>
      <c r="H58" s="16"/>
      <c r="I58" s="16"/>
      <c r="J58" s="16"/>
      <c r="K58" s="16"/>
      <c r="Y58" s="20" t="s">
        <v>114</v>
      </c>
      <c r="Z58" s="20" t="s">
        <v>115</v>
      </c>
      <c r="AA58" s="20" t="s">
        <v>116</v>
      </c>
      <c r="AB58" s="20" t="s">
        <v>122</v>
      </c>
      <c r="AC58" s="20">
        <v>2025</v>
      </c>
      <c r="AD58" s="20">
        <v>8.0319999999999992E-3</v>
      </c>
      <c r="AE58" s="20">
        <v>1.07219168</v>
      </c>
    </row>
    <row r="59" spans="3:31">
      <c r="C59" s="1"/>
      <c r="D59" s="16"/>
      <c r="E59" s="16"/>
      <c r="F59" s="16"/>
      <c r="G59" s="19"/>
      <c r="H59" s="16"/>
      <c r="I59" s="16"/>
      <c r="J59" s="16"/>
      <c r="K59" s="16"/>
      <c r="Y59" s="20" t="s">
        <v>114</v>
      </c>
      <c r="Z59" s="20" t="s">
        <v>115</v>
      </c>
      <c r="AA59" s="20" t="s">
        <v>116</v>
      </c>
      <c r="AB59" s="20" t="s">
        <v>122</v>
      </c>
      <c r="AC59" s="20">
        <v>2024</v>
      </c>
      <c r="AD59" s="20">
        <v>3.7450000000000001E-3</v>
      </c>
      <c r="AE59" s="20">
        <v>0.49992005</v>
      </c>
    </row>
    <row r="60" spans="3:31">
      <c r="C60" s="1"/>
      <c r="D60" s="16"/>
      <c r="E60" s="16"/>
      <c r="F60" s="16"/>
      <c r="G60" s="19"/>
      <c r="H60" s="16"/>
      <c r="I60" s="16"/>
      <c r="J60" s="16"/>
      <c r="K60" s="16"/>
      <c r="Y60" s="20" t="s">
        <v>114</v>
      </c>
      <c r="Z60" s="20" t="s">
        <v>115</v>
      </c>
      <c r="AA60" s="20" t="s">
        <v>116</v>
      </c>
      <c r="AB60" s="20" t="s">
        <v>122</v>
      </c>
      <c r="AC60" s="20">
        <v>2023</v>
      </c>
      <c r="AD60" s="20">
        <v>1.142E-3</v>
      </c>
      <c r="AE60" s="20">
        <v>0.15244558</v>
      </c>
    </row>
    <row r="61" spans="3:31">
      <c r="C61" s="1"/>
      <c r="D61" s="16"/>
      <c r="E61" s="16"/>
      <c r="F61" s="16"/>
      <c r="G61" s="19"/>
      <c r="H61" s="16"/>
      <c r="I61" s="16"/>
      <c r="J61" s="16"/>
      <c r="K61" s="16"/>
      <c r="Y61" s="20" t="s">
        <v>114</v>
      </c>
      <c r="Z61" s="20" t="s">
        <v>115</v>
      </c>
      <c r="AA61" s="20" t="s">
        <v>116</v>
      </c>
      <c r="AB61" s="20" t="s">
        <v>122</v>
      </c>
      <c r="AC61" s="20">
        <v>2022</v>
      </c>
      <c r="AD61" s="20">
        <v>1.22E-4</v>
      </c>
      <c r="AE61" s="20">
        <v>1.628578E-2</v>
      </c>
    </row>
    <row r="62" spans="3:31">
      <c r="C62" s="1"/>
      <c r="D62" s="16"/>
      <c r="E62" s="16"/>
      <c r="F62" s="16"/>
      <c r="G62" s="19"/>
      <c r="H62" s="16"/>
      <c r="I62" s="16"/>
      <c r="J62" s="16"/>
      <c r="K62" s="16"/>
      <c r="Y62" s="20" t="s">
        <v>114</v>
      </c>
      <c r="Z62" s="20" t="s">
        <v>115</v>
      </c>
      <c r="AA62" s="20" t="s">
        <v>116</v>
      </c>
      <c r="AB62" s="20" t="s">
        <v>122</v>
      </c>
      <c r="AC62" s="20">
        <v>2021</v>
      </c>
      <c r="AD62" s="61" t="s">
        <v>123</v>
      </c>
      <c r="AE62" s="20">
        <v>1.107967E-2</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1" t="s">
        <v>118</v>
      </c>
      <c r="AE66" s="20">
        <v>1.3349E-4</v>
      </c>
    </row>
    <row r="67" spans="3:31">
      <c r="C67" s="1"/>
      <c r="D67" s="16"/>
      <c r="E67" s="16"/>
      <c r="F67" s="16"/>
      <c r="G67" s="19"/>
      <c r="H67" s="16"/>
      <c r="I67" s="16"/>
      <c r="J67" s="16"/>
      <c r="K67" s="16"/>
      <c r="Y67" s="20" t="s">
        <v>114</v>
      </c>
      <c r="Z67" s="20" t="s">
        <v>115</v>
      </c>
      <c r="AA67" s="20" t="s">
        <v>116</v>
      </c>
      <c r="AB67" s="20" t="s">
        <v>124</v>
      </c>
      <c r="AC67" s="20">
        <v>2023</v>
      </c>
      <c r="AD67" s="20">
        <v>7.7499999999999997E-4</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0.13988100000000001</v>
      </c>
      <c r="AE68" s="20">
        <v>18.672714689999999</v>
      </c>
    </row>
    <row r="69" spans="3:31">
      <c r="C69" s="1"/>
      <c r="D69" s="16"/>
      <c r="E69" s="16"/>
      <c r="F69" s="16"/>
      <c r="G69" s="19"/>
      <c r="H69" s="16"/>
      <c r="I69" s="16"/>
      <c r="J69" s="16"/>
      <c r="K69" s="16"/>
      <c r="Y69" s="20" t="s">
        <v>114</v>
      </c>
      <c r="Z69" s="20" t="s">
        <v>115</v>
      </c>
      <c r="AA69" s="20" t="s">
        <v>116</v>
      </c>
      <c r="AB69" s="20" t="s">
        <v>124</v>
      </c>
      <c r="AC69" s="20">
        <v>2025</v>
      </c>
      <c r="AD69" s="20">
        <v>0.34239999999999998</v>
      </c>
      <c r="AE69" s="20">
        <v>45.706975999999997</v>
      </c>
    </row>
    <row r="70" spans="3:31">
      <c r="C70" s="1"/>
      <c r="D70" s="16"/>
      <c r="E70" s="16"/>
      <c r="F70" s="16"/>
      <c r="G70" s="19"/>
      <c r="H70" s="16"/>
      <c r="I70" s="16"/>
      <c r="J70" s="16"/>
      <c r="K70" s="16"/>
      <c r="Y70" s="20" t="s">
        <v>114</v>
      </c>
      <c r="Z70" s="20" t="s">
        <v>115</v>
      </c>
      <c r="AA70" s="20" t="s">
        <v>116</v>
      </c>
      <c r="AB70" s="20" t="s">
        <v>124</v>
      </c>
      <c r="AC70" s="20">
        <v>2026</v>
      </c>
      <c r="AD70" s="20">
        <v>0.51274500000000001</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0.63999700000000004</v>
      </c>
      <c r="AE71" s="20">
        <v>85.433199529999996</v>
      </c>
    </row>
    <row r="72" spans="3:31">
      <c r="C72" s="1"/>
      <c r="D72" s="16"/>
      <c r="E72" s="16"/>
      <c r="F72" s="16"/>
      <c r="G72" s="19"/>
      <c r="H72" s="16"/>
      <c r="I72" s="16"/>
      <c r="J72" s="16"/>
      <c r="K72" s="16"/>
      <c r="Y72" s="20" t="s">
        <v>114</v>
      </c>
      <c r="Z72" s="20" t="s">
        <v>115</v>
      </c>
      <c r="AA72" s="20" t="s">
        <v>116</v>
      </c>
      <c r="AB72" s="20" t="s">
        <v>124</v>
      </c>
      <c r="AC72" s="20">
        <v>2028</v>
      </c>
      <c r="AD72" s="20">
        <v>0.73121100000000006</v>
      </c>
      <c r="AE72" s="20">
        <v>97.609356390000002</v>
      </c>
    </row>
    <row r="73" spans="3:31">
      <c r="C73" s="18"/>
      <c r="D73" s="16"/>
      <c r="E73" s="16"/>
      <c r="F73" s="16"/>
      <c r="G73" s="19"/>
      <c r="H73" s="16"/>
      <c r="I73" s="16"/>
      <c r="J73" s="16"/>
      <c r="K73" s="16"/>
      <c r="Y73" s="20" t="s">
        <v>114</v>
      </c>
      <c r="Z73" s="20" t="s">
        <v>115</v>
      </c>
      <c r="AA73" s="20" t="s">
        <v>116</v>
      </c>
      <c r="AB73" s="20" t="s">
        <v>124</v>
      </c>
      <c r="AC73" s="20">
        <v>2029</v>
      </c>
      <c r="AD73" s="20">
        <v>0.96015499999999998</v>
      </c>
      <c r="AE73" s="20">
        <v>128.17109095000001</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155.96771365000001</v>
      </c>
    </row>
    <row r="75" spans="3:31">
      <c r="C75" s="1"/>
      <c r="D75" s="16"/>
      <c r="E75" s="16"/>
      <c r="F75" s="16"/>
      <c r="G75" s="19"/>
      <c r="H75" s="16"/>
      <c r="I75" s="16"/>
      <c r="J75" s="16"/>
      <c r="K75" s="16"/>
      <c r="Y75" s="20" t="s">
        <v>114</v>
      </c>
      <c r="Z75" s="20" t="s">
        <v>115</v>
      </c>
      <c r="AA75" s="20" t="s">
        <v>116</v>
      </c>
      <c r="AB75" s="20" t="s">
        <v>124</v>
      </c>
      <c r="AC75" s="20">
        <v>2031</v>
      </c>
      <c r="AD75" s="20">
        <v>1.4361980000000001</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1.7186650000000001</v>
      </c>
      <c r="AE76" s="20">
        <v>229.42459084999999</v>
      </c>
    </row>
    <row r="77" spans="3:31">
      <c r="C77" s="1"/>
      <c r="D77" s="16"/>
      <c r="E77" s="16"/>
      <c r="F77" s="16"/>
      <c r="G77" s="19"/>
      <c r="H77" s="16"/>
      <c r="I77" s="16"/>
      <c r="J77" s="16"/>
      <c r="K77" s="16"/>
      <c r="Y77" s="20" t="s">
        <v>114</v>
      </c>
      <c r="Z77" s="20" t="s">
        <v>115</v>
      </c>
      <c r="AA77" s="20" t="s">
        <v>116</v>
      </c>
      <c r="AB77" s="20" t="s">
        <v>124</v>
      </c>
      <c r="AC77" s="20">
        <v>2033</v>
      </c>
      <c r="AD77" s="20">
        <v>2.0163579999999999</v>
      </c>
      <c r="AE77" s="20">
        <v>269.16362942000001</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2.6450719999999999</v>
      </c>
      <c r="AE79" s="20">
        <v>353.09066128000001</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387.76148502000001</v>
      </c>
    </row>
    <row r="81" spans="3:31">
      <c r="C81" s="1"/>
      <c r="D81" s="16"/>
      <c r="E81" s="16"/>
      <c r="F81" s="16"/>
      <c r="G81" s="19"/>
      <c r="H81" s="16"/>
      <c r="I81" s="16"/>
      <c r="J81" s="16"/>
      <c r="K81" s="16"/>
      <c r="Y81" s="20" t="s">
        <v>114</v>
      </c>
      <c r="Z81" s="20" t="s">
        <v>115</v>
      </c>
      <c r="AA81" s="20" t="s">
        <v>116</v>
      </c>
      <c r="AB81" s="20" t="s">
        <v>124</v>
      </c>
      <c r="AC81" s="20">
        <v>2037</v>
      </c>
      <c r="AD81" s="20">
        <v>3.1961629999999999</v>
      </c>
      <c r="AE81" s="20">
        <v>426.65579887000001</v>
      </c>
    </row>
    <row r="82" spans="3:31">
      <c r="C82" s="1"/>
      <c r="D82" s="16"/>
      <c r="E82" s="16"/>
      <c r="F82" s="16"/>
      <c r="G82" s="19"/>
      <c r="H82" s="16"/>
      <c r="I82" s="16"/>
      <c r="J82" s="16"/>
      <c r="K82" s="16"/>
      <c r="Y82" s="20" t="s">
        <v>114</v>
      </c>
      <c r="Z82" s="20" t="s">
        <v>115</v>
      </c>
      <c r="AA82" s="20" t="s">
        <v>116</v>
      </c>
      <c r="AB82" s="20" t="s">
        <v>124</v>
      </c>
      <c r="AC82" s="20">
        <v>2038</v>
      </c>
      <c r="AD82" s="20">
        <v>3.4320200000000001</v>
      </c>
      <c r="AE82" s="20">
        <v>458.14034980000002</v>
      </c>
    </row>
    <row r="83" spans="3:31">
      <c r="C83" s="1"/>
      <c r="D83" s="16"/>
      <c r="E83" s="16"/>
      <c r="F83" s="16"/>
      <c r="G83" s="19"/>
      <c r="H83" s="16"/>
      <c r="I83" s="16"/>
      <c r="J83" s="16"/>
      <c r="K83" s="16"/>
      <c r="Y83" s="20" t="s">
        <v>114</v>
      </c>
      <c r="Z83" s="20" t="s">
        <v>115</v>
      </c>
      <c r="AA83" s="20" t="s">
        <v>116</v>
      </c>
      <c r="AB83" s="20" t="s">
        <v>124</v>
      </c>
      <c r="AC83" s="20">
        <v>2039</v>
      </c>
      <c r="AD83" s="20">
        <v>3.63428</v>
      </c>
      <c r="AE83" s="20">
        <v>485.14003719999999</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509.36366656000001</v>
      </c>
    </row>
    <row r="85" spans="3:31">
      <c r="C85" s="1"/>
      <c r="D85" s="16"/>
      <c r="E85" s="16"/>
      <c r="F85" s="16"/>
      <c r="G85" s="19"/>
      <c r="H85" s="16"/>
      <c r="I85" s="16"/>
      <c r="J85" s="16"/>
      <c r="K85" s="16"/>
      <c r="Y85" s="20" t="s">
        <v>114</v>
      </c>
      <c r="Z85" s="20" t="s">
        <v>115</v>
      </c>
      <c r="AA85" s="20" t="s">
        <v>116</v>
      </c>
      <c r="AB85" s="20" t="s">
        <v>124</v>
      </c>
      <c r="AC85" s="20">
        <v>2041</v>
      </c>
      <c r="AD85" s="20">
        <v>3.9601329999999999</v>
      </c>
      <c r="AE85" s="20">
        <v>528.63815417000001</v>
      </c>
    </row>
    <row r="86" spans="3:31">
      <c r="C86" s="1"/>
      <c r="D86" s="16"/>
      <c r="E86" s="16"/>
      <c r="F86" s="16"/>
      <c r="G86" s="19"/>
      <c r="H86" s="16"/>
      <c r="I86" s="16"/>
      <c r="J86" s="16"/>
      <c r="K86" s="16"/>
      <c r="Y86" s="20" t="s">
        <v>114</v>
      </c>
      <c r="Z86" s="20" t="s">
        <v>115</v>
      </c>
      <c r="AA86" s="20" t="s">
        <v>116</v>
      </c>
      <c r="AB86" s="20" t="s">
        <v>124</v>
      </c>
      <c r="AC86" s="20">
        <v>2042</v>
      </c>
      <c r="AD86" s="20">
        <v>4.0944219999999998</v>
      </c>
      <c r="AE86" s="20">
        <v>546.56439278000005</v>
      </c>
    </row>
    <row r="87" spans="3:31">
      <c r="C87" s="1"/>
      <c r="D87" s="16"/>
      <c r="E87" s="16"/>
      <c r="F87" s="16"/>
      <c r="G87" s="19"/>
      <c r="H87" s="16"/>
      <c r="I87" s="16"/>
      <c r="J87" s="16"/>
      <c r="K87" s="16"/>
      <c r="Y87" s="20" t="s">
        <v>114</v>
      </c>
      <c r="Z87" s="20" t="s">
        <v>115</v>
      </c>
      <c r="AA87" s="20" t="s">
        <v>116</v>
      </c>
      <c r="AB87" s="20" t="s">
        <v>124</v>
      </c>
      <c r="AC87" s="20">
        <v>2043</v>
      </c>
      <c r="AD87" s="20">
        <v>4.2041500000000003</v>
      </c>
      <c r="AE87" s="20">
        <v>561.21198349999997</v>
      </c>
    </row>
    <row r="88" spans="3:31">
      <c r="C88" s="1"/>
      <c r="D88" s="16"/>
      <c r="E88" s="16"/>
      <c r="F88" s="16"/>
      <c r="G88" s="19"/>
      <c r="H88" s="16"/>
      <c r="I88" s="16"/>
      <c r="J88" s="16"/>
      <c r="K88" s="16"/>
      <c r="Y88" s="20" t="s">
        <v>114</v>
      </c>
      <c r="Z88" s="20" t="s">
        <v>115</v>
      </c>
      <c r="AA88" s="20" t="s">
        <v>116</v>
      </c>
      <c r="AB88" s="20" t="s">
        <v>124</v>
      </c>
      <c r="AC88" s="20">
        <v>2044</v>
      </c>
      <c r="AD88" s="20">
        <v>4.3128929999999999</v>
      </c>
      <c r="AE88" s="20">
        <v>575.72808656999996</v>
      </c>
    </row>
    <row r="89" spans="3:31">
      <c r="C89" s="1"/>
      <c r="D89" s="16"/>
      <c r="E89" s="16"/>
      <c r="F89" s="16"/>
      <c r="G89" s="19"/>
      <c r="H89" s="16"/>
      <c r="I89" s="16"/>
      <c r="J89" s="16"/>
      <c r="K89" s="16"/>
      <c r="Y89" s="20" t="s">
        <v>114</v>
      </c>
      <c r="Z89" s="20" t="s">
        <v>115</v>
      </c>
      <c r="AA89" s="20" t="s">
        <v>116</v>
      </c>
      <c r="AB89" s="20" t="s">
        <v>124</v>
      </c>
      <c r="AC89" s="20">
        <v>2045</v>
      </c>
      <c r="AD89" s="20">
        <v>4.4044809999999996</v>
      </c>
      <c r="AE89" s="20">
        <v>587.95416868999996</v>
      </c>
    </row>
    <row r="90" spans="3:31">
      <c r="C90" s="1"/>
      <c r="D90" s="16"/>
      <c r="E90" s="16"/>
      <c r="F90" s="16"/>
      <c r="G90" s="19"/>
      <c r="H90" s="16"/>
      <c r="I90" s="16"/>
      <c r="J90" s="16"/>
      <c r="K90" s="16"/>
      <c r="Y90" s="20" t="s">
        <v>114</v>
      </c>
      <c r="Z90" s="20" t="s">
        <v>115</v>
      </c>
      <c r="AA90" s="20" t="s">
        <v>116</v>
      </c>
      <c r="AB90" s="20" t="s">
        <v>124</v>
      </c>
      <c r="AC90" s="20">
        <v>2046</v>
      </c>
      <c r="AD90" s="20">
        <v>4.4919180000000001</v>
      </c>
      <c r="AE90" s="20">
        <v>599.62613381999995</v>
      </c>
    </row>
    <row r="91" spans="3:31">
      <c r="C91" s="1"/>
      <c r="D91" s="16"/>
      <c r="E91" s="16"/>
      <c r="F91" s="16"/>
      <c r="G91" s="19"/>
      <c r="H91" s="16"/>
      <c r="I91" s="16"/>
      <c r="J91" s="16"/>
      <c r="K91" s="16"/>
      <c r="Y91" s="20" t="s">
        <v>114</v>
      </c>
      <c r="Z91" s="20" t="s">
        <v>115</v>
      </c>
      <c r="AA91" s="20" t="s">
        <v>116</v>
      </c>
      <c r="AB91" s="20" t="s">
        <v>124</v>
      </c>
      <c r="AC91" s="20">
        <v>2047</v>
      </c>
      <c r="AD91" s="20">
        <v>4.5768399999999998</v>
      </c>
      <c r="AE91" s="20">
        <v>610.96237159999998</v>
      </c>
    </row>
    <row r="92" spans="3:31">
      <c r="C92" s="1"/>
      <c r="D92" s="16"/>
      <c r="E92" s="16"/>
      <c r="F92" s="16"/>
      <c r="G92" s="19"/>
      <c r="H92" s="16"/>
      <c r="I92" s="16"/>
      <c r="J92" s="16"/>
      <c r="K92" s="16"/>
      <c r="Y92" s="20" t="s">
        <v>114</v>
      </c>
      <c r="Z92" s="20" t="s">
        <v>115</v>
      </c>
      <c r="AA92" s="20" t="s">
        <v>116</v>
      </c>
      <c r="AB92" s="20" t="s">
        <v>124</v>
      </c>
      <c r="AC92" s="20">
        <v>2048</v>
      </c>
      <c r="AD92" s="20">
        <v>4.6525869999999996</v>
      </c>
      <c r="AE92" s="20">
        <v>621.07383862999995</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631.66093052999997</v>
      </c>
    </row>
    <row r="94" spans="3:31">
      <c r="C94" s="1"/>
      <c r="D94" s="16"/>
      <c r="E94" s="16"/>
      <c r="F94" s="16"/>
      <c r="G94" s="19"/>
      <c r="H94" s="16"/>
      <c r="I94" s="16"/>
      <c r="J94" s="16"/>
      <c r="K94" s="16"/>
      <c r="Y94" s="20" t="s">
        <v>114</v>
      </c>
      <c r="Z94" s="20" t="s">
        <v>115</v>
      </c>
      <c r="AA94" s="20" t="s">
        <v>116</v>
      </c>
      <c r="AB94" s="20" t="s">
        <v>124</v>
      </c>
      <c r="AC94" s="20">
        <v>2050</v>
      </c>
      <c r="AD94" s="20">
        <v>4.8205749999999998</v>
      </c>
      <c r="AE94" s="20">
        <v>643.49855675000003</v>
      </c>
    </row>
    <row r="95" spans="3:31">
      <c r="C95" s="1"/>
      <c r="D95" s="16"/>
      <c r="E95" s="16"/>
      <c r="F95" s="16"/>
      <c r="G95" s="19"/>
      <c r="H95" s="16"/>
      <c r="I95" s="16"/>
      <c r="J95" s="16"/>
      <c r="K95" s="16"/>
    </row>
    <row r="96" spans="3:3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E105"/>
  <sheetViews>
    <sheetView workbookViewId="0">
      <selection activeCell="I7" sqref="I7"/>
    </sheetView>
  </sheetViews>
  <sheetFormatPr defaultColWidth="9" defaultRowHeight="14.5"/>
  <cols>
    <col min="11" max="11" width="12.81640625"/>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1" t="s">
        <v>118</v>
      </c>
      <c r="AE3" s="20">
        <v>1.3349E-4</v>
      </c>
    </row>
    <row r="4" spans="1:31">
      <c r="A4" s="17" t="s">
        <v>1</v>
      </c>
      <c r="B4" s="16"/>
      <c r="C4" s="16"/>
      <c r="D4" s="16"/>
      <c r="E4" s="16"/>
      <c r="F4" s="16"/>
      <c r="G4" s="16"/>
      <c r="H4" s="16"/>
      <c r="I4" s="16"/>
      <c r="J4" s="16"/>
      <c r="K4" s="16"/>
      <c r="Y4" s="20" t="s">
        <v>114</v>
      </c>
      <c r="Z4" s="20" t="s">
        <v>115</v>
      </c>
      <c r="AA4" s="20" t="s">
        <v>116</v>
      </c>
      <c r="AB4" s="20" t="s">
        <v>117</v>
      </c>
      <c r="AC4" s="20">
        <v>2022</v>
      </c>
      <c r="AD4" s="61" t="s">
        <v>119</v>
      </c>
      <c r="AE4" s="20">
        <v>2.6698E-4</v>
      </c>
    </row>
    <row r="5" spans="1:31">
      <c r="A5" s="16" t="s">
        <v>2</v>
      </c>
      <c r="B5" s="16"/>
      <c r="C5" s="16"/>
      <c r="D5" s="16"/>
      <c r="E5" s="16"/>
      <c r="F5" s="16"/>
      <c r="G5" s="16"/>
      <c r="H5" s="16"/>
      <c r="I5" s="16"/>
      <c r="J5" s="16"/>
      <c r="K5" s="16"/>
      <c r="Y5" s="20" t="s">
        <v>114</v>
      </c>
      <c r="Z5" s="20" t="s">
        <v>115</v>
      </c>
      <c r="AA5" s="20" t="s">
        <v>116</v>
      </c>
      <c r="AB5" s="20" t="s">
        <v>117</v>
      </c>
      <c r="AC5" s="20">
        <v>2023</v>
      </c>
      <c r="AD5" s="20">
        <v>4.08E-4</v>
      </c>
      <c r="AE5" s="20">
        <v>5.4463919999999999E-2</v>
      </c>
    </row>
    <row r="6" spans="1:31">
      <c r="A6" s="16"/>
      <c r="B6" s="16"/>
      <c r="C6" s="16"/>
      <c r="D6" s="16"/>
      <c r="E6" s="16"/>
      <c r="F6" s="16"/>
      <c r="G6" s="16"/>
      <c r="H6" s="16"/>
      <c r="I6" s="16"/>
      <c r="J6" s="16"/>
      <c r="K6" s="16"/>
      <c r="Y6" s="20" t="s">
        <v>114</v>
      </c>
      <c r="Z6" s="20" t="s">
        <v>115</v>
      </c>
      <c r="AA6" s="20" t="s">
        <v>116</v>
      </c>
      <c r="AB6" s="20" t="s">
        <v>117</v>
      </c>
      <c r="AC6" s="20">
        <v>2024</v>
      </c>
      <c r="AD6" s="20">
        <v>2.892E-3</v>
      </c>
      <c r="AE6" s="20">
        <v>0.38605307999999999</v>
      </c>
    </row>
    <row r="7" spans="1:31">
      <c r="A7" s="16"/>
      <c r="B7" s="16"/>
      <c r="C7" s="16"/>
      <c r="D7" s="16"/>
      <c r="E7" s="16"/>
      <c r="F7" s="16"/>
      <c r="G7" s="16"/>
      <c r="H7" s="16"/>
      <c r="I7" s="16" t="s">
        <v>3</v>
      </c>
      <c r="J7" s="16"/>
      <c r="K7" s="16"/>
      <c r="Y7" s="20" t="s">
        <v>114</v>
      </c>
      <c r="Z7" s="20" t="s">
        <v>115</v>
      </c>
      <c r="AA7" s="20" t="s">
        <v>116</v>
      </c>
      <c r="AB7" s="20" t="s">
        <v>117</v>
      </c>
      <c r="AC7" s="20">
        <v>2025</v>
      </c>
      <c r="AD7" s="20">
        <v>6.8339999999999998E-3</v>
      </c>
      <c r="AE7" s="20">
        <v>0.91227066000000001</v>
      </c>
    </row>
    <row r="8" spans="1:31">
      <c r="A8" s="16"/>
      <c r="B8" s="16"/>
      <c r="C8" s="16"/>
      <c r="D8" s="16"/>
      <c r="E8" s="16"/>
      <c r="F8" s="16"/>
      <c r="G8" s="16"/>
      <c r="H8" s="16"/>
      <c r="I8" s="16"/>
      <c r="J8" s="16"/>
      <c r="K8" s="16"/>
      <c r="Y8" s="20" t="s">
        <v>114</v>
      </c>
      <c r="Z8" s="20" t="s">
        <v>115</v>
      </c>
      <c r="AA8" s="20" t="s">
        <v>116</v>
      </c>
      <c r="AB8" s="20" t="s">
        <v>117</v>
      </c>
      <c r="AC8" s="20">
        <v>2026</v>
      </c>
      <c r="AD8" s="20">
        <v>1.4277E-2</v>
      </c>
      <c r="AE8" s="20">
        <v>1.9058367300000001</v>
      </c>
    </row>
    <row r="9" spans="1:31">
      <c r="A9" s="16"/>
      <c r="B9" s="16"/>
      <c r="C9" s="16"/>
      <c r="D9" s="16"/>
      <c r="E9" s="16"/>
      <c r="F9" s="16"/>
      <c r="G9" s="16"/>
      <c r="H9" s="16"/>
      <c r="J9" s="16"/>
      <c r="K9" s="16"/>
      <c r="Y9" s="20" t="s">
        <v>114</v>
      </c>
      <c r="Z9" s="20" t="s">
        <v>115</v>
      </c>
      <c r="AA9" s="20" t="s">
        <v>116</v>
      </c>
      <c r="AB9" s="20" t="s">
        <v>117</v>
      </c>
      <c r="AC9" s="20">
        <v>2027</v>
      </c>
      <c r="AD9" s="20">
        <v>2.4627E-2</v>
      </c>
      <c r="AE9" s="20">
        <v>3.2874582299999999</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3.9826E-2</v>
      </c>
      <c r="AE10" s="20">
        <v>5.3163727400000003</v>
      </c>
    </row>
    <row r="11" spans="1:31">
      <c r="A11" s="16" t="s">
        <v>125</v>
      </c>
      <c r="B11" s="16"/>
      <c r="C11" s="18" t="s">
        <v>126</v>
      </c>
      <c r="H11" s="16">
        <f t="shared" ref="H11:H41" si="0">AC33</f>
        <v>2050</v>
      </c>
      <c r="I11" s="16" t="s">
        <v>17</v>
      </c>
      <c r="J11" s="16">
        <v>1</v>
      </c>
      <c r="K11" s="16">
        <f t="shared" ref="K11:K41" si="1">AE33</f>
        <v>1012.5647672699999</v>
      </c>
      <c r="Y11" s="20" t="s">
        <v>114</v>
      </c>
      <c r="Z11" s="20" t="s">
        <v>115</v>
      </c>
      <c r="AA11" s="20" t="s">
        <v>116</v>
      </c>
      <c r="AB11" s="20" t="s">
        <v>117</v>
      </c>
      <c r="AC11" s="20">
        <v>2029</v>
      </c>
      <c r="AD11" s="20">
        <v>6.0269000000000003E-2</v>
      </c>
      <c r="AE11" s="20">
        <v>8.0453088099999999</v>
      </c>
    </row>
    <row r="12" spans="1:31">
      <c r="A12" s="16"/>
      <c r="B12" s="16"/>
      <c r="C12" s="1" t="s">
        <v>126</v>
      </c>
      <c r="D12" s="16"/>
      <c r="E12" s="16"/>
      <c r="F12" s="16"/>
      <c r="G12" s="19"/>
      <c r="H12" s="16">
        <f t="shared" si="0"/>
        <v>2049</v>
      </c>
      <c r="I12" s="16" t="s">
        <v>17</v>
      </c>
      <c r="J12" s="16">
        <v>1</v>
      </c>
      <c r="K12" s="16">
        <f t="shared" si="1"/>
        <v>964.08467000999997</v>
      </c>
      <c r="Y12" s="20" t="s">
        <v>114</v>
      </c>
      <c r="Z12" s="20" t="s">
        <v>115</v>
      </c>
      <c r="AA12" s="20" t="s">
        <v>116</v>
      </c>
      <c r="AB12" s="20" t="s">
        <v>117</v>
      </c>
      <c r="AC12" s="20">
        <v>2030</v>
      </c>
      <c r="AD12" s="20">
        <v>9.0033000000000002E-2</v>
      </c>
      <c r="AE12" s="20">
        <v>12.018505169999999</v>
      </c>
    </row>
    <row r="13" spans="1:31">
      <c r="A13" s="16"/>
      <c r="B13" s="16"/>
      <c r="C13" s="1" t="s">
        <v>126</v>
      </c>
      <c r="D13" s="16"/>
      <c r="E13" s="16"/>
      <c r="F13" s="16"/>
      <c r="G13" s="19"/>
      <c r="H13" s="16">
        <f t="shared" si="0"/>
        <v>2048</v>
      </c>
      <c r="I13" s="16" t="s">
        <v>17</v>
      </c>
      <c r="J13" s="16">
        <f t="shared" ref="J13:J41" si="2">J12</f>
        <v>1</v>
      </c>
      <c r="K13" s="16">
        <f t="shared" si="1"/>
        <v>922.95840336000003</v>
      </c>
      <c r="Y13" s="20" t="s">
        <v>114</v>
      </c>
      <c r="Z13" s="20" t="s">
        <v>115</v>
      </c>
      <c r="AA13" s="20" t="s">
        <v>116</v>
      </c>
      <c r="AB13" s="20" t="s">
        <v>117</v>
      </c>
      <c r="AC13" s="20">
        <v>2031</v>
      </c>
      <c r="AD13" s="20">
        <v>0.12869800000000001</v>
      </c>
      <c r="AE13" s="20">
        <v>17.179896020000001</v>
      </c>
    </row>
    <row r="14" spans="1:31">
      <c r="C14" s="1" t="s">
        <v>126</v>
      </c>
      <c r="D14" s="16"/>
      <c r="E14" s="16"/>
      <c r="F14" s="16"/>
      <c r="G14" s="19"/>
      <c r="H14" s="16">
        <f t="shared" si="0"/>
        <v>2047</v>
      </c>
      <c r="I14" s="16" t="s">
        <v>17</v>
      </c>
      <c r="J14" s="16">
        <f t="shared" si="2"/>
        <v>1</v>
      </c>
      <c r="K14" s="16">
        <f t="shared" si="1"/>
        <v>881.91997313000002</v>
      </c>
      <c r="Y14" s="20" t="s">
        <v>114</v>
      </c>
      <c r="Z14" s="20" t="s">
        <v>115</v>
      </c>
      <c r="AA14" s="20" t="s">
        <v>116</v>
      </c>
      <c r="AB14" s="20" t="s">
        <v>117</v>
      </c>
      <c r="AC14" s="20">
        <v>2032</v>
      </c>
      <c r="AD14" s="20">
        <v>0.17483899999999999</v>
      </c>
      <c r="AE14" s="20">
        <v>23.339258109999999</v>
      </c>
    </row>
    <row r="15" spans="1:31">
      <c r="C15" s="1" t="s">
        <v>126</v>
      </c>
      <c r="D15" s="16"/>
      <c r="E15" s="16"/>
      <c r="F15" s="16"/>
      <c r="G15" s="19"/>
      <c r="H15" s="16">
        <f t="shared" si="0"/>
        <v>2046</v>
      </c>
      <c r="I15" s="16" t="s">
        <v>17</v>
      </c>
      <c r="J15" s="16">
        <f t="shared" si="2"/>
        <v>1</v>
      </c>
      <c r="K15" s="16">
        <f t="shared" si="1"/>
        <v>839.90452959000004</v>
      </c>
      <c r="Y15" s="20" t="s">
        <v>114</v>
      </c>
      <c r="Z15" s="20" t="s">
        <v>115</v>
      </c>
      <c r="AA15" s="20" t="s">
        <v>116</v>
      </c>
      <c r="AB15" s="20" t="s">
        <v>117</v>
      </c>
      <c r="AC15" s="20">
        <v>2033</v>
      </c>
      <c r="AD15" s="20">
        <v>0.226683</v>
      </c>
      <c r="AE15" s="20">
        <v>30.25991367</v>
      </c>
    </row>
    <row r="16" spans="1:31">
      <c r="C16" s="1" t="s">
        <v>126</v>
      </c>
      <c r="D16" s="16"/>
      <c r="E16" s="16"/>
      <c r="F16" s="16"/>
      <c r="G16" s="19"/>
      <c r="H16" s="16">
        <f t="shared" si="0"/>
        <v>2045</v>
      </c>
      <c r="I16" s="16" t="s">
        <v>17</v>
      </c>
      <c r="J16" s="16">
        <f t="shared" si="2"/>
        <v>1</v>
      </c>
      <c r="K16" s="16">
        <f t="shared" si="1"/>
        <v>797.34404638000001</v>
      </c>
      <c r="Y16" s="20" t="s">
        <v>114</v>
      </c>
      <c r="Z16" s="20" t="s">
        <v>115</v>
      </c>
      <c r="AA16" s="20" t="s">
        <v>116</v>
      </c>
      <c r="AB16" s="20" t="s">
        <v>117</v>
      </c>
      <c r="AC16" s="20">
        <v>2034</v>
      </c>
      <c r="AD16" s="20">
        <v>0.28271099999999999</v>
      </c>
      <c r="AE16" s="20">
        <v>37.739091389999999</v>
      </c>
    </row>
    <row r="17" spans="3:31">
      <c r="C17" s="1" t="s">
        <v>126</v>
      </c>
      <c r="D17" s="16"/>
      <c r="E17" s="16"/>
      <c r="F17" s="16"/>
      <c r="G17" s="19"/>
      <c r="H17" s="16">
        <f t="shared" si="0"/>
        <v>2044</v>
      </c>
      <c r="I17" s="16" t="s">
        <v>17</v>
      </c>
      <c r="J17" s="16">
        <f t="shared" si="2"/>
        <v>1</v>
      </c>
      <c r="K17" s="16">
        <f t="shared" si="1"/>
        <v>752.88373349000005</v>
      </c>
      <c r="Y17" s="20" t="s">
        <v>114</v>
      </c>
      <c r="Z17" s="20" t="s">
        <v>115</v>
      </c>
      <c r="AA17" s="20" t="s">
        <v>116</v>
      </c>
      <c r="AB17" s="20" t="s">
        <v>117</v>
      </c>
      <c r="AC17" s="20">
        <v>2035</v>
      </c>
      <c r="AD17" s="20">
        <v>0.35446100000000003</v>
      </c>
      <c r="AE17" s="20">
        <v>47.316998890000001</v>
      </c>
    </row>
    <row r="18" spans="3:31">
      <c r="C18" s="1" t="s">
        <v>126</v>
      </c>
      <c r="D18" s="16"/>
      <c r="E18" s="16"/>
      <c r="F18" s="16"/>
      <c r="G18" s="19"/>
      <c r="H18" s="16">
        <f t="shared" si="0"/>
        <v>2043</v>
      </c>
      <c r="I18" s="16" t="s">
        <v>17</v>
      </c>
      <c r="J18" s="16">
        <f t="shared" si="2"/>
        <v>1</v>
      </c>
      <c r="K18" s="16">
        <f t="shared" si="1"/>
        <v>706.84423389999995</v>
      </c>
      <c r="Y18" s="20" t="s">
        <v>114</v>
      </c>
      <c r="Z18" s="20" t="s">
        <v>115</v>
      </c>
      <c r="AA18" s="20" t="s">
        <v>116</v>
      </c>
      <c r="AB18" s="20" t="s">
        <v>117</v>
      </c>
      <c r="AC18" s="20">
        <v>2036</v>
      </c>
      <c r="AD18" s="20">
        <v>0.43380600000000002</v>
      </c>
      <c r="AE18" s="20">
        <v>57.908762940000003</v>
      </c>
    </row>
    <row r="19" spans="3:31">
      <c r="C19" s="1" t="s">
        <v>126</v>
      </c>
      <c r="D19" s="16"/>
      <c r="E19" s="16"/>
      <c r="F19" s="16"/>
      <c r="G19" s="19"/>
      <c r="H19" s="16">
        <f t="shared" si="0"/>
        <v>2042</v>
      </c>
      <c r="I19" s="16" t="s">
        <v>17</v>
      </c>
      <c r="J19" s="16">
        <f t="shared" si="2"/>
        <v>1</v>
      </c>
      <c r="K19" s="16">
        <f t="shared" si="1"/>
        <v>655.71395967000001</v>
      </c>
      <c r="Y19" s="20" t="s">
        <v>114</v>
      </c>
      <c r="Z19" s="20" t="s">
        <v>115</v>
      </c>
      <c r="AA19" s="20" t="s">
        <v>116</v>
      </c>
      <c r="AB19" s="20" t="s">
        <v>117</v>
      </c>
      <c r="AC19" s="20">
        <v>2037</v>
      </c>
      <c r="AD19" s="20">
        <v>0.51960899999999999</v>
      </c>
      <c r="AE19" s="20">
        <v>69.36260541</v>
      </c>
    </row>
    <row r="20" spans="3:31">
      <c r="C20" s="1" t="s">
        <v>126</v>
      </c>
      <c r="D20" s="16"/>
      <c r="E20" s="16"/>
      <c r="F20" s="16"/>
      <c r="G20" s="19"/>
      <c r="H20" s="16">
        <f t="shared" si="0"/>
        <v>2041</v>
      </c>
      <c r="I20" s="16" t="s">
        <v>17</v>
      </c>
      <c r="J20" s="16">
        <f t="shared" si="2"/>
        <v>1</v>
      </c>
      <c r="K20" s="16">
        <f t="shared" si="1"/>
        <v>604.27826031999996</v>
      </c>
      <c r="Y20" s="20" t="s">
        <v>114</v>
      </c>
      <c r="Z20" s="20" t="s">
        <v>115</v>
      </c>
      <c r="AA20" s="20" t="s">
        <v>116</v>
      </c>
      <c r="AB20" s="20" t="s">
        <v>117</v>
      </c>
      <c r="AC20" s="20">
        <v>2038</v>
      </c>
      <c r="AD20" s="20">
        <v>0.60918399999999995</v>
      </c>
      <c r="AE20" s="20">
        <v>81.319972160000006</v>
      </c>
    </row>
    <row r="21" spans="3:31">
      <c r="C21" s="1" t="s">
        <v>126</v>
      </c>
      <c r="D21" s="16"/>
      <c r="E21" s="16"/>
      <c r="F21" s="16"/>
      <c r="G21" s="19"/>
      <c r="H21" s="16">
        <f t="shared" si="0"/>
        <v>2040</v>
      </c>
      <c r="I21" s="16" t="s">
        <v>17</v>
      </c>
      <c r="J21" s="16">
        <f t="shared" si="2"/>
        <v>1</v>
      </c>
      <c r="K21" s="16">
        <f t="shared" si="1"/>
        <v>538.66218524999999</v>
      </c>
      <c r="Y21" s="20" t="s">
        <v>114</v>
      </c>
      <c r="Z21" s="20" t="s">
        <v>115</v>
      </c>
      <c r="AA21" s="20" t="s">
        <v>116</v>
      </c>
      <c r="AB21" s="20" t="s">
        <v>117</v>
      </c>
      <c r="AC21" s="20">
        <v>2039</v>
      </c>
      <c r="AD21" s="20">
        <v>0.69954799999999995</v>
      </c>
      <c r="AE21" s="20">
        <v>93.382662519999997</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443.35766719999998</v>
      </c>
      <c r="Y23" s="20" t="s">
        <v>114</v>
      </c>
      <c r="Z23" s="20" t="s">
        <v>115</v>
      </c>
      <c r="AA23" s="20" t="s">
        <v>116</v>
      </c>
      <c r="AB23" s="20" t="s">
        <v>117</v>
      </c>
      <c r="AC23" s="20">
        <v>2041</v>
      </c>
      <c r="AD23" s="20">
        <v>0.89999399999999996</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1.0053270000000001</v>
      </c>
      <c r="AE24" s="20">
        <v>134.20110123000001</v>
      </c>
    </row>
    <row r="25" spans="3:31">
      <c r="C25" s="1" t="s">
        <v>126</v>
      </c>
      <c r="D25" s="16"/>
      <c r="E25" s="16"/>
      <c r="F25" s="16"/>
      <c r="G25" s="19"/>
      <c r="H25" s="16">
        <f t="shared" si="0"/>
        <v>2036</v>
      </c>
      <c r="I25" s="16" t="s">
        <v>17</v>
      </c>
      <c r="J25" s="16">
        <f t="shared" si="2"/>
        <v>1</v>
      </c>
      <c r="K25" s="16">
        <f t="shared" si="1"/>
        <v>352.27210059999999</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309.16270651000002</v>
      </c>
      <c r="Y26" s="20" t="s">
        <v>114</v>
      </c>
      <c r="Z26" s="20" t="s">
        <v>115</v>
      </c>
      <c r="AA26" s="20" t="s">
        <v>116</v>
      </c>
      <c r="AB26" s="20" t="s">
        <v>117</v>
      </c>
      <c r="AC26" s="20">
        <v>2044</v>
      </c>
      <c r="AD26" s="20">
        <v>1.2202280000000001</v>
      </c>
      <c r="AE26" s="20">
        <v>162.88823572000001</v>
      </c>
    </row>
    <row r="27" spans="3:31">
      <c r="C27" s="1" t="s">
        <v>126</v>
      </c>
      <c r="D27" s="16"/>
      <c r="E27" s="16"/>
      <c r="F27" s="16"/>
      <c r="G27" s="19"/>
      <c r="H27" s="16">
        <f t="shared" si="0"/>
        <v>2034</v>
      </c>
      <c r="I27" s="16" t="s">
        <v>17</v>
      </c>
      <c r="J27" s="16">
        <f t="shared" si="2"/>
        <v>1</v>
      </c>
      <c r="K27" s="16">
        <f t="shared" si="1"/>
        <v>268.13922716000002</v>
      </c>
      <c r="Y27" s="20" t="s">
        <v>114</v>
      </c>
      <c r="Z27" s="20" t="s">
        <v>115</v>
      </c>
      <c r="AA27" s="20" t="s">
        <v>116</v>
      </c>
      <c r="AB27" s="20" t="s">
        <v>117</v>
      </c>
      <c r="AC27" s="20">
        <v>2045</v>
      </c>
      <c r="AD27" s="20">
        <v>1.318649</v>
      </c>
      <c r="AE27" s="20">
        <v>176.02645501000001</v>
      </c>
    </row>
    <row r="28" spans="3:31">
      <c r="C28" s="1" t="s">
        <v>126</v>
      </c>
      <c r="D28" s="16"/>
      <c r="E28" s="16"/>
      <c r="F28" s="16"/>
      <c r="G28" s="19"/>
      <c r="H28" s="16">
        <f t="shared" si="0"/>
        <v>2033</v>
      </c>
      <c r="I28" s="16" t="s">
        <v>17</v>
      </c>
      <c r="J28" s="16">
        <f t="shared" si="2"/>
        <v>1</v>
      </c>
      <c r="K28" s="16">
        <f t="shared" si="1"/>
        <v>232.45508083000001</v>
      </c>
      <c r="Y28" s="20" t="s">
        <v>114</v>
      </c>
      <c r="Z28" s="20" t="s">
        <v>115</v>
      </c>
      <c r="AA28" s="20" t="s">
        <v>116</v>
      </c>
      <c r="AB28" s="20" t="s">
        <v>117</v>
      </c>
      <c r="AC28" s="20">
        <v>2046</v>
      </c>
      <c r="AD28" s="20">
        <v>1.4188259999999999</v>
      </c>
      <c r="AE28" s="20">
        <v>189.39908274000001</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201.87799491999999</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213.32689826000001</v>
      </c>
    </row>
    <row r="31" spans="3:31">
      <c r="C31" s="1" t="s">
        <v>126</v>
      </c>
      <c r="D31" s="16"/>
      <c r="E31" s="16"/>
      <c r="F31" s="16"/>
      <c r="G31" s="19"/>
      <c r="H31" s="16">
        <f t="shared" si="0"/>
        <v>2030</v>
      </c>
      <c r="I31" s="16" t="s">
        <v>17</v>
      </c>
      <c r="J31" s="16">
        <f t="shared" si="2"/>
        <v>1</v>
      </c>
      <c r="K31" s="16">
        <f t="shared" si="1"/>
        <v>133.53498612999999</v>
      </c>
      <c r="Y31" s="20" t="s">
        <v>114</v>
      </c>
      <c r="Z31" s="20" t="s">
        <v>115</v>
      </c>
      <c r="AA31" s="20" t="s">
        <v>116</v>
      </c>
      <c r="AB31" s="20" t="s">
        <v>117</v>
      </c>
      <c r="AC31" s="20">
        <v>2049</v>
      </c>
      <c r="AD31" s="20">
        <v>1.6775389999999999</v>
      </c>
      <c r="AE31" s="20">
        <v>223.93468111000001</v>
      </c>
    </row>
    <row r="32" spans="3:31">
      <c r="C32" s="1" t="s">
        <v>126</v>
      </c>
      <c r="D32" s="16"/>
      <c r="E32" s="16"/>
      <c r="F32" s="16"/>
      <c r="G32" s="19"/>
      <c r="H32" s="16">
        <f t="shared" si="0"/>
        <v>2029</v>
      </c>
      <c r="I32" s="16" t="s">
        <v>17</v>
      </c>
      <c r="J32" s="16">
        <f t="shared" si="2"/>
        <v>1</v>
      </c>
      <c r="K32" s="16">
        <f t="shared" si="1"/>
        <v>103.66860097999999</v>
      </c>
      <c r="Y32" s="20" t="s">
        <v>114</v>
      </c>
      <c r="Z32" s="20" t="s">
        <v>115</v>
      </c>
      <c r="AA32" s="20" t="s">
        <v>116</v>
      </c>
      <c r="AB32" s="20" t="s">
        <v>117</v>
      </c>
      <c r="AC32" s="20">
        <v>2050</v>
      </c>
      <c r="AD32" s="20">
        <v>1.749768</v>
      </c>
      <c r="AE32" s="20">
        <v>233.57653031999999</v>
      </c>
    </row>
    <row r="33" spans="3:31">
      <c r="C33" s="1" t="s">
        <v>126</v>
      </c>
      <c r="D33" s="16"/>
      <c r="E33" s="16"/>
      <c r="F33" s="16"/>
      <c r="G33" s="19"/>
      <c r="H33" s="16">
        <f t="shared" si="0"/>
        <v>2028</v>
      </c>
      <c r="I33" s="16" t="s">
        <v>17</v>
      </c>
      <c r="J33" s="16">
        <f t="shared" si="2"/>
        <v>1</v>
      </c>
      <c r="K33" s="16">
        <f t="shared" si="1"/>
        <v>10.962145403999999</v>
      </c>
      <c r="Y33" s="20" t="s">
        <v>114</v>
      </c>
      <c r="Z33" s="20" t="s">
        <v>115</v>
      </c>
      <c r="AA33" s="20" t="s">
        <v>116</v>
      </c>
      <c r="AB33" s="20" t="s">
        <v>122</v>
      </c>
      <c r="AC33" s="20">
        <v>2050</v>
      </c>
      <c r="AD33" s="20">
        <v>7.5853229999999998</v>
      </c>
      <c r="AE33" s="20">
        <v>1012.5647672699999</v>
      </c>
    </row>
    <row r="34" spans="3:31">
      <c r="C34" s="1" t="s">
        <v>126</v>
      </c>
      <c r="D34" s="16"/>
      <c r="E34" s="16"/>
      <c r="F34" s="16"/>
      <c r="G34" s="19"/>
      <c r="H34" s="16">
        <f t="shared" si="0"/>
        <v>2027</v>
      </c>
      <c r="I34" s="16" t="s">
        <v>17</v>
      </c>
      <c r="J34" s="16">
        <f t="shared" si="2"/>
        <v>1</v>
      </c>
      <c r="K34" s="16">
        <f t="shared" si="1"/>
        <v>6.1415278259999999</v>
      </c>
      <c r="Y34" s="20" t="s">
        <v>114</v>
      </c>
      <c r="Z34" s="20" t="s">
        <v>115</v>
      </c>
      <c r="AA34" s="20" t="s">
        <v>116</v>
      </c>
      <c r="AB34" s="20" t="s">
        <v>122</v>
      </c>
      <c r="AC34" s="20">
        <v>2049</v>
      </c>
      <c r="AD34" s="20">
        <v>7.2221489999999999</v>
      </c>
      <c r="AE34" s="20">
        <v>964.08467000999997</v>
      </c>
    </row>
    <row r="35" spans="3:31">
      <c r="C35" s="1" t="s">
        <v>126</v>
      </c>
      <c r="D35" s="16"/>
      <c r="E35" s="16"/>
      <c r="F35" s="16"/>
      <c r="G35" s="19"/>
      <c r="H35" s="16">
        <f t="shared" si="0"/>
        <v>2026</v>
      </c>
      <c r="I35" s="16" t="s">
        <v>17</v>
      </c>
      <c r="J35" s="16">
        <f t="shared" si="2"/>
        <v>1</v>
      </c>
      <c r="K35" s="16">
        <f t="shared" si="1"/>
        <v>3.0195438000000001</v>
      </c>
      <c r="Y35" s="20" t="s">
        <v>114</v>
      </c>
      <c r="Z35" s="20" t="s">
        <v>115</v>
      </c>
      <c r="AA35" s="20" t="s">
        <v>116</v>
      </c>
      <c r="AB35" s="20" t="s">
        <v>122</v>
      </c>
      <c r="AC35" s="20">
        <v>2048</v>
      </c>
      <c r="AD35" s="20">
        <v>6.9140639999999998</v>
      </c>
      <c r="AE35" s="20">
        <v>922.95840336000003</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6.6066370000000001</v>
      </c>
      <c r="AE36" s="20">
        <v>881.91997313000002</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6.2918909999999997</v>
      </c>
      <c r="AE37" s="20">
        <v>839.90452959000004</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5.9730619999999996</v>
      </c>
      <c r="AE38" s="20">
        <v>797.34404638000001</v>
      </c>
    </row>
    <row r="39" spans="3:31">
      <c r="C39" s="1" t="s">
        <v>126</v>
      </c>
      <c r="D39" s="16"/>
      <c r="E39" s="16"/>
      <c r="F39" s="16"/>
      <c r="G39" s="19"/>
      <c r="H39" s="16">
        <f t="shared" si="0"/>
        <v>2022</v>
      </c>
      <c r="I39" s="16" t="s">
        <v>17</v>
      </c>
      <c r="J39" s="16">
        <f t="shared" si="2"/>
        <v>1</v>
      </c>
      <c r="K39" s="16">
        <f t="shared" si="1"/>
        <v>1.628578E-2</v>
      </c>
      <c r="Y39" s="20" t="s">
        <v>114</v>
      </c>
      <c r="Z39" s="20" t="s">
        <v>115</v>
      </c>
      <c r="AA39" s="20" t="s">
        <v>116</v>
      </c>
      <c r="AB39" s="20" t="s">
        <v>122</v>
      </c>
      <c r="AC39" s="20">
        <v>2044</v>
      </c>
      <c r="AD39" s="20">
        <v>5.6400009999999998</v>
      </c>
      <c r="AE39" s="20">
        <v>752.88373349000005</v>
      </c>
    </row>
    <row r="40" spans="3:31">
      <c r="C40" s="1" t="s">
        <v>126</v>
      </c>
      <c r="D40" s="16"/>
      <c r="E40" s="16"/>
      <c r="F40" s="16"/>
      <c r="G40" s="19"/>
      <c r="H40" s="16">
        <f t="shared" si="0"/>
        <v>2021</v>
      </c>
      <c r="I40" s="16" t="s">
        <v>17</v>
      </c>
      <c r="J40" s="16">
        <f t="shared" si="2"/>
        <v>1</v>
      </c>
      <c r="K40" s="16">
        <f t="shared" si="1"/>
        <v>1.107967E-2</v>
      </c>
      <c r="Y40" s="20" t="s">
        <v>114</v>
      </c>
      <c r="Z40" s="20" t="s">
        <v>115</v>
      </c>
      <c r="AA40" s="20" t="s">
        <v>116</v>
      </c>
      <c r="AB40" s="20" t="s">
        <v>122</v>
      </c>
      <c r="AC40" s="20">
        <v>2043</v>
      </c>
      <c r="AD40" s="20">
        <v>5.2951100000000002</v>
      </c>
      <c r="AE40" s="20">
        <v>706.84423389999995</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655.71395967000001</v>
      </c>
    </row>
    <row r="42" spans="3:31">
      <c r="Y42" s="20" t="s">
        <v>114</v>
      </c>
      <c r="Z42" s="20" t="s">
        <v>115</v>
      </c>
      <c r="AA42" s="20" t="s">
        <v>116</v>
      </c>
      <c r="AB42" s="20" t="s">
        <v>122</v>
      </c>
      <c r="AC42" s="20">
        <v>2041</v>
      </c>
      <c r="AD42" s="20">
        <v>4.5267679999999997</v>
      </c>
      <c r="AE42" s="20">
        <v>604.27826031999996</v>
      </c>
    </row>
    <row r="43" spans="3:31">
      <c r="Y43" s="20" t="s">
        <v>114</v>
      </c>
      <c r="Z43" s="20" t="s">
        <v>115</v>
      </c>
      <c r="AA43" s="20" t="s">
        <v>116</v>
      </c>
      <c r="AB43" s="20" t="s">
        <v>122</v>
      </c>
      <c r="AC43" s="20">
        <v>2040</v>
      </c>
      <c r="AD43" s="20">
        <v>4.0352249999999996</v>
      </c>
      <c r="AE43" s="20">
        <v>538.66218524999999</v>
      </c>
    </row>
    <row r="44" spans="3:31">
      <c r="Y44" s="20" t="s">
        <v>114</v>
      </c>
      <c r="Z44" s="20" t="s">
        <v>115</v>
      </c>
      <c r="AA44" s="20" t="s">
        <v>116</v>
      </c>
      <c r="AB44" s="20" t="s">
        <v>122</v>
      </c>
      <c r="AC44" s="20">
        <v>2039</v>
      </c>
      <c r="AD44" s="20">
        <v>3.6837629999999999</v>
      </c>
      <c r="AE44" s="20">
        <v>491.74552287</v>
      </c>
    </row>
    <row r="45" spans="3:31">
      <c r="Y45" s="20" t="s">
        <v>114</v>
      </c>
      <c r="Z45" s="20" t="s">
        <v>115</v>
      </c>
      <c r="AA45" s="20" t="s">
        <v>116</v>
      </c>
      <c r="AB45" s="20" t="s">
        <v>122</v>
      </c>
      <c r="AC45" s="20">
        <v>2038</v>
      </c>
      <c r="AD45" s="20">
        <v>3.3212799999999998</v>
      </c>
      <c r="AE45" s="20">
        <v>443.35766719999998</v>
      </c>
    </row>
    <row r="46" spans="3:31">
      <c r="Y46" s="20" t="s">
        <v>114</v>
      </c>
      <c r="Z46" s="20" t="s">
        <v>115</v>
      </c>
      <c r="AA46" s="20" t="s">
        <v>116</v>
      </c>
      <c r="AB46" s="20" t="s">
        <v>122</v>
      </c>
      <c r="AC46" s="20">
        <v>2037</v>
      </c>
      <c r="AD46" s="20">
        <v>2.9737960000000001</v>
      </c>
      <c r="AE46" s="20">
        <v>396.97202804</v>
      </c>
    </row>
    <row r="47" spans="3:31">
      <c r="Y47" s="20" t="s">
        <v>114</v>
      </c>
      <c r="Z47" s="20" t="s">
        <v>115</v>
      </c>
      <c r="AA47" s="20" t="s">
        <v>116</v>
      </c>
      <c r="AB47" s="20" t="s">
        <v>122</v>
      </c>
      <c r="AC47" s="20">
        <v>2036</v>
      </c>
      <c r="AD47" s="20">
        <v>2.6389399999999998</v>
      </c>
      <c r="AE47" s="20">
        <v>352.27210059999999</v>
      </c>
    </row>
    <row r="48" spans="3:31">
      <c r="Y48" s="20" t="s">
        <v>114</v>
      </c>
      <c r="Z48" s="20" t="s">
        <v>115</v>
      </c>
      <c r="AA48" s="20" t="s">
        <v>116</v>
      </c>
      <c r="AB48" s="20" t="s">
        <v>122</v>
      </c>
      <c r="AC48" s="20">
        <v>2035</v>
      </c>
      <c r="AD48" s="20">
        <v>2.3159990000000001</v>
      </c>
      <c r="AE48" s="20">
        <v>309.16270651000002</v>
      </c>
    </row>
    <row r="49" spans="25:31">
      <c r="Y49" s="20" t="s">
        <v>114</v>
      </c>
      <c r="Z49" s="20" t="s">
        <v>115</v>
      </c>
      <c r="AA49" s="20" t="s">
        <v>116</v>
      </c>
      <c r="AB49" s="20" t="s">
        <v>122</v>
      </c>
      <c r="AC49" s="20">
        <v>2034</v>
      </c>
      <c r="AD49" s="20">
        <v>2.0086840000000001</v>
      </c>
      <c r="AE49" s="20">
        <v>268.13922716000002</v>
      </c>
    </row>
    <row r="50" spans="25:31">
      <c r="Y50" s="20" t="s">
        <v>114</v>
      </c>
      <c r="Z50" s="20" t="s">
        <v>115</v>
      </c>
      <c r="AA50" s="20" t="s">
        <v>116</v>
      </c>
      <c r="AB50" s="20" t="s">
        <v>122</v>
      </c>
      <c r="AC50" s="20">
        <v>2033</v>
      </c>
      <c r="AD50" s="20">
        <v>1.7413670000000001</v>
      </c>
      <c r="AE50" s="20">
        <v>232.45508083000001</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133.53498612999999</v>
      </c>
    </row>
    <row r="54" spans="25:31">
      <c r="Y54" s="20" t="s">
        <v>114</v>
      </c>
      <c r="Z54" s="20" t="s">
        <v>115</v>
      </c>
      <c r="AA54" s="20" t="s">
        <v>116</v>
      </c>
      <c r="AB54" s="20" t="s">
        <v>122</v>
      </c>
      <c r="AC54" s="20">
        <v>2029</v>
      </c>
      <c r="AD54" s="20">
        <v>0.77660200000000001</v>
      </c>
      <c r="AE54" s="20">
        <v>103.66860097999999</v>
      </c>
    </row>
    <row r="55" spans="25:31">
      <c r="Y55" s="20" t="s">
        <v>114</v>
      </c>
      <c r="Z55" s="20" t="s">
        <v>115</v>
      </c>
      <c r="AA55" s="20" t="s">
        <v>116</v>
      </c>
      <c r="AB55" s="20" t="s">
        <v>122</v>
      </c>
      <c r="AC55" s="20">
        <v>2028</v>
      </c>
      <c r="AD55" s="20">
        <v>8.2119600000000001E-2</v>
      </c>
      <c r="AE55" s="20">
        <v>10.962145403999999</v>
      </c>
    </row>
    <row r="56" spans="25:31">
      <c r="Y56" s="20" t="s">
        <v>114</v>
      </c>
      <c r="Z56" s="20" t="s">
        <v>115</v>
      </c>
      <c r="AA56" s="20" t="s">
        <v>116</v>
      </c>
      <c r="AB56" s="20" t="s">
        <v>122</v>
      </c>
      <c r="AC56" s="20">
        <v>2027</v>
      </c>
      <c r="AD56" s="20">
        <v>4.6007399999999997E-2</v>
      </c>
      <c r="AE56" s="20">
        <v>6.1415278259999999</v>
      </c>
    </row>
    <row r="57" spans="25:31">
      <c r="Y57" s="20" t="s">
        <v>114</v>
      </c>
      <c r="Z57" s="20" t="s">
        <v>115</v>
      </c>
      <c r="AA57" s="20" t="s">
        <v>116</v>
      </c>
      <c r="AB57" s="20" t="s">
        <v>122</v>
      </c>
      <c r="AC57" s="20">
        <v>2026</v>
      </c>
      <c r="AD57" s="20">
        <v>2.2620000000000001E-2</v>
      </c>
      <c r="AE57" s="20">
        <v>3.0195438000000001</v>
      </c>
    </row>
    <row r="58" spans="25:31">
      <c r="Y58" s="20" t="s">
        <v>114</v>
      </c>
      <c r="Z58" s="20" t="s">
        <v>115</v>
      </c>
      <c r="AA58" s="20" t="s">
        <v>116</v>
      </c>
      <c r="AB58" s="20" t="s">
        <v>122</v>
      </c>
      <c r="AC58" s="20">
        <v>2025</v>
      </c>
      <c r="AD58" s="20">
        <v>8.0319999999999992E-3</v>
      </c>
      <c r="AE58" s="20">
        <v>1.07219168</v>
      </c>
    </row>
    <row r="59" spans="25:31">
      <c r="Y59" s="20" t="s">
        <v>114</v>
      </c>
      <c r="Z59" s="20" t="s">
        <v>115</v>
      </c>
      <c r="AA59" s="20" t="s">
        <v>116</v>
      </c>
      <c r="AB59" s="20" t="s">
        <v>122</v>
      </c>
      <c r="AC59" s="20">
        <v>2024</v>
      </c>
      <c r="AD59" s="20">
        <v>3.7450000000000001E-3</v>
      </c>
      <c r="AE59" s="20">
        <v>0.49992005</v>
      </c>
    </row>
    <row r="60" spans="25:31">
      <c r="Y60" s="20" t="s">
        <v>114</v>
      </c>
      <c r="Z60" s="20" t="s">
        <v>115</v>
      </c>
      <c r="AA60" s="20" t="s">
        <v>116</v>
      </c>
      <c r="AB60" s="20" t="s">
        <v>122</v>
      </c>
      <c r="AC60" s="20">
        <v>2023</v>
      </c>
      <c r="AD60" s="20">
        <v>1.142E-3</v>
      </c>
      <c r="AE60" s="20">
        <v>0.15244558</v>
      </c>
    </row>
    <row r="61" spans="25:31">
      <c r="Y61" s="20" t="s">
        <v>114</v>
      </c>
      <c r="Z61" s="20" t="s">
        <v>115</v>
      </c>
      <c r="AA61" s="20" t="s">
        <v>116</v>
      </c>
      <c r="AB61" s="20" t="s">
        <v>122</v>
      </c>
      <c r="AC61" s="20">
        <v>2022</v>
      </c>
      <c r="AD61" s="20">
        <v>1.22E-4</v>
      </c>
      <c r="AE61" s="20">
        <v>1.628578E-2</v>
      </c>
    </row>
    <row r="62" spans="25:31">
      <c r="Y62" s="20" t="s">
        <v>114</v>
      </c>
      <c r="Z62" s="20" t="s">
        <v>115</v>
      </c>
      <c r="AA62" s="20" t="s">
        <v>116</v>
      </c>
      <c r="AB62" s="20" t="s">
        <v>122</v>
      </c>
      <c r="AC62" s="20">
        <v>2021</v>
      </c>
      <c r="AD62" s="61" t="s">
        <v>123</v>
      </c>
      <c r="AE62" s="20">
        <v>1.107967E-2</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3:31">
      <c r="Y65" s="20" t="s">
        <v>114</v>
      </c>
      <c r="Z65" s="20" t="s">
        <v>115</v>
      </c>
      <c r="AA65" s="20" t="s">
        <v>116</v>
      </c>
      <c r="AB65" s="20" t="s">
        <v>124</v>
      </c>
      <c r="AC65" s="20">
        <v>2021</v>
      </c>
      <c r="AD65" s="20">
        <v>0</v>
      </c>
      <c r="AE65" s="20">
        <v>0</v>
      </c>
    </row>
    <row r="66" spans="3:31">
      <c r="Y66" s="20" t="s">
        <v>114</v>
      </c>
      <c r="Z66" s="20" t="s">
        <v>115</v>
      </c>
      <c r="AA66" s="20" t="s">
        <v>116</v>
      </c>
      <c r="AB66" s="20" t="s">
        <v>124</v>
      </c>
      <c r="AC66" s="20">
        <v>2022</v>
      </c>
      <c r="AD66" s="61" t="s">
        <v>118</v>
      </c>
      <c r="AE66" s="20">
        <v>1.3349E-4</v>
      </c>
    </row>
    <row r="67" spans="3:31">
      <c r="Y67" s="20" t="s">
        <v>114</v>
      </c>
      <c r="Z67" s="20" t="s">
        <v>115</v>
      </c>
      <c r="AA67" s="20" t="s">
        <v>116</v>
      </c>
      <c r="AB67" s="20" t="s">
        <v>124</v>
      </c>
      <c r="AC67" s="20">
        <v>2023</v>
      </c>
      <c r="AD67" s="20">
        <v>7.7499999999999997E-4</v>
      </c>
      <c r="AE67" s="20">
        <v>0.10345475</v>
      </c>
    </row>
    <row r="68" spans="3:31">
      <c r="Y68" s="20" t="s">
        <v>114</v>
      </c>
      <c r="Z68" s="20" t="s">
        <v>115</v>
      </c>
      <c r="AA68" s="20" t="s">
        <v>116</v>
      </c>
      <c r="AB68" s="20" t="s">
        <v>124</v>
      </c>
      <c r="AC68" s="20">
        <v>2024</v>
      </c>
      <c r="AD68" s="20">
        <v>0.13988100000000001</v>
      </c>
      <c r="AE68" s="20">
        <v>18.672714689999999</v>
      </c>
    </row>
    <row r="69" spans="3:31">
      <c r="Y69" s="20" t="s">
        <v>114</v>
      </c>
      <c r="Z69" s="20" t="s">
        <v>115</v>
      </c>
      <c r="AA69" s="20" t="s">
        <v>116</v>
      </c>
      <c r="AB69" s="20" t="s">
        <v>124</v>
      </c>
      <c r="AC69" s="20">
        <v>2025</v>
      </c>
      <c r="AD69" s="20">
        <v>0.34239999999999998</v>
      </c>
      <c r="AE69" s="20">
        <v>45.706975999999997</v>
      </c>
    </row>
    <row r="70" spans="3:31">
      <c r="Y70" s="20" t="s">
        <v>114</v>
      </c>
      <c r="Z70" s="20" t="s">
        <v>115</v>
      </c>
      <c r="AA70" s="20" t="s">
        <v>116</v>
      </c>
      <c r="AB70" s="20" t="s">
        <v>124</v>
      </c>
      <c r="AC70" s="20">
        <v>2026</v>
      </c>
      <c r="AD70" s="20">
        <v>0.51274500000000001</v>
      </c>
      <c r="AE70" s="20">
        <v>68.44633005</v>
      </c>
    </row>
    <row r="71" spans="3:31">
      <c r="Y71" s="20" t="s">
        <v>114</v>
      </c>
      <c r="Z71" s="20" t="s">
        <v>115</v>
      </c>
      <c r="AA71" s="20" t="s">
        <v>116</v>
      </c>
      <c r="AB71" s="20" t="s">
        <v>124</v>
      </c>
      <c r="AC71" s="20">
        <v>2027</v>
      </c>
      <c r="AD71" s="20">
        <v>0.63999700000000004</v>
      </c>
      <c r="AE71" s="20">
        <v>85.433199529999996</v>
      </c>
    </row>
    <row r="72" spans="3:31">
      <c r="Y72" s="20" t="s">
        <v>114</v>
      </c>
      <c r="Z72" s="20" t="s">
        <v>115</v>
      </c>
      <c r="AA72" s="20" t="s">
        <v>116</v>
      </c>
      <c r="AB72" s="20" t="s">
        <v>124</v>
      </c>
      <c r="AC72" s="20">
        <v>2028</v>
      </c>
      <c r="AD72" s="20">
        <v>0.73121100000000006</v>
      </c>
      <c r="AE72" s="20">
        <v>97.609356390000002</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0.96015499999999998</v>
      </c>
      <c r="AE73" s="20">
        <v>128.17109095000001</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155.96771365000001</v>
      </c>
    </row>
    <row r="75" spans="3:31">
      <c r="C75" s="1" t="s">
        <v>127</v>
      </c>
      <c r="D75" s="16"/>
      <c r="E75" s="16"/>
      <c r="F75" s="16"/>
      <c r="G75" s="19"/>
      <c r="H75" s="16">
        <f t="shared" ref="H75:H103" si="3">AC66</f>
        <v>2022</v>
      </c>
      <c r="I75" s="16" t="s">
        <v>17</v>
      </c>
      <c r="J75" s="16">
        <f>J74</f>
        <v>1</v>
      </c>
      <c r="K75" s="16">
        <f t="shared" ref="K75:K105" si="4">AE66</f>
        <v>1.3349E-4</v>
      </c>
      <c r="Y75" s="20" t="s">
        <v>114</v>
      </c>
      <c r="Z75" s="20" t="s">
        <v>115</v>
      </c>
      <c r="AA75" s="20" t="s">
        <v>116</v>
      </c>
      <c r="AB75" s="20" t="s">
        <v>124</v>
      </c>
      <c r="AC75" s="20">
        <v>2031</v>
      </c>
      <c r="AD75" s="20">
        <v>1.4361980000000001</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1.7186650000000001</v>
      </c>
      <c r="AE76" s="20">
        <v>229.42459084999999</v>
      </c>
    </row>
    <row r="77" spans="3:31">
      <c r="C77" s="1" t="s">
        <v>127</v>
      </c>
      <c r="D77" s="16"/>
      <c r="E77" s="16"/>
      <c r="F77" s="16"/>
      <c r="G77" s="19"/>
      <c r="H77" s="16">
        <f t="shared" si="3"/>
        <v>2024</v>
      </c>
      <c r="I77" s="16" t="s">
        <v>17</v>
      </c>
      <c r="J77" s="16">
        <f t="shared" si="5"/>
        <v>1</v>
      </c>
      <c r="K77" s="16">
        <f t="shared" si="4"/>
        <v>18.672714689999999</v>
      </c>
      <c r="Y77" s="20" t="s">
        <v>114</v>
      </c>
      <c r="Z77" s="20" t="s">
        <v>115</v>
      </c>
      <c r="AA77" s="20" t="s">
        <v>116</v>
      </c>
      <c r="AB77" s="20" t="s">
        <v>124</v>
      </c>
      <c r="AC77" s="20">
        <v>2033</v>
      </c>
      <c r="AD77" s="20">
        <v>2.0163579999999999</v>
      </c>
      <c r="AE77" s="20">
        <v>269.16362942000001</v>
      </c>
    </row>
    <row r="78" spans="3:31">
      <c r="C78" s="1" t="s">
        <v>127</v>
      </c>
      <c r="D78" s="16"/>
      <c r="E78" s="16"/>
      <c r="F78" s="16"/>
      <c r="G78" s="19"/>
      <c r="H78" s="16">
        <f t="shared" si="3"/>
        <v>2025</v>
      </c>
      <c r="I78" s="16" t="s">
        <v>17</v>
      </c>
      <c r="J78" s="16">
        <f t="shared" si="5"/>
        <v>1</v>
      </c>
      <c r="K78" s="16">
        <f t="shared" si="4"/>
        <v>45.706975999999997</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2.6450719999999999</v>
      </c>
      <c r="AE79" s="20">
        <v>353.09066128000001</v>
      </c>
    </row>
    <row r="80" spans="3:31">
      <c r="C80" s="1" t="s">
        <v>127</v>
      </c>
      <c r="D80" s="16"/>
      <c r="E80" s="16"/>
      <c r="F80" s="16"/>
      <c r="G80" s="19"/>
      <c r="H80" s="16">
        <f t="shared" si="3"/>
        <v>2027</v>
      </c>
      <c r="I80" s="16" t="s">
        <v>17</v>
      </c>
      <c r="J80" s="16">
        <f t="shared" si="5"/>
        <v>1</v>
      </c>
      <c r="K80" s="16">
        <f t="shared" si="4"/>
        <v>85.433199529999996</v>
      </c>
      <c r="Y80" s="20" t="s">
        <v>114</v>
      </c>
      <c r="Z80" s="20" t="s">
        <v>115</v>
      </c>
      <c r="AA80" s="20" t="s">
        <v>116</v>
      </c>
      <c r="AB80" s="20" t="s">
        <v>124</v>
      </c>
      <c r="AC80" s="20">
        <v>2036</v>
      </c>
      <c r="AD80" s="20">
        <v>2.904798</v>
      </c>
      <c r="AE80" s="20">
        <v>387.76148502000001</v>
      </c>
    </row>
    <row r="81" spans="3:31">
      <c r="C81" s="1" t="s">
        <v>127</v>
      </c>
      <c r="D81" s="16"/>
      <c r="E81" s="16"/>
      <c r="F81" s="16"/>
      <c r="G81" s="19"/>
      <c r="H81" s="16">
        <f t="shared" si="3"/>
        <v>2028</v>
      </c>
      <c r="I81" s="16" t="s">
        <v>17</v>
      </c>
      <c r="J81" s="16">
        <f t="shared" si="5"/>
        <v>1</v>
      </c>
      <c r="K81" s="16">
        <f t="shared" si="4"/>
        <v>97.609356390000002</v>
      </c>
      <c r="Y81" s="20" t="s">
        <v>114</v>
      </c>
      <c r="Z81" s="20" t="s">
        <v>115</v>
      </c>
      <c r="AA81" s="20" t="s">
        <v>116</v>
      </c>
      <c r="AB81" s="20" t="s">
        <v>124</v>
      </c>
      <c r="AC81" s="20">
        <v>2037</v>
      </c>
      <c r="AD81" s="20">
        <v>3.1961629999999999</v>
      </c>
      <c r="AE81" s="20">
        <v>426.65579887000001</v>
      </c>
    </row>
    <row r="82" spans="3:31">
      <c r="C82" s="1" t="s">
        <v>127</v>
      </c>
      <c r="D82" s="16"/>
      <c r="E82" s="16"/>
      <c r="F82" s="16"/>
      <c r="G82" s="19"/>
      <c r="H82" s="16">
        <f t="shared" si="3"/>
        <v>2029</v>
      </c>
      <c r="I82" s="16" t="s">
        <v>17</v>
      </c>
      <c r="J82" s="16">
        <f t="shared" si="5"/>
        <v>1</v>
      </c>
      <c r="K82" s="16">
        <f t="shared" si="4"/>
        <v>128.17109095000001</v>
      </c>
      <c r="Y82" s="20" t="s">
        <v>114</v>
      </c>
      <c r="Z82" s="20" t="s">
        <v>115</v>
      </c>
      <c r="AA82" s="20" t="s">
        <v>116</v>
      </c>
      <c r="AB82" s="20" t="s">
        <v>124</v>
      </c>
      <c r="AC82" s="20">
        <v>2038</v>
      </c>
      <c r="AD82" s="20">
        <v>3.4320200000000001</v>
      </c>
      <c r="AE82" s="20">
        <v>458.14034980000002</v>
      </c>
    </row>
    <row r="83" spans="3:31">
      <c r="C83" s="1" t="s">
        <v>127</v>
      </c>
      <c r="D83" s="16"/>
      <c r="E83" s="16"/>
      <c r="F83" s="16"/>
      <c r="G83" s="19"/>
      <c r="H83" s="16">
        <f t="shared" si="3"/>
        <v>2030</v>
      </c>
      <c r="I83" s="16" t="s">
        <v>17</v>
      </c>
      <c r="J83" s="16">
        <f t="shared" si="5"/>
        <v>1</v>
      </c>
      <c r="K83" s="16">
        <f t="shared" si="4"/>
        <v>155.96771365000001</v>
      </c>
      <c r="Y83" s="20" t="s">
        <v>114</v>
      </c>
      <c r="Z83" s="20" t="s">
        <v>115</v>
      </c>
      <c r="AA83" s="20" t="s">
        <v>116</v>
      </c>
      <c r="AB83" s="20" t="s">
        <v>124</v>
      </c>
      <c r="AC83" s="20">
        <v>2039</v>
      </c>
      <c r="AD83" s="20">
        <v>3.63428</v>
      </c>
      <c r="AE83" s="20">
        <v>485.14003719999999</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509.36366656000001</v>
      </c>
    </row>
    <row r="85" spans="3:31">
      <c r="C85" s="1" t="s">
        <v>127</v>
      </c>
      <c r="D85" s="16"/>
      <c r="E85" s="16"/>
      <c r="F85" s="16"/>
      <c r="G85" s="19"/>
      <c r="H85" s="16">
        <f t="shared" si="3"/>
        <v>2032</v>
      </c>
      <c r="I85" s="16" t="s">
        <v>17</v>
      </c>
      <c r="J85" s="16">
        <f t="shared" si="5"/>
        <v>1</v>
      </c>
      <c r="K85" s="16">
        <f t="shared" si="4"/>
        <v>229.42459084999999</v>
      </c>
      <c r="Y85" s="20" t="s">
        <v>114</v>
      </c>
      <c r="Z85" s="20" t="s">
        <v>115</v>
      </c>
      <c r="AA85" s="20" t="s">
        <v>116</v>
      </c>
      <c r="AB85" s="20" t="s">
        <v>124</v>
      </c>
      <c r="AC85" s="20">
        <v>2041</v>
      </c>
      <c r="AD85" s="20">
        <v>3.9601329999999999</v>
      </c>
      <c r="AE85" s="20">
        <v>528.63815417000001</v>
      </c>
    </row>
    <row r="86" spans="3:31">
      <c r="C86" s="1" t="s">
        <v>127</v>
      </c>
      <c r="D86" s="16"/>
      <c r="E86" s="16"/>
      <c r="F86" s="16"/>
      <c r="G86" s="19"/>
      <c r="H86" s="16">
        <f t="shared" si="3"/>
        <v>2033</v>
      </c>
      <c r="I86" s="16" t="s">
        <v>17</v>
      </c>
      <c r="J86" s="16">
        <f t="shared" si="5"/>
        <v>1</v>
      </c>
      <c r="K86" s="16">
        <f t="shared" si="4"/>
        <v>269.16362942000001</v>
      </c>
      <c r="Y86" s="20" t="s">
        <v>114</v>
      </c>
      <c r="Z86" s="20" t="s">
        <v>115</v>
      </c>
      <c r="AA86" s="20" t="s">
        <v>116</v>
      </c>
      <c r="AB86" s="20" t="s">
        <v>124</v>
      </c>
      <c r="AC86" s="20">
        <v>2042</v>
      </c>
      <c r="AD86" s="20">
        <v>4.0944219999999998</v>
      </c>
      <c r="AE86" s="20">
        <v>546.56439278000005</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4.2041500000000003</v>
      </c>
      <c r="AE87" s="20">
        <v>561.21198349999997</v>
      </c>
    </row>
    <row r="88" spans="3:31">
      <c r="C88" s="1" t="s">
        <v>127</v>
      </c>
      <c r="D88" s="16"/>
      <c r="E88" s="16"/>
      <c r="F88" s="16"/>
      <c r="G88" s="19"/>
      <c r="H88" s="16">
        <f t="shared" si="3"/>
        <v>2035</v>
      </c>
      <c r="I88" s="16" t="s">
        <v>17</v>
      </c>
      <c r="J88" s="16">
        <f t="shared" si="5"/>
        <v>1</v>
      </c>
      <c r="K88" s="16">
        <f t="shared" si="4"/>
        <v>353.09066128000001</v>
      </c>
      <c r="Y88" s="20" t="s">
        <v>114</v>
      </c>
      <c r="Z88" s="20" t="s">
        <v>115</v>
      </c>
      <c r="AA88" s="20" t="s">
        <v>116</v>
      </c>
      <c r="AB88" s="20" t="s">
        <v>124</v>
      </c>
      <c r="AC88" s="20">
        <v>2044</v>
      </c>
      <c r="AD88" s="20">
        <v>4.3128929999999999</v>
      </c>
      <c r="AE88" s="20">
        <v>575.72808656999996</v>
      </c>
    </row>
    <row r="89" spans="3:31">
      <c r="C89" s="1" t="s">
        <v>127</v>
      </c>
      <c r="D89" s="16"/>
      <c r="E89" s="16"/>
      <c r="F89" s="16"/>
      <c r="G89" s="19"/>
      <c r="H89" s="16">
        <f t="shared" si="3"/>
        <v>2036</v>
      </c>
      <c r="I89" s="16" t="s">
        <v>17</v>
      </c>
      <c r="J89" s="16">
        <f t="shared" si="5"/>
        <v>1</v>
      </c>
      <c r="K89" s="16">
        <f t="shared" si="4"/>
        <v>387.76148502000001</v>
      </c>
      <c r="Y89" s="20" t="s">
        <v>114</v>
      </c>
      <c r="Z89" s="20" t="s">
        <v>115</v>
      </c>
      <c r="AA89" s="20" t="s">
        <v>116</v>
      </c>
      <c r="AB89" s="20" t="s">
        <v>124</v>
      </c>
      <c r="AC89" s="20">
        <v>2045</v>
      </c>
      <c r="AD89" s="20">
        <v>4.4044809999999996</v>
      </c>
      <c r="AE89" s="20">
        <v>587.95416868999996</v>
      </c>
    </row>
    <row r="90" spans="3:31">
      <c r="C90" s="1" t="s">
        <v>127</v>
      </c>
      <c r="D90" s="16"/>
      <c r="E90" s="16"/>
      <c r="F90" s="16"/>
      <c r="G90" s="19"/>
      <c r="H90" s="16">
        <f t="shared" si="3"/>
        <v>2037</v>
      </c>
      <c r="I90" s="16" t="s">
        <v>17</v>
      </c>
      <c r="J90" s="16">
        <f t="shared" si="5"/>
        <v>1</v>
      </c>
      <c r="K90" s="16">
        <f t="shared" si="4"/>
        <v>426.65579887000001</v>
      </c>
      <c r="Y90" s="20" t="s">
        <v>114</v>
      </c>
      <c r="Z90" s="20" t="s">
        <v>115</v>
      </c>
      <c r="AA90" s="20" t="s">
        <v>116</v>
      </c>
      <c r="AB90" s="20" t="s">
        <v>124</v>
      </c>
      <c r="AC90" s="20">
        <v>2046</v>
      </c>
      <c r="AD90" s="20">
        <v>4.4919180000000001</v>
      </c>
      <c r="AE90" s="20">
        <v>599.62613381999995</v>
      </c>
    </row>
    <row r="91" spans="3:31">
      <c r="C91" s="1" t="s">
        <v>127</v>
      </c>
      <c r="D91" s="16"/>
      <c r="E91" s="16"/>
      <c r="F91" s="16"/>
      <c r="G91" s="19"/>
      <c r="H91" s="16">
        <f t="shared" si="3"/>
        <v>2038</v>
      </c>
      <c r="I91" s="16" t="s">
        <v>17</v>
      </c>
      <c r="J91" s="16">
        <f t="shared" si="5"/>
        <v>1</v>
      </c>
      <c r="K91" s="16">
        <f t="shared" si="4"/>
        <v>458.14034980000002</v>
      </c>
      <c r="Y91" s="20" t="s">
        <v>114</v>
      </c>
      <c r="Z91" s="20" t="s">
        <v>115</v>
      </c>
      <c r="AA91" s="20" t="s">
        <v>116</v>
      </c>
      <c r="AB91" s="20" t="s">
        <v>124</v>
      </c>
      <c r="AC91" s="20">
        <v>2047</v>
      </c>
      <c r="AD91" s="20">
        <v>4.5768399999999998</v>
      </c>
      <c r="AE91" s="20">
        <v>610.96237159999998</v>
      </c>
    </row>
    <row r="92" spans="3:31">
      <c r="C92" s="1" t="s">
        <v>127</v>
      </c>
      <c r="D92" s="16"/>
      <c r="E92" s="16"/>
      <c r="F92" s="16"/>
      <c r="G92" s="19"/>
      <c r="H92" s="16">
        <f t="shared" si="3"/>
        <v>2039</v>
      </c>
      <c r="I92" s="16" t="s">
        <v>17</v>
      </c>
      <c r="J92" s="16">
        <f t="shared" si="5"/>
        <v>1</v>
      </c>
      <c r="K92" s="16">
        <f t="shared" si="4"/>
        <v>485.14003719999999</v>
      </c>
      <c r="Y92" s="20" t="s">
        <v>114</v>
      </c>
      <c r="Z92" s="20" t="s">
        <v>115</v>
      </c>
      <c r="AA92" s="20" t="s">
        <v>116</v>
      </c>
      <c r="AB92" s="20" t="s">
        <v>124</v>
      </c>
      <c r="AC92" s="20">
        <v>2048</v>
      </c>
      <c r="AD92" s="20">
        <v>4.6525869999999996</v>
      </c>
      <c r="AE92" s="20">
        <v>621.07383862999995</v>
      </c>
    </row>
    <row r="93" spans="3:31">
      <c r="C93" s="1" t="s">
        <v>127</v>
      </c>
      <c r="D93" s="16"/>
      <c r="E93" s="16"/>
      <c r="F93" s="16"/>
      <c r="G93" s="19"/>
      <c r="H93" s="16">
        <f t="shared" si="3"/>
        <v>2040</v>
      </c>
      <c r="I93" s="16" t="s">
        <v>17</v>
      </c>
      <c r="J93" s="16">
        <f t="shared" si="5"/>
        <v>1</v>
      </c>
      <c r="K93" s="16">
        <f t="shared" si="4"/>
        <v>509.36366656000001</v>
      </c>
      <c r="Y93" s="20" t="s">
        <v>114</v>
      </c>
      <c r="Z93" s="20" t="s">
        <v>115</v>
      </c>
      <c r="AA93" s="20" t="s">
        <v>116</v>
      </c>
      <c r="AB93" s="20" t="s">
        <v>124</v>
      </c>
      <c r="AC93" s="20">
        <v>2049</v>
      </c>
      <c r="AD93" s="20">
        <v>4.731897</v>
      </c>
      <c r="AE93" s="20">
        <v>631.66093052999997</v>
      </c>
    </row>
    <row r="94" spans="3:31">
      <c r="C94" s="1" t="s">
        <v>127</v>
      </c>
      <c r="D94" s="16"/>
      <c r="E94" s="16"/>
      <c r="F94" s="16"/>
      <c r="G94" s="19"/>
      <c r="H94" s="16">
        <f t="shared" si="3"/>
        <v>2041</v>
      </c>
      <c r="I94" s="16" t="s">
        <v>17</v>
      </c>
      <c r="J94" s="16">
        <f t="shared" si="5"/>
        <v>1</v>
      </c>
      <c r="K94" s="16">
        <f t="shared" si="4"/>
        <v>528.63815417000001</v>
      </c>
      <c r="Y94" s="20" t="s">
        <v>114</v>
      </c>
      <c r="Z94" s="20" t="s">
        <v>115</v>
      </c>
      <c r="AA94" s="20" t="s">
        <v>116</v>
      </c>
      <c r="AB94" s="20" t="s">
        <v>124</v>
      </c>
      <c r="AC94" s="20">
        <v>2050</v>
      </c>
      <c r="AD94" s="20">
        <v>4.8205749999999998</v>
      </c>
      <c r="AE94" s="20">
        <v>643.49855675000003</v>
      </c>
    </row>
    <row r="95" spans="3:31">
      <c r="C95" s="1" t="s">
        <v>127</v>
      </c>
      <c r="D95" s="16"/>
      <c r="E95" s="16"/>
      <c r="F95" s="16"/>
      <c r="G95" s="19"/>
      <c r="H95" s="16">
        <f t="shared" si="3"/>
        <v>2042</v>
      </c>
      <c r="I95" s="16" t="s">
        <v>17</v>
      </c>
      <c r="J95" s="16">
        <f t="shared" si="5"/>
        <v>1</v>
      </c>
      <c r="K95" s="16">
        <f t="shared" si="4"/>
        <v>546.56439278000005</v>
      </c>
    </row>
    <row r="96" spans="3:31">
      <c r="C96" s="1" t="s">
        <v>127</v>
      </c>
      <c r="D96" s="16"/>
      <c r="E96" s="16"/>
      <c r="F96" s="16"/>
      <c r="G96" s="19"/>
      <c r="H96" s="16">
        <f t="shared" si="3"/>
        <v>2043</v>
      </c>
      <c r="I96" s="16" t="s">
        <v>17</v>
      </c>
      <c r="J96" s="16">
        <f t="shared" si="5"/>
        <v>1</v>
      </c>
      <c r="K96" s="16">
        <f t="shared" si="4"/>
        <v>561.21198349999997</v>
      </c>
    </row>
    <row r="97" spans="3:11">
      <c r="C97" s="1" t="s">
        <v>127</v>
      </c>
      <c r="D97" s="16"/>
      <c r="E97" s="16"/>
      <c r="F97" s="16"/>
      <c r="G97" s="19"/>
      <c r="H97" s="16">
        <f t="shared" si="3"/>
        <v>2044</v>
      </c>
      <c r="I97" s="16" t="s">
        <v>17</v>
      </c>
      <c r="J97" s="16">
        <f t="shared" si="5"/>
        <v>1</v>
      </c>
      <c r="K97" s="16">
        <f t="shared" si="4"/>
        <v>575.72808656999996</v>
      </c>
    </row>
    <row r="98" spans="3:11">
      <c r="C98" s="1" t="s">
        <v>127</v>
      </c>
      <c r="D98" s="16"/>
      <c r="E98" s="16"/>
      <c r="F98" s="16"/>
      <c r="G98" s="19"/>
      <c r="H98" s="16">
        <f t="shared" si="3"/>
        <v>2045</v>
      </c>
      <c r="I98" s="16" t="s">
        <v>17</v>
      </c>
      <c r="J98" s="16">
        <f t="shared" si="5"/>
        <v>1</v>
      </c>
      <c r="K98" s="16">
        <f t="shared" si="4"/>
        <v>587.95416868999996</v>
      </c>
    </row>
    <row r="99" spans="3:11">
      <c r="C99" s="1" t="s">
        <v>127</v>
      </c>
      <c r="D99" s="16"/>
      <c r="E99" s="16"/>
      <c r="F99" s="16"/>
      <c r="G99" s="19"/>
      <c r="H99" s="16">
        <f t="shared" si="3"/>
        <v>2046</v>
      </c>
      <c r="I99" s="16" t="s">
        <v>17</v>
      </c>
      <c r="J99" s="16">
        <f t="shared" si="5"/>
        <v>1</v>
      </c>
      <c r="K99" s="16">
        <f t="shared" si="4"/>
        <v>599.62613381999995</v>
      </c>
    </row>
    <row r="100" spans="3:11">
      <c r="C100" s="1" t="s">
        <v>127</v>
      </c>
      <c r="D100" s="16"/>
      <c r="E100" s="16"/>
      <c r="F100" s="16"/>
      <c r="G100" s="19"/>
      <c r="H100" s="16">
        <f t="shared" si="3"/>
        <v>2047</v>
      </c>
      <c r="I100" s="16" t="s">
        <v>17</v>
      </c>
      <c r="J100" s="16">
        <f t="shared" si="5"/>
        <v>1</v>
      </c>
      <c r="K100" s="16">
        <f t="shared" si="4"/>
        <v>610.96237159999998</v>
      </c>
    </row>
    <row r="101" spans="3:11">
      <c r="C101" s="1" t="s">
        <v>127</v>
      </c>
      <c r="D101" s="16"/>
      <c r="E101" s="16"/>
      <c r="F101" s="16"/>
      <c r="G101" s="19"/>
      <c r="H101" s="16">
        <f t="shared" si="3"/>
        <v>2048</v>
      </c>
      <c r="I101" s="16" t="s">
        <v>17</v>
      </c>
      <c r="J101" s="16">
        <f t="shared" si="5"/>
        <v>1</v>
      </c>
      <c r="K101" s="16">
        <f t="shared" si="4"/>
        <v>621.07383862999995</v>
      </c>
    </row>
    <row r="102" spans="3:11">
      <c r="C102" s="1" t="s">
        <v>127</v>
      </c>
      <c r="D102" s="16"/>
      <c r="E102" s="16"/>
      <c r="F102" s="16"/>
      <c r="G102" s="19"/>
      <c r="H102" s="16">
        <f t="shared" si="3"/>
        <v>2049</v>
      </c>
      <c r="I102" s="16" t="s">
        <v>17</v>
      </c>
      <c r="J102" s="16">
        <f t="shared" si="5"/>
        <v>1</v>
      </c>
      <c r="K102" s="16">
        <f t="shared" si="4"/>
        <v>631.66093052999997</v>
      </c>
    </row>
    <row r="103" spans="3:11">
      <c r="C103" s="1" t="s">
        <v>127</v>
      </c>
      <c r="D103" s="16"/>
      <c r="E103" s="16"/>
      <c r="F103" s="16"/>
      <c r="G103" s="19"/>
      <c r="H103" s="16">
        <f t="shared" si="3"/>
        <v>2050</v>
      </c>
      <c r="I103" s="16" t="s">
        <v>17</v>
      </c>
      <c r="J103" s="16">
        <f t="shared" si="5"/>
        <v>1</v>
      </c>
      <c r="K103" s="16">
        <f t="shared" si="4"/>
        <v>643.49855675000003</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94"/>
  <sheetViews>
    <sheetView workbookViewId="0">
      <selection activeCell="I7" sqref="I7"/>
    </sheetView>
  </sheetViews>
  <sheetFormatPr defaultColWidth="9" defaultRowHeight="14.5"/>
  <cols>
    <col min="11" max="11" width="12.81640625"/>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1" t="s">
        <v>118</v>
      </c>
      <c r="AE3" s="20">
        <v>1.3349E-4</v>
      </c>
    </row>
    <row r="4" spans="1:31">
      <c r="A4" s="17" t="s">
        <v>1</v>
      </c>
      <c r="B4" s="16"/>
      <c r="C4" s="16"/>
      <c r="D4" s="16"/>
      <c r="E4" s="16"/>
      <c r="F4" s="16"/>
      <c r="G4" s="16"/>
      <c r="H4" s="16"/>
      <c r="I4" s="16"/>
      <c r="J4" s="16"/>
      <c r="K4" s="16"/>
      <c r="Y4" s="20" t="s">
        <v>114</v>
      </c>
      <c r="Z4" s="20" t="s">
        <v>115</v>
      </c>
      <c r="AA4" s="20" t="s">
        <v>116</v>
      </c>
      <c r="AB4" s="20" t="s">
        <v>117</v>
      </c>
      <c r="AC4" s="20">
        <v>2022</v>
      </c>
      <c r="AD4" s="61" t="s">
        <v>119</v>
      </c>
      <c r="AE4" s="20">
        <v>2.6698E-4</v>
      </c>
    </row>
    <row r="5" spans="1:31">
      <c r="A5" s="16" t="s">
        <v>2</v>
      </c>
      <c r="B5" s="16"/>
      <c r="C5" s="16"/>
      <c r="D5" s="16"/>
      <c r="E5" s="16"/>
      <c r="F5" s="16"/>
      <c r="G5" s="16"/>
      <c r="H5" s="16"/>
      <c r="I5" s="16"/>
      <c r="J5" s="16"/>
      <c r="K5" s="16"/>
      <c r="Y5" s="20" t="s">
        <v>114</v>
      </c>
      <c r="Z5" s="20" t="s">
        <v>115</v>
      </c>
      <c r="AA5" s="20" t="s">
        <v>116</v>
      </c>
      <c r="AB5" s="20" t="s">
        <v>117</v>
      </c>
      <c r="AC5" s="20">
        <v>2023</v>
      </c>
      <c r="AD5" s="20">
        <v>4.08E-4</v>
      </c>
      <c r="AE5" s="20">
        <v>5.4463919999999999E-2</v>
      </c>
    </row>
    <row r="6" spans="1:31">
      <c r="A6" s="16"/>
      <c r="B6" s="16"/>
      <c r="C6" s="16"/>
      <c r="D6" s="16"/>
      <c r="E6" s="16"/>
      <c r="F6" s="16"/>
      <c r="G6" s="16"/>
      <c r="H6" s="16"/>
      <c r="I6" s="16"/>
      <c r="J6" s="16"/>
      <c r="K6" s="16"/>
      <c r="Y6" s="20" t="s">
        <v>114</v>
      </c>
      <c r="Z6" s="20" t="s">
        <v>115</v>
      </c>
      <c r="AA6" s="20" t="s">
        <v>116</v>
      </c>
      <c r="AB6" s="20" t="s">
        <v>117</v>
      </c>
      <c r="AC6" s="20">
        <v>2024</v>
      </c>
      <c r="AD6" s="20">
        <v>2.892E-3</v>
      </c>
      <c r="AE6" s="20">
        <v>0.38605307999999999</v>
      </c>
    </row>
    <row r="7" spans="1:31">
      <c r="A7" s="16"/>
      <c r="B7" s="16"/>
      <c r="C7" s="16"/>
      <c r="D7" s="16"/>
      <c r="E7" s="16"/>
      <c r="F7" s="16"/>
      <c r="G7" s="16"/>
      <c r="H7" s="16"/>
      <c r="I7" s="16" t="s">
        <v>3</v>
      </c>
      <c r="J7" s="16"/>
      <c r="K7" s="16"/>
      <c r="Y7" s="20" t="s">
        <v>114</v>
      </c>
      <c r="Z7" s="20" t="s">
        <v>115</v>
      </c>
      <c r="AA7" s="20" t="s">
        <v>116</v>
      </c>
      <c r="AB7" s="20" t="s">
        <v>117</v>
      </c>
      <c r="AC7" s="20">
        <v>2025</v>
      </c>
      <c r="AD7" s="20">
        <v>6.8339999999999998E-3</v>
      </c>
      <c r="AE7" s="20">
        <v>0.91227066000000001</v>
      </c>
    </row>
    <row r="8" spans="1:31">
      <c r="A8" s="16"/>
      <c r="B8" s="16"/>
      <c r="C8" s="16"/>
      <c r="D8" s="16"/>
      <c r="E8" s="16"/>
      <c r="F8" s="16"/>
      <c r="G8" s="16"/>
      <c r="H8" s="16"/>
      <c r="I8" s="16"/>
      <c r="J8" s="16"/>
      <c r="K8" s="16"/>
      <c r="Y8" s="20" t="s">
        <v>114</v>
      </c>
      <c r="Z8" s="20" t="s">
        <v>115</v>
      </c>
      <c r="AA8" s="20" t="s">
        <v>116</v>
      </c>
      <c r="AB8" s="20" t="s">
        <v>117</v>
      </c>
      <c r="AC8" s="20">
        <v>2026</v>
      </c>
      <c r="AD8" s="20">
        <v>1.4277E-2</v>
      </c>
      <c r="AE8" s="20">
        <v>1.9058367300000001</v>
      </c>
    </row>
    <row r="9" spans="1:31">
      <c r="A9" s="16"/>
      <c r="B9" s="16"/>
      <c r="C9" s="16"/>
      <c r="D9" s="16"/>
      <c r="E9" s="16"/>
      <c r="F9" s="16"/>
      <c r="G9" s="16"/>
      <c r="H9" s="16"/>
      <c r="J9" s="16"/>
      <c r="K9" s="16"/>
      <c r="Y9" s="20" t="s">
        <v>114</v>
      </c>
      <c r="Z9" s="20" t="s">
        <v>115</v>
      </c>
      <c r="AA9" s="20" t="s">
        <v>116</v>
      </c>
      <c r="AB9" s="20" t="s">
        <v>117</v>
      </c>
      <c r="AC9" s="20">
        <v>2027</v>
      </c>
      <c r="AD9" s="20">
        <v>2.4627E-2</v>
      </c>
      <c r="AE9" s="20">
        <v>3.2874582299999999</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3.9826E-2</v>
      </c>
      <c r="AE10" s="20">
        <v>5.3163727400000003</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6.0269000000000003E-2</v>
      </c>
      <c r="AE11" s="20">
        <v>8.0453088099999999</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9.0033000000000002E-2</v>
      </c>
      <c r="AE12" s="20">
        <v>12.018505169999999</v>
      </c>
    </row>
    <row r="13" spans="1:31">
      <c r="A13" s="16"/>
      <c r="B13" s="16"/>
      <c r="C13" s="1" t="s">
        <v>127</v>
      </c>
      <c r="D13" s="16"/>
      <c r="E13" s="16"/>
      <c r="F13" s="16"/>
      <c r="G13" s="19"/>
      <c r="H13" s="16">
        <f t="shared" si="0"/>
        <v>2022</v>
      </c>
      <c r="I13" s="16" t="s">
        <v>17</v>
      </c>
      <c r="J13" s="16">
        <f t="shared" si="2"/>
        <v>1</v>
      </c>
      <c r="K13" s="16">
        <f t="shared" si="1"/>
        <v>1.3349E-4</v>
      </c>
      <c r="Y13" s="20" t="s">
        <v>114</v>
      </c>
      <c r="Z13" s="20" t="s">
        <v>115</v>
      </c>
      <c r="AA13" s="20" t="s">
        <v>116</v>
      </c>
      <c r="AB13" s="20" t="s">
        <v>117</v>
      </c>
      <c r="AC13" s="20">
        <v>2031</v>
      </c>
      <c r="AD13" s="20">
        <v>0.12869800000000001</v>
      </c>
      <c r="AE13" s="20">
        <v>17.179896020000001</v>
      </c>
    </row>
    <row r="14" spans="1: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0.17483899999999999</v>
      </c>
      <c r="AE14" s="20">
        <v>23.339258109999999</v>
      </c>
    </row>
    <row r="15" spans="1:31">
      <c r="C15" s="1" t="s">
        <v>127</v>
      </c>
      <c r="D15" s="16"/>
      <c r="E15" s="16"/>
      <c r="F15" s="16"/>
      <c r="G15" s="19"/>
      <c r="H15" s="16">
        <f t="shared" si="0"/>
        <v>2024</v>
      </c>
      <c r="I15" s="16" t="s">
        <v>17</v>
      </c>
      <c r="J15" s="16">
        <f t="shared" si="2"/>
        <v>1</v>
      </c>
      <c r="K15" s="16">
        <f t="shared" si="1"/>
        <v>18.672714689999999</v>
      </c>
      <c r="Y15" s="20" t="s">
        <v>114</v>
      </c>
      <c r="Z15" s="20" t="s">
        <v>115</v>
      </c>
      <c r="AA15" s="20" t="s">
        <v>116</v>
      </c>
      <c r="AB15" s="20" t="s">
        <v>117</v>
      </c>
      <c r="AC15" s="20">
        <v>2033</v>
      </c>
      <c r="AD15" s="20">
        <v>0.226683</v>
      </c>
      <c r="AE15" s="20">
        <v>30.25991367</v>
      </c>
    </row>
    <row r="16" spans="1:31">
      <c r="C16" s="1" t="s">
        <v>127</v>
      </c>
      <c r="D16" s="16"/>
      <c r="E16" s="16"/>
      <c r="F16" s="16"/>
      <c r="G16" s="19"/>
      <c r="H16" s="16">
        <f t="shared" si="0"/>
        <v>2025</v>
      </c>
      <c r="I16" s="16" t="s">
        <v>17</v>
      </c>
      <c r="J16" s="16">
        <f t="shared" si="2"/>
        <v>1</v>
      </c>
      <c r="K16" s="16">
        <f t="shared" si="1"/>
        <v>45.706975999999997</v>
      </c>
      <c r="Y16" s="20" t="s">
        <v>114</v>
      </c>
      <c r="Z16" s="20" t="s">
        <v>115</v>
      </c>
      <c r="AA16" s="20" t="s">
        <v>116</v>
      </c>
      <c r="AB16" s="20" t="s">
        <v>117</v>
      </c>
      <c r="AC16" s="20">
        <v>2034</v>
      </c>
      <c r="AD16" s="20">
        <v>0.28271099999999999</v>
      </c>
      <c r="AE16" s="20">
        <v>37.739091389999999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0.35446100000000003</v>
      </c>
      <c r="AE17" s="20">
        <v>47.316998890000001</v>
      </c>
    </row>
    <row r="18" spans="3:31">
      <c r="C18" s="1" t="s">
        <v>127</v>
      </c>
      <c r="D18" s="16"/>
      <c r="E18" s="16"/>
      <c r="F18" s="16"/>
      <c r="G18" s="19"/>
      <c r="H18" s="16">
        <f t="shared" si="0"/>
        <v>2027</v>
      </c>
      <c r="I18" s="16" t="s">
        <v>17</v>
      </c>
      <c r="J18" s="16">
        <f t="shared" si="2"/>
        <v>1</v>
      </c>
      <c r="K18" s="16">
        <f t="shared" si="1"/>
        <v>85.433199529999996</v>
      </c>
      <c r="Y18" s="20" t="s">
        <v>114</v>
      </c>
      <c r="Z18" s="20" t="s">
        <v>115</v>
      </c>
      <c r="AA18" s="20" t="s">
        <v>116</v>
      </c>
      <c r="AB18" s="20" t="s">
        <v>117</v>
      </c>
      <c r="AC18" s="20">
        <v>2036</v>
      </c>
      <c r="AD18" s="20">
        <v>0.43380600000000002</v>
      </c>
      <c r="AE18" s="20">
        <v>57.908762940000003</v>
      </c>
    </row>
    <row r="19" spans="3:31">
      <c r="C19" s="1" t="s">
        <v>127</v>
      </c>
      <c r="D19" s="16"/>
      <c r="E19" s="16"/>
      <c r="F19" s="16"/>
      <c r="G19" s="19"/>
      <c r="H19" s="16">
        <f t="shared" si="0"/>
        <v>2028</v>
      </c>
      <c r="I19" s="16" t="s">
        <v>17</v>
      </c>
      <c r="J19" s="16">
        <f t="shared" si="2"/>
        <v>1</v>
      </c>
      <c r="K19" s="16">
        <f t="shared" si="1"/>
        <v>97.609356390000002</v>
      </c>
      <c r="Y19" s="20" t="s">
        <v>114</v>
      </c>
      <c r="Z19" s="20" t="s">
        <v>115</v>
      </c>
      <c r="AA19" s="20" t="s">
        <v>116</v>
      </c>
      <c r="AB19" s="20" t="s">
        <v>117</v>
      </c>
      <c r="AC19" s="20">
        <v>2037</v>
      </c>
      <c r="AD19" s="20">
        <v>0.51960899999999999</v>
      </c>
      <c r="AE19" s="20">
        <v>69.36260541</v>
      </c>
    </row>
    <row r="20" spans="3:31">
      <c r="C20" s="1" t="s">
        <v>127</v>
      </c>
      <c r="D20" s="16"/>
      <c r="E20" s="16"/>
      <c r="F20" s="16"/>
      <c r="G20" s="19"/>
      <c r="H20" s="16">
        <f t="shared" si="0"/>
        <v>2029</v>
      </c>
      <c r="I20" s="16" t="s">
        <v>17</v>
      </c>
      <c r="J20" s="16">
        <f t="shared" si="2"/>
        <v>1</v>
      </c>
      <c r="K20" s="16">
        <f t="shared" si="1"/>
        <v>128.17109095000001</v>
      </c>
      <c r="Y20" s="20" t="s">
        <v>114</v>
      </c>
      <c r="Z20" s="20" t="s">
        <v>115</v>
      </c>
      <c r="AA20" s="20" t="s">
        <v>116</v>
      </c>
      <c r="AB20" s="20" t="s">
        <v>117</v>
      </c>
      <c r="AC20" s="20">
        <v>2038</v>
      </c>
      <c r="AD20" s="20">
        <v>0.60918399999999995</v>
      </c>
      <c r="AE20" s="20">
        <v>81.319972160000006</v>
      </c>
    </row>
    <row r="21" spans="3:31">
      <c r="C21" s="1" t="s">
        <v>127</v>
      </c>
      <c r="D21" s="16"/>
      <c r="E21" s="16"/>
      <c r="F21" s="16"/>
      <c r="G21" s="19"/>
      <c r="H21" s="16">
        <f t="shared" si="0"/>
        <v>2030</v>
      </c>
      <c r="I21" s="16" t="s">
        <v>17</v>
      </c>
      <c r="J21" s="16">
        <f t="shared" si="2"/>
        <v>1</v>
      </c>
      <c r="K21" s="16">
        <f t="shared" si="1"/>
        <v>155.96771365000001</v>
      </c>
      <c r="Y21" s="20" t="s">
        <v>114</v>
      </c>
      <c r="Z21" s="20" t="s">
        <v>115</v>
      </c>
      <c r="AA21" s="20" t="s">
        <v>116</v>
      </c>
      <c r="AB21" s="20" t="s">
        <v>117</v>
      </c>
      <c r="AC21" s="20">
        <v>2039</v>
      </c>
      <c r="AD21" s="20">
        <v>0.69954799999999995</v>
      </c>
      <c r="AE21" s="20">
        <v>93.382662519999997</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229.42459084999999</v>
      </c>
      <c r="Y23" s="20" t="s">
        <v>114</v>
      </c>
      <c r="Z23" s="20" t="s">
        <v>115</v>
      </c>
      <c r="AA23" s="20" t="s">
        <v>116</v>
      </c>
      <c r="AB23" s="20" t="s">
        <v>117</v>
      </c>
      <c r="AC23" s="20">
        <v>2041</v>
      </c>
      <c r="AD23" s="20">
        <v>0.89999399999999996</v>
      </c>
      <c r="AE23" s="20">
        <v>120.14019906</v>
      </c>
    </row>
    <row r="24" spans="3:31">
      <c r="C24" s="1" t="s">
        <v>127</v>
      </c>
      <c r="D24" s="16"/>
      <c r="E24" s="16"/>
      <c r="F24" s="16"/>
      <c r="G24" s="19"/>
      <c r="H24" s="16">
        <f t="shared" si="0"/>
        <v>2033</v>
      </c>
      <c r="I24" s="16" t="s">
        <v>17</v>
      </c>
      <c r="J24" s="16">
        <f t="shared" si="2"/>
        <v>1</v>
      </c>
      <c r="K24" s="16">
        <f t="shared" si="1"/>
        <v>269.16362942000001</v>
      </c>
      <c r="Y24" s="20" t="s">
        <v>114</v>
      </c>
      <c r="Z24" s="20" t="s">
        <v>115</v>
      </c>
      <c r="AA24" s="20" t="s">
        <v>116</v>
      </c>
      <c r="AB24" s="20" t="s">
        <v>117</v>
      </c>
      <c r="AC24" s="20">
        <v>2042</v>
      </c>
      <c r="AD24" s="20">
        <v>1.0053270000000001</v>
      </c>
      <c r="AE24" s="20">
        <v>134.20110123000001</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353.09066128000001</v>
      </c>
      <c r="Y26" s="20" t="s">
        <v>114</v>
      </c>
      <c r="Z26" s="20" t="s">
        <v>115</v>
      </c>
      <c r="AA26" s="20" t="s">
        <v>116</v>
      </c>
      <c r="AB26" s="20" t="s">
        <v>117</v>
      </c>
      <c r="AC26" s="20">
        <v>2044</v>
      </c>
      <c r="AD26" s="20">
        <v>1.2202280000000001</v>
      </c>
      <c r="AE26" s="20">
        <v>162.88823572000001</v>
      </c>
    </row>
    <row r="27" spans="3:31">
      <c r="C27" s="1" t="s">
        <v>127</v>
      </c>
      <c r="D27" s="16"/>
      <c r="E27" s="16"/>
      <c r="F27" s="16"/>
      <c r="G27" s="19"/>
      <c r="H27" s="16">
        <f t="shared" si="0"/>
        <v>2036</v>
      </c>
      <c r="I27" s="16" t="s">
        <v>17</v>
      </c>
      <c r="J27" s="16">
        <f t="shared" si="2"/>
        <v>1</v>
      </c>
      <c r="K27" s="16">
        <f t="shared" si="1"/>
        <v>387.76148502000001</v>
      </c>
      <c r="Y27" s="20" t="s">
        <v>114</v>
      </c>
      <c r="Z27" s="20" t="s">
        <v>115</v>
      </c>
      <c r="AA27" s="20" t="s">
        <v>116</v>
      </c>
      <c r="AB27" s="20" t="s">
        <v>117</v>
      </c>
      <c r="AC27" s="20">
        <v>2045</v>
      </c>
      <c r="AD27" s="20">
        <v>1.318649</v>
      </c>
      <c r="AE27" s="20">
        <v>176.02645501000001</v>
      </c>
    </row>
    <row r="28" spans="3:31">
      <c r="C28" s="1" t="s">
        <v>127</v>
      </c>
      <c r="D28" s="16"/>
      <c r="E28" s="16"/>
      <c r="F28" s="16"/>
      <c r="G28" s="19"/>
      <c r="H28" s="16">
        <f t="shared" si="0"/>
        <v>2037</v>
      </c>
      <c r="I28" s="16" t="s">
        <v>17</v>
      </c>
      <c r="J28" s="16">
        <f t="shared" si="2"/>
        <v>1</v>
      </c>
      <c r="K28" s="16">
        <f t="shared" si="1"/>
        <v>426.65579887000001</v>
      </c>
      <c r="Y28" s="20" t="s">
        <v>114</v>
      </c>
      <c r="Z28" s="20" t="s">
        <v>115</v>
      </c>
      <c r="AA28" s="20" t="s">
        <v>116</v>
      </c>
      <c r="AB28" s="20" t="s">
        <v>117</v>
      </c>
      <c r="AC28" s="20">
        <v>2046</v>
      </c>
      <c r="AD28" s="20">
        <v>1.4188259999999999</v>
      </c>
      <c r="AE28" s="20">
        <v>189.39908274000001</v>
      </c>
    </row>
    <row r="29" spans="3:31">
      <c r="C29" s="1" t="s">
        <v>127</v>
      </c>
      <c r="D29" s="16"/>
      <c r="E29" s="16"/>
      <c r="F29" s="16"/>
      <c r="G29" s="19"/>
      <c r="H29" s="16">
        <f t="shared" si="0"/>
        <v>2038</v>
      </c>
      <c r="I29" s="16" t="s">
        <v>17</v>
      </c>
      <c r="J29" s="16">
        <f t="shared" si="2"/>
        <v>1</v>
      </c>
      <c r="K29" s="16">
        <f t="shared" si="1"/>
        <v>458.14034980000002</v>
      </c>
      <c r="Y29" s="20" t="s">
        <v>114</v>
      </c>
      <c r="Z29" s="20" t="s">
        <v>115</v>
      </c>
      <c r="AA29" s="20" t="s">
        <v>116</v>
      </c>
      <c r="AB29" s="20" t="s">
        <v>117</v>
      </c>
      <c r="AC29" s="20">
        <v>2047</v>
      </c>
      <c r="AD29" s="20">
        <v>1.512308</v>
      </c>
      <c r="AE29" s="20">
        <v>201.87799491999999</v>
      </c>
    </row>
    <row r="30" spans="3:31">
      <c r="C30" s="1" t="s">
        <v>127</v>
      </c>
      <c r="D30" s="16"/>
      <c r="E30" s="16"/>
      <c r="F30" s="16"/>
      <c r="G30" s="19"/>
      <c r="H30" s="16">
        <f t="shared" si="0"/>
        <v>2039</v>
      </c>
      <c r="I30" s="16" t="s">
        <v>17</v>
      </c>
      <c r="J30" s="16">
        <f t="shared" si="2"/>
        <v>1</v>
      </c>
      <c r="K30" s="16">
        <f t="shared" si="1"/>
        <v>485.14003719999999</v>
      </c>
      <c r="Y30" s="20" t="s">
        <v>114</v>
      </c>
      <c r="Z30" s="20" t="s">
        <v>115</v>
      </c>
      <c r="AA30" s="20" t="s">
        <v>116</v>
      </c>
      <c r="AB30" s="20" t="s">
        <v>117</v>
      </c>
      <c r="AC30" s="20">
        <v>2048</v>
      </c>
      <c r="AD30" s="20">
        <v>1.598074</v>
      </c>
      <c r="AE30" s="20">
        <v>213.32689826000001</v>
      </c>
    </row>
    <row r="31" spans="3:31">
      <c r="C31" s="1" t="s">
        <v>127</v>
      </c>
      <c r="D31" s="16"/>
      <c r="E31" s="16"/>
      <c r="F31" s="16"/>
      <c r="G31" s="19"/>
      <c r="H31" s="16">
        <f t="shared" si="0"/>
        <v>2040</v>
      </c>
      <c r="I31" s="16" t="s">
        <v>17</v>
      </c>
      <c r="J31" s="16">
        <f t="shared" si="2"/>
        <v>1</v>
      </c>
      <c r="K31" s="16">
        <f t="shared" si="1"/>
        <v>509.36366656000001</v>
      </c>
      <c r="Y31" s="20" t="s">
        <v>114</v>
      </c>
      <c r="Z31" s="20" t="s">
        <v>115</v>
      </c>
      <c r="AA31" s="20" t="s">
        <v>116</v>
      </c>
      <c r="AB31" s="20" t="s">
        <v>117</v>
      </c>
      <c r="AC31" s="20">
        <v>2049</v>
      </c>
      <c r="AD31" s="20">
        <v>1.6775389999999999</v>
      </c>
      <c r="AE31" s="20">
        <v>223.93468111000001</v>
      </c>
    </row>
    <row r="32" spans="3:31">
      <c r="C32" s="1" t="s">
        <v>127</v>
      </c>
      <c r="D32" s="16"/>
      <c r="E32" s="16"/>
      <c r="F32" s="16"/>
      <c r="G32" s="19"/>
      <c r="H32" s="16">
        <f t="shared" si="0"/>
        <v>2041</v>
      </c>
      <c r="I32" s="16" t="s">
        <v>17</v>
      </c>
      <c r="J32" s="16">
        <f t="shared" si="2"/>
        <v>1</v>
      </c>
      <c r="K32" s="16">
        <f t="shared" si="1"/>
        <v>528.63815417000001</v>
      </c>
      <c r="Y32" s="20" t="s">
        <v>114</v>
      </c>
      <c r="Z32" s="20" t="s">
        <v>115</v>
      </c>
      <c r="AA32" s="20" t="s">
        <v>116</v>
      </c>
      <c r="AB32" s="20" t="s">
        <v>117</v>
      </c>
      <c r="AC32" s="20">
        <v>2050</v>
      </c>
      <c r="AD32" s="20">
        <v>1.749768</v>
      </c>
      <c r="AE32" s="20">
        <v>233.57653031999999</v>
      </c>
    </row>
    <row r="33" spans="3:31">
      <c r="C33" s="1" t="s">
        <v>127</v>
      </c>
      <c r="D33" s="16"/>
      <c r="E33" s="16"/>
      <c r="F33" s="16"/>
      <c r="G33" s="19"/>
      <c r="H33" s="16">
        <f t="shared" si="0"/>
        <v>2042</v>
      </c>
      <c r="I33" s="16" t="s">
        <v>17</v>
      </c>
      <c r="J33" s="16">
        <f t="shared" si="2"/>
        <v>1</v>
      </c>
      <c r="K33" s="16">
        <f t="shared" si="1"/>
        <v>546.56439278000005</v>
      </c>
      <c r="Y33" s="20" t="s">
        <v>114</v>
      </c>
      <c r="Z33" s="20" t="s">
        <v>115</v>
      </c>
      <c r="AA33" s="20" t="s">
        <v>116</v>
      </c>
      <c r="AB33" s="20" t="s">
        <v>122</v>
      </c>
      <c r="AC33" s="20">
        <v>2050</v>
      </c>
      <c r="AD33" s="20">
        <v>7.5853229999999998</v>
      </c>
      <c r="AE33" s="20">
        <v>1012.5647672699999</v>
      </c>
    </row>
    <row r="34" spans="3:31">
      <c r="C34" s="1" t="s">
        <v>127</v>
      </c>
      <c r="D34" s="16"/>
      <c r="E34" s="16"/>
      <c r="F34" s="16"/>
      <c r="G34" s="19"/>
      <c r="H34" s="16">
        <f t="shared" si="0"/>
        <v>2043</v>
      </c>
      <c r="I34" s="16" t="s">
        <v>17</v>
      </c>
      <c r="J34" s="16">
        <f t="shared" si="2"/>
        <v>1</v>
      </c>
      <c r="K34" s="16">
        <f t="shared" si="1"/>
        <v>561.21198349999997</v>
      </c>
      <c r="Y34" s="20" t="s">
        <v>114</v>
      </c>
      <c r="Z34" s="20" t="s">
        <v>115</v>
      </c>
      <c r="AA34" s="20" t="s">
        <v>116</v>
      </c>
      <c r="AB34" s="20" t="s">
        <v>122</v>
      </c>
      <c r="AC34" s="20">
        <v>2049</v>
      </c>
      <c r="AD34" s="20">
        <v>7.2221489999999999</v>
      </c>
      <c r="AE34" s="20">
        <v>964.08467000999997</v>
      </c>
    </row>
    <row r="35" spans="3:31">
      <c r="C35" s="1" t="s">
        <v>127</v>
      </c>
      <c r="D35" s="16"/>
      <c r="E35" s="16"/>
      <c r="F35" s="16"/>
      <c r="G35" s="19"/>
      <c r="H35" s="16">
        <f t="shared" si="0"/>
        <v>2044</v>
      </c>
      <c r="I35" s="16" t="s">
        <v>17</v>
      </c>
      <c r="J35" s="16">
        <f t="shared" si="2"/>
        <v>1</v>
      </c>
      <c r="K35" s="16">
        <f t="shared" si="1"/>
        <v>575.72808656999996</v>
      </c>
      <c r="Y35" s="20" t="s">
        <v>114</v>
      </c>
      <c r="Z35" s="20" t="s">
        <v>115</v>
      </c>
      <c r="AA35" s="20" t="s">
        <v>116</v>
      </c>
      <c r="AB35" s="20" t="s">
        <v>122</v>
      </c>
      <c r="AC35" s="20">
        <v>2048</v>
      </c>
      <c r="AD35" s="20">
        <v>6.9140639999999998</v>
      </c>
      <c r="AE35" s="20">
        <v>922.95840336000003</v>
      </c>
    </row>
    <row r="36" spans="3:31">
      <c r="C36" s="1" t="s">
        <v>127</v>
      </c>
      <c r="D36" s="16"/>
      <c r="E36" s="16"/>
      <c r="F36" s="16"/>
      <c r="G36" s="19"/>
      <c r="H36" s="16">
        <f t="shared" si="0"/>
        <v>2045</v>
      </c>
      <c r="I36" s="16" t="s">
        <v>17</v>
      </c>
      <c r="J36" s="16">
        <f t="shared" si="2"/>
        <v>1</v>
      </c>
      <c r="K36" s="16">
        <f t="shared" si="1"/>
        <v>587.95416868999996</v>
      </c>
      <c r="Y36" s="20" t="s">
        <v>114</v>
      </c>
      <c r="Z36" s="20" t="s">
        <v>115</v>
      </c>
      <c r="AA36" s="20" t="s">
        <v>116</v>
      </c>
      <c r="AB36" s="20" t="s">
        <v>122</v>
      </c>
      <c r="AC36" s="20">
        <v>2047</v>
      </c>
      <c r="AD36" s="20">
        <v>6.6066370000000001</v>
      </c>
      <c r="AE36" s="20">
        <v>881.91997313000002</v>
      </c>
    </row>
    <row r="37" spans="3:31">
      <c r="C37" s="1" t="s">
        <v>127</v>
      </c>
      <c r="D37" s="16"/>
      <c r="E37" s="16"/>
      <c r="F37" s="16"/>
      <c r="G37" s="19"/>
      <c r="H37" s="16">
        <f t="shared" si="0"/>
        <v>2046</v>
      </c>
      <c r="I37" s="16" t="s">
        <v>17</v>
      </c>
      <c r="J37" s="16">
        <f t="shared" si="2"/>
        <v>1</v>
      </c>
      <c r="K37" s="16">
        <f t="shared" si="1"/>
        <v>599.62613381999995</v>
      </c>
      <c r="Y37" s="20" t="s">
        <v>114</v>
      </c>
      <c r="Z37" s="20" t="s">
        <v>115</v>
      </c>
      <c r="AA37" s="20" t="s">
        <v>116</v>
      </c>
      <c r="AB37" s="20" t="s">
        <v>122</v>
      </c>
      <c r="AC37" s="20">
        <v>2046</v>
      </c>
      <c r="AD37" s="20">
        <v>6.2918909999999997</v>
      </c>
      <c r="AE37" s="20">
        <v>839.90452959000004</v>
      </c>
    </row>
    <row r="38" spans="3:31">
      <c r="C38" s="1" t="s">
        <v>127</v>
      </c>
      <c r="D38" s="16"/>
      <c r="E38" s="16"/>
      <c r="F38" s="16"/>
      <c r="G38" s="19"/>
      <c r="H38" s="16">
        <f t="shared" si="0"/>
        <v>2047</v>
      </c>
      <c r="I38" s="16" t="s">
        <v>17</v>
      </c>
      <c r="J38" s="16">
        <f t="shared" si="2"/>
        <v>1</v>
      </c>
      <c r="K38" s="16">
        <f t="shared" si="1"/>
        <v>610.96237159999998</v>
      </c>
      <c r="Y38" s="20" t="s">
        <v>114</v>
      </c>
      <c r="Z38" s="20" t="s">
        <v>115</v>
      </c>
      <c r="AA38" s="20" t="s">
        <v>116</v>
      </c>
      <c r="AB38" s="20" t="s">
        <v>122</v>
      </c>
      <c r="AC38" s="20">
        <v>2045</v>
      </c>
      <c r="AD38" s="20">
        <v>5.9730619999999996</v>
      </c>
      <c r="AE38" s="20">
        <v>797.34404638000001</v>
      </c>
    </row>
    <row r="39" spans="3:31">
      <c r="C39" s="1" t="s">
        <v>127</v>
      </c>
      <c r="D39" s="16"/>
      <c r="E39" s="16"/>
      <c r="F39" s="16"/>
      <c r="G39" s="19"/>
      <c r="H39" s="16">
        <f t="shared" si="0"/>
        <v>2048</v>
      </c>
      <c r="I39" s="16" t="s">
        <v>17</v>
      </c>
      <c r="J39" s="16">
        <f t="shared" si="2"/>
        <v>1</v>
      </c>
      <c r="K39" s="16">
        <f t="shared" si="1"/>
        <v>621.07383862999995</v>
      </c>
      <c r="Y39" s="20" t="s">
        <v>114</v>
      </c>
      <c r="Z39" s="20" t="s">
        <v>115</v>
      </c>
      <c r="AA39" s="20" t="s">
        <v>116</v>
      </c>
      <c r="AB39" s="20" t="s">
        <v>122</v>
      </c>
      <c r="AC39" s="20">
        <v>2044</v>
      </c>
      <c r="AD39" s="20">
        <v>5.6400009999999998</v>
      </c>
      <c r="AE39" s="20">
        <v>752.88373349000005</v>
      </c>
    </row>
    <row r="40" spans="3:31">
      <c r="C40" s="1" t="s">
        <v>127</v>
      </c>
      <c r="D40" s="16"/>
      <c r="E40" s="16"/>
      <c r="F40" s="16"/>
      <c r="G40" s="19"/>
      <c r="H40" s="16">
        <f t="shared" si="0"/>
        <v>2049</v>
      </c>
      <c r="I40" s="16" t="s">
        <v>17</v>
      </c>
      <c r="J40" s="16">
        <f t="shared" si="2"/>
        <v>1</v>
      </c>
      <c r="K40" s="16">
        <f t="shared" si="1"/>
        <v>631.66093052999997</v>
      </c>
      <c r="Y40" s="20" t="s">
        <v>114</v>
      </c>
      <c r="Z40" s="20" t="s">
        <v>115</v>
      </c>
      <c r="AA40" s="20" t="s">
        <v>116</v>
      </c>
      <c r="AB40" s="20" t="s">
        <v>122</v>
      </c>
      <c r="AC40" s="20">
        <v>2043</v>
      </c>
      <c r="AD40" s="20">
        <v>5.2951100000000002</v>
      </c>
      <c r="AE40" s="20">
        <v>706.84423389999995</v>
      </c>
    </row>
    <row r="41" spans="3:31">
      <c r="C41" s="1" t="s">
        <v>127</v>
      </c>
      <c r="D41" s="16"/>
      <c r="E41" s="16"/>
      <c r="F41" s="16"/>
      <c r="G41" s="19"/>
      <c r="H41" s="16">
        <f t="shared" si="0"/>
        <v>2050</v>
      </c>
      <c r="I41" s="16" t="s">
        <v>17</v>
      </c>
      <c r="J41" s="16">
        <f t="shared" si="2"/>
        <v>1</v>
      </c>
      <c r="K41" s="16">
        <f t="shared" si="1"/>
        <v>643.49855675000003</v>
      </c>
      <c r="Y41" s="20" t="s">
        <v>114</v>
      </c>
      <c r="Z41" s="20" t="s">
        <v>115</v>
      </c>
      <c r="AA41" s="20" t="s">
        <v>116</v>
      </c>
      <c r="AB41" s="20" t="s">
        <v>122</v>
      </c>
      <c r="AC41" s="20">
        <v>2042</v>
      </c>
      <c r="AD41" s="20">
        <v>4.912083</v>
      </c>
      <c r="AE41" s="20">
        <v>655.71395967000001</v>
      </c>
    </row>
    <row r="42" spans="3:31">
      <c r="C42" s="18"/>
      <c r="H42" s="16"/>
      <c r="I42" s="16"/>
      <c r="J42" s="16"/>
      <c r="K42" s="16"/>
      <c r="Y42" s="20" t="s">
        <v>114</v>
      </c>
      <c r="Z42" s="20" t="s">
        <v>115</v>
      </c>
      <c r="AA42" s="20" t="s">
        <v>116</v>
      </c>
      <c r="AB42" s="20" t="s">
        <v>122</v>
      </c>
      <c r="AC42" s="20">
        <v>2041</v>
      </c>
      <c r="AD42" s="20">
        <v>4.5267679999999997</v>
      </c>
      <c r="AE42" s="20">
        <v>604.27826031999996</v>
      </c>
    </row>
    <row r="43" spans="3:31">
      <c r="C43" s="18"/>
      <c r="H43" s="16"/>
      <c r="I43" s="16"/>
      <c r="J43" s="16"/>
      <c r="K43" s="16"/>
      <c r="Y43" s="20" t="s">
        <v>114</v>
      </c>
      <c r="Z43" s="20" t="s">
        <v>115</v>
      </c>
      <c r="AA43" s="20" t="s">
        <v>116</v>
      </c>
      <c r="AB43" s="20" t="s">
        <v>122</v>
      </c>
      <c r="AC43" s="20">
        <v>2040</v>
      </c>
      <c r="AD43" s="20">
        <v>4.0352249999999996</v>
      </c>
      <c r="AE43" s="20">
        <v>538.66218524999999</v>
      </c>
    </row>
    <row r="44" spans="3:31">
      <c r="Y44" s="20" t="s">
        <v>114</v>
      </c>
      <c r="Z44" s="20" t="s">
        <v>115</v>
      </c>
      <c r="AA44" s="20" t="s">
        <v>116</v>
      </c>
      <c r="AB44" s="20" t="s">
        <v>122</v>
      </c>
      <c r="AC44" s="20">
        <v>2039</v>
      </c>
      <c r="AD44" s="20">
        <v>3.6837629999999999</v>
      </c>
      <c r="AE44" s="20">
        <v>491.74552287</v>
      </c>
    </row>
    <row r="45" spans="3:31">
      <c r="Y45" s="20" t="s">
        <v>114</v>
      </c>
      <c r="Z45" s="20" t="s">
        <v>115</v>
      </c>
      <c r="AA45" s="20" t="s">
        <v>116</v>
      </c>
      <c r="AB45" s="20" t="s">
        <v>122</v>
      </c>
      <c r="AC45" s="20">
        <v>2038</v>
      </c>
      <c r="AD45" s="20">
        <v>3.3212799999999998</v>
      </c>
      <c r="AE45" s="20">
        <v>443.35766719999998</v>
      </c>
    </row>
    <row r="46" spans="3:31">
      <c r="Y46" s="20" t="s">
        <v>114</v>
      </c>
      <c r="Z46" s="20" t="s">
        <v>115</v>
      </c>
      <c r="AA46" s="20" t="s">
        <v>116</v>
      </c>
      <c r="AB46" s="20" t="s">
        <v>122</v>
      </c>
      <c r="AC46" s="20">
        <v>2037</v>
      </c>
      <c r="AD46" s="20">
        <v>2.9737960000000001</v>
      </c>
      <c r="AE46" s="20">
        <v>396.97202804</v>
      </c>
    </row>
    <row r="47" spans="3:31">
      <c r="Y47" s="20" t="s">
        <v>114</v>
      </c>
      <c r="Z47" s="20" t="s">
        <v>115</v>
      </c>
      <c r="AA47" s="20" t="s">
        <v>116</v>
      </c>
      <c r="AB47" s="20" t="s">
        <v>122</v>
      </c>
      <c r="AC47" s="20">
        <v>2036</v>
      </c>
      <c r="AD47" s="20">
        <v>2.6389399999999998</v>
      </c>
      <c r="AE47" s="20">
        <v>352.27210059999999</v>
      </c>
    </row>
    <row r="48" spans="3:31">
      <c r="Y48" s="20" t="s">
        <v>114</v>
      </c>
      <c r="Z48" s="20" t="s">
        <v>115</v>
      </c>
      <c r="AA48" s="20" t="s">
        <v>116</v>
      </c>
      <c r="AB48" s="20" t="s">
        <v>122</v>
      </c>
      <c r="AC48" s="20">
        <v>2035</v>
      </c>
      <c r="AD48" s="20">
        <v>2.3159990000000001</v>
      </c>
      <c r="AE48" s="20">
        <v>309.16270651000002</v>
      </c>
    </row>
    <row r="49" spans="25:31">
      <c r="Y49" s="20" t="s">
        <v>114</v>
      </c>
      <c r="Z49" s="20" t="s">
        <v>115</v>
      </c>
      <c r="AA49" s="20" t="s">
        <v>116</v>
      </c>
      <c r="AB49" s="20" t="s">
        <v>122</v>
      </c>
      <c r="AC49" s="20">
        <v>2034</v>
      </c>
      <c r="AD49" s="20">
        <v>2.0086840000000001</v>
      </c>
      <c r="AE49" s="20">
        <v>268.13922716000002</v>
      </c>
    </row>
    <row r="50" spans="25:31">
      <c r="Y50" s="20" t="s">
        <v>114</v>
      </c>
      <c r="Z50" s="20" t="s">
        <v>115</v>
      </c>
      <c r="AA50" s="20" t="s">
        <v>116</v>
      </c>
      <c r="AB50" s="20" t="s">
        <v>122</v>
      </c>
      <c r="AC50" s="20">
        <v>2033</v>
      </c>
      <c r="AD50" s="20">
        <v>1.7413670000000001</v>
      </c>
      <c r="AE50" s="20">
        <v>232.45508083000001</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133.53498612999999</v>
      </c>
    </row>
    <row r="54" spans="25:31">
      <c r="Y54" s="20" t="s">
        <v>114</v>
      </c>
      <c r="Z54" s="20" t="s">
        <v>115</v>
      </c>
      <c r="AA54" s="20" t="s">
        <v>116</v>
      </c>
      <c r="AB54" s="20" t="s">
        <v>122</v>
      </c>
      <c r="AC54" s="20">
        <v>2029</v>
      </c>
      <c r="AD54" s="20">
        <v>0.77660200000000001</v>
      </c>
      <c r="AE54" s="20">
        <v>103.66860097999999</v>
      </c>
    </row>
    <row r="55" spans="25:31">
      <c r="Y55" s="20" t="s">
        <v>114</v>
      </c>
      <c r="Z55" s="20" t="s">
        <v>115</v>
      </c>
      <c r="AA55" s="20" t="s">
        <v>116</v>
      </c>
      <c r="AB55" s="20" t="s">
        <v>122</v>
      </c>
      <c r="AC55" s="20">
        <v>2028</v>
      </c>
      <c r="AD55" s="20">
        <v>8.2119600000000001E-2</v>
      </c>
      <c r="AE55" s="20">
        <v>10.962145403999999</v>
      </c>
    </row>
    <row r="56" spans="25:31">
      <c r="Y56" s="20" t="s">
        <v>114</v>
      </c>
      <c r="Z56" s="20" t="s">
        <v>115</v>
      </c>
      <c r="AA56" s="20" t="s">
        <v>116</v>
      </c>
      <c r="AB56" s="20" t="s">
        <v>122</v>
      </c>
      <c r="AC56" s="20">
        <v>2027</v>
      </c>
      <c r="AD56" s="20">
        <v>4.6007399999999997E-2</v>
      </c>
      <c r="AE56" s="20">
        <v>6.1415278259999999</v>
      </c>
    </row>
    <row r="57" spans="25:31">
      <c r="Y57" s="20" t="s">
        <v>114</v>
      </c>
      <c r="Z57" s="20" t="s">
        <v>115</v>
      </c>
      <c r="AA57" s="20" t="s">
        <v>116</v>
      </c>
      <c r="AB57" s="20" t="s">
        <v>122</v>
      </c>
      <c r="AC57" s="20">
        <v>2026</v>
      </c>
      <c r="AD57" s="20">
        <v>2.2620000000000001E-2</v>
      </c>
      <c r="AE57" s="20">
        <v>3.0195438000000001</v>
      </c>
    </row>
    <row r="58" spans="25:31">
      <c r="Y58" s="20" t="s">
        <v>114</v>
      </c>
      <c r="Z58" s="20" t="s">
        <v>115</v>
      </c>
      <c r="AA58" s="20" t="s">
        <v>116</v>
      </c>
      <c r="AB58" s="20" t="s">
        <v>122</v>
      </c>
      <c r="AC58" s="20">
        <v>2025</v>
      </c>
      <c r="AD58" s="20">
        <v>8.0319999999999992E-3</v>
      </c>
      <c r="AE58" s="20">
        <v>1.07219168</v>
      </c>
    </row>
    <row r="59" spans="25:31">
      <c r="Y59" s="20" t="s">
        <v>114</v>
      </c>
      <c r="Z59" s="20" t="s">
        <v>115</v>
      </c>
      <c r="AA59" s="20" t="s">
        <v>116</v>
      </c>
      <c r="AB59" s="20" t="s">
        <v>122</v>
      </c>
      <c r="AC59" s="20">
        <v>2024</v>
      </c>
      <c r="AD59" s="20">
        <v>3.7450000000000001E-3</v>
      </c>
      <c r="AE59" s="20">
        <v>0.49992005</v>
      </c>
    </row>
    <row r="60" spans="25:31">
      <c r="Y60" s="20" t="s">
        <v>114</v>
      </c>
      <c r="Z60" s="20" t="s">
        <v>115</v>
      </c>
      <c r="AA60" s="20" t="s">
        <v>116</v>
      </c>
      <c r="AB60" s="20" t="s">
        <v>122</v>
      </c>
      <c r="AC60" s="20">
        <v>2023</v>
      </c>
      <c r="AD60" s="20">
        <v>1.142E-3</v>
      </c>
      <c r="AE60" s="20">
        <v>0.15244558</v>
      </c>
    </row>
    <row r="61" spans="25:31">
      <c r="Y61" s="20" t="s">
        <v>114</v>
      </c>
      <c r="Z61" s="20" t="s">
        <v>115</v>
      </c>
      <c r="AA61" s="20" t="s">
        <v>116</v>
      </c>
      <c r="AB61" s="20" t="s">
        <v>122</v>
      </c>
      <c r="AC61" s="20">
        <v>2022</v>
      </c>
      <c r="AD61" s="20">
        <v>1.22E-4</v>
      </c>
      <c r="AE61" s="20">
        <v>1.628578E-2</v>
      </c>
    </row>
    <row r="62" spans="25:31">
      <c r="Y62" s="20" t="s">
        <v>114</v>
      </c>
      <c r="Z62" s="20" t="s">
        <v>115</v>
      </c>
      <c r="AA62" s="20" t="s">
        <v>116</v>
      </c>
      <c r="AB62" s="20" t="s">
        <v>122</v>
      </c>
      <c r="AC62" s="20">
        <v>2021</v>
      </c>
      <c r="AD62" s="61" t="s">
        <v>123</v>
      </c>
      <c r="AE62" s="20">
        <v>1.107967E-2</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1" t="s">
        <v>118</v>
      </c>
      <c r="AE66" s="20">
        <v>1.3349E-4</v>
      </c>
    </row>
    <row r="67" spans="25:31">
      <c r="Y67" s="20" t="s">
        <v>114</v>
      </c>
      <c r="Z67" s="20" t="s">
        <v>115</v>
      </c>
      <c r="AA67" s="20" t="s">
        <v>116</v>
      </c>
      <c r="AB67" s="20" t="s">
        <v>124</v>
      </c>
      <c r="AC67" s="20">
        <v>2023</v>
      </c>
      <c r="AD67" s="20">
        <v>7.7499999999999997E-4</v>
      </c>
      <c r="AE67" s="20">
        <v>0.10345475</v>
      </c>
    </row>
    <row r="68" spans="25:31">
      <c r="Y68" s="20" t="s">
        <v>114</v>
      </c>
      <c r="Z68" s="20" t="s">
        <v>115</v>
      </c>
      <c r="AA68" s="20" t="s">
        <v>116</v>
      </c>
      <c r="AB68" s="20" t="s">
        <v>124</v>
      </c>
      <c r="AC68" s="20">
        <v>2024</v>
      </c>
      <c r="AD68" s="20">
        <v>0.13988100000000001</v>
      </c>
      <c r="AE68" s="20">
        <v>18.672714689999999</v>
      </c>
    </row>
    <row r="69" spans="25:31">
      <c r="Y69" s="20" t="s">
        <v>114</v>
      </c>
      <c r="Z69" s="20" t="s">
        <v>115</v>
      </c>
      <c r="AA69" s="20" t="s">
        <v>116</v>
      </c>
      <c r="AB69" s="20" t="s">
        <v>124</v>
      </c>
      <c r="AC69" s="20">
        <v>2025</v>
      </c>
      <c r="AD69" s="20">
        <v>0.34239999999999998</v>
      </c>
      <c r="AE69" s="20">
        <v>45.706975999999997</v>
      </c>
    </row>
    <row r="70" spans="25:31">
      <c r="Y70" s="20" t="s">
        <v>114</v>
      </c>
      <c r="Z70" s="20" t="s">
        <v>115</v>
      </c>
      <c r="AA70" s="20" t="s">
        <v>116</v>
      </c>
      <c r="AB70" s="20" t="s">
        <v>124</v>
      </c>
      <c r="AC70" s="20">
        <v>2026</v>
      </c>
      <c r="AD70" s="20">
        <v>0.51274500000000001</v>
      </c>
      <c r="AE70" s="20">
        <v>68.44633005</v>
      </c>
    </row>
    <row r="71" spans="25:31">
      <c r="Y71" s="20" t="s">
        <v>114</v>
      </c>
      <c r="Z71" s="20" t="s">
        <v>115</v>
      </c>
      <c r="AA71" s="20" t="s">
        <v>116</v>
      </c>
      <c r="AB71" s="20" t="s">
        <v>124</v>
      </c>
      <c r="AC71" s="20">
        <v>2027</v>
      </c>
      <c r="AD71" s="20">
        <v>0.63999700000000004</v>
      </c>
      <c r="AE71" s="20">
        <v>85.433199529999996</v>
      </c>
    </row>
    <row r="72" spans="25:31">
      <c r="Y72" s="20" t="s">
        <v>114</v>
      </c>
      <c r="Z72" s="20" t="s">
        <v>115</v>
      </c>
      <c r="AA72" s="20" t="s">
        <v>116</v>
      </c>
      <c r="AB72" s="20" t="s">
        <v>124</v>
      </c>
      <c r="AC72" s="20">
        <v>2028</v>
      </c>
      <c r="AD72" s="20">
        <v>0.73121100000000006</v>
      </c>
      <c r="AE72" s="20">
        <v>97.609356390000002</v>
      </c>
    </row>
    <row r="73" spans="25:31">
      <c r="Y73" s="20" t="s">
        <v>114</v>
      </c>
      <c r="Z73" s="20" t="s">
        <v>115</v>
      </c>
      <c r="AA73" s="20" t="s">
        <v>116</v>
      </c>
      <c r="AB73" s="20" t="s">
        <v>124</v>
      </c>
      <c r="AC73" s="20">
        <v>2029</v>
      </c>
      <c r="AD73" s="20">
        <v>0.96015499999999998</v>
      </c>
      <c r="AE73" s="20">
        <v>128.17109095000001</v>
      </c>
    </row>
    <row r="74" spans="25:31">
      <c r="Y74" s="20" t="s">
        <v>114</v>
      </c>
      <c r="Z74" s="20" t="s">
        <v>115</v>
      </c>
      <c r="AA74" s="20" t="s">
        <v>116</v>
      </c>
      <c r="AB74" s="20" t="s">
        <v>124</v>
      </c>
      <c r="AC74" s="20">
        <v>2030</v>
      </c>
      <c r="AD74" s="20">
        <v>1.168385</v>
      </c>
      <c r="AE74" s="20">
        <v>155.96771365000001</v>
      </c>
    </row>
    <row r="75" spans="25:31">
      <c r="Y75" s="20" t="s">
        <v>114</v>
      </c>
      <c r="Z75" s="20" t="s">
        <v>115</v>
      </c>
      <c r="AA75" s="20" t="s">
        <v>116</v>
      </c>
      <c r="AB75" s="20" t="s">
        <v>124</v>
      </c>
      <c r="AC75" s="20">
        <v>2031</v>
      </c>
      <c r="AD75" s="20">
        <v>1.4361980000000001</v>
      </c>
      <c r="AE75" s="20">
        <v>191.71807102</v>
      </c>
    </row>
    <row r="76" spans="25:31">
      <c r="Y76" s="20" t="s">
        <v>114</v>
      </c>
      <c r="Z76" s="20" t="s">
        <v>115</v>
      </c>
      <c r="AA76" s="20" t="s">
        <v>116</v>
      </c>
      <c r="AB76" s="20" t="s">
        <v>124</v>
      </c>
      <c r="AC76" s="20">
        <v>2032</v>
      </c>
      <c r="AD76" s="20">
        <v>1.7186650000000001</v>
      </c>
      <c r="AE76" s="20">
        <v>229.42459084999999</v>
      </c>
    </row>
    <row r="77" spans="25:31">
      <c r="Y77" s="20" t="s">
        <v>114</v>
      </c>
      <c r="Z77" s="20" t="s">
        <v>115</v>
      </c>
      <c r="AA77" s="20" t="s">
        <v>116</v>
      </c>
      <c r="AB77" s="20" t="s">
        <v>124</v>
      </c>
      <c r="AC77" s="20">
        <v>2033</v>
      </c>
      <c r="AD77" s="20">
        <v>2.0163579999999999</v>
      </c>
      <c r="AE77" s="20">
        <v>269.16362942000001</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2.6450719999999999</v>
      </c>
      <c r="AE79" s="20">
        <v>353.09066128000001</v>
      </c>
    </row>
    <row r="80" spans="25:31">
      <c r="Y80" s="20" t="s">
        <v>114</v>
      </c>
      <c r="Z80" s="20" t="s">
        <v>115</v>
      </c>
      <c r="AA80" s="20" t="s">
        <v>116</v>
      </c>
      <c r="AB80" s="20" t="s">
        <v>124</v>
      </c>
      <c r="AC80" s="20">
        <v>2036</v>
      </c>
      <c r="AD80" s="20">
        <v>2.904798</v>
      </c>
      <c r="AE80" s="20">
        <v>387.76148502000001</v>
      </c>
    </row>
    <row r="81" spans="25:31">
      <c r="Y81" s="20" t="s">
        <v>114</v>
      </c>
      <c r="Z81" s="20" t="s">
        <v>115</v>
      </c>
      <c r="AA81" s="20" t="s">
        <v>116</v>
      </c>
      <c r="AB81" s="20" t="s">
        <v>124</v>
      </c>
      <c r="AC81" s="20">
        <v>2037</v>
      </c>
      <c r="AD81" s="20">
        <v>3.1961629999999999</v>
      </c>
      <c r="AE81" s="20">
        <v>426.65579887000001</v>
      </c>
    </row>
    <row r="82" spans="25:31">
      <c r="Y82" s="20" t="s">
        <v>114</v>
      </c>
      <c r="Z82" s="20" t="s">
        <v>115</v>
      </c>
      <c r="AA82" s="20" t="s">
        <v>116</v>
      </c>
      <c r="AB82" s="20" t="s">
        <v>124</v>
      </c>
      <c r="AC82" s="20">
        <v>2038</v>
      </c>
      <c r="AD82" s="20">
        <v>3.4320200000000001</v>
      </c>
      <c r="AE82" s="20">
        <v>458.14034980000002</v>
      </c>
    </row>
    <row r="83" spans="25:31">
      <c r="Y83" s="20" t="s">
        <v>114</v>
      </c>
      <c r="Z83" s="20" t="s">
        <v>115</v>
      </c>
      <c r="AA83" s="20" t="s">
        <v>116</v>
      </c>
      <c r="AB83" s="20" t="s">
        <v>124</v>
      </c>
      <c r="AC83" s="20">
        <v>2039</v>
      </c>
      <c r="AD83" s="20">
        <v>3.63428</v>
      </c>
      <c r="AE83" s="20">
        <v>485.14003719999999</v>
      </c>
    </row>
    <row r="84" spans="25:31">
      <c r="Y84" s="20" t="s">
        <v>114</v>
      </c>
      <c r="Z84" s="20" t="s">
        <v>115</v>
      </c>
      <c r="AA84" s="20" t="s">
        <v>116</v>
      </c>
      <c r="AB84" s="20" t="s">
        <v>124</v>
      </c>
      <c r="AC84" s="20">
        <v>2040</v>
      </c>
      <c r="AD84" s="20">
        <v>3.815744</v>
      </c>
      <c r="AE84" s="20">
        <v>509.36366656000001</v>
      </c>
    </row>
    <row r="85" spans="25:31">
      <c r="Y85" s="20" t="s">
        <v>114</v>
      </c>
      <c r="Z85" s="20" t="s">
        <v>115</v>
      </c>
      <c r="AA85" s="20" t="s">
        <v>116</v>
      </c>
      <c r="AB85" s="20" t="s">
        <v>124</v>
      </c>
      <c r="AC85" s="20">
        <v>2041</v>
      </c>
      <c r="AD85" s="20">
        <v>3.9601329999999999</v>
      </c>
      <c r="AE85" s="20">
        <v>528.63815417000001</v>
      </c>
    </row>
    <row r="86" spans="25:31">
      <c r="Y86" s="20" t="s">
        <v>114</v>
      </c>
      <c r="Z86" s="20" t="s">
        <v>115</v>
      </c>
      <c r="AA86" s="20" t="s">
        <v>116</v>
      </c>
      <c r="AB86" s="20" t="s">
        <v>124</v>
      </c>
      <c r="AC86" s="20">
        <v>2042</v>
      </c>
      <c r="AD86" s="20">
        <v>4.0944219999999998</v>
      </c>
      <c r="AE86" s="20">
        <v>546.56439278000005</v>
      </c>
    </row>
    <row r="87" spans="25:31">
      <c r="Y87" s="20" t="s">
        <v>114</v>
      </c>
      <c r="Z87" s="20" t="s">
        <v>115</v>
      </c>
      <c r="AA87" s="20" t="s">
        <v>116</v>
      </c>
      <c r="AB87" s="20" t="s">
        <v>124</v>
      </c>
      <c r="AC87" s="20">
        <v>2043</v>
      </c>
      <c r="AD87" s="20">
        <v>4.2041500000000003</v>
      </c>
      <c r="AE87" s="20">
        <v>561.21198349999997</v>
      </c>
    </row>
    <row r="88" spans="25:31">
      <c r="Y88" s="20" t="s">
        <v>114</v>
      </c>
      <c r="Z88" s="20" t="s">
        <v>115</v>
      </c>
      <c r="AA88" s="20" t="s">
        <v>116</v>
      </c>
      <c r="AB88" s="20" t="s">
        <v>124</v>
      </c>
      <c r="AC88" s="20">
        <v>2044</v>
      </c>
      <c r="AD88" s="20">
        <v>4.3128929999999999</v>
      </c>
      <c r="AE88" s="20">
        <v>575.72808656999996</v>
      </c>
    </row>
    <row r="89" spans="25:31">
      <c r="Y89" s="20" t="s">
        <v>114</v>
      </c>
      <c r="Z89" s="20" t="s">
        <v>115</v>
      </c>
      <c r="AA89" s="20" t="s">
        <v>116</v>
      </c>
      <c r="AB89" s="20" t="s">
        <v>124</v>
      </c>
      <c r="AC89" s="20">
        <v>2045</v>
      </c>
      <c r="AD89" s="20">
        <v>4.4044809999999996</v>
      </c>
      <c r="AE89" s="20">
        <v>587.95416868999996</v>
      </c>
    </row>
    <row r="90" spans="25:31">
      <c r="Y90" s="20" t="s">
        <v>114</v>
      </c>
      <c r="Z90" s="20" t="s">
        <v>115</v>
      </c>
      <c r="AA90" s="20" t="s">
        <v>116</v>
      </c>
      <c r="AB90" s="20" t="s">
        <v>124</v>
      </c>
      <c r="AC90" s="20">
        <v>2046</v>
      </c>
      <c r="AD90" s="20">
        <v>4.4919180000000001</v>
      </c>
      <c r="AE90" s="20">
        <v>599.62613381999995</v>
      </c>
    </row>
    <row r="91" spans="25:31">
      <c r="Y91" s="20" t="s">
        <v>114</v>
      </c>
      <c r="Z91" s="20" t="s">
        <v>115</v>
      </c>
      <c r="AA91" s="20" t="s">
        <v>116</v>
      </c>
      <c r="AB91" s="20" t="s">
        <v>124</v>
      </c>
      <c r="AC91" s="20">
        <v>2047</v>
      </c>
      <c r="AD91" s="20">
        <v>4.5768399999999998</v>
      </c>
      <c r="AE91" s="20">
        <v>610.96237159999998</v>
      </c>
    </row>
    <row r="92" spans="25:31">
      <c r="Y92" s="20" t="s">
        <v>114</v>
      </c>
      <c r="Z92" s="20" t="s">
        <v>115</v>
      </c>
      <c r="AA92" s="20" t="s">
        <v>116</v>
      </c>
      <c r="AB92" s="20" t="s">
        <v>124</v>
      </c>
      <c r="AC92" s="20">
        <v>2048</v>
      </c>
      <c r="AD92" s="20">
        <v>4.6525869999999996</v>
      </c>
      <c r="AE92" s="20">
        <v>621.07383862999995</v>
      </c>
    </row>
    <row r="93" spans="25:31">
      <c r="Y93" s="20" t="s">
        <v>114</v>
      </c>
      <c r="Z93" s="20" t="s">
        <v>115</v>
      </c>
      <c r="AA93" s="20" t="s">
        <v>116</v>
      </c>
      <c r="AB93" s="20" t="s">
        <v>124</v>
      </c>
      <c r="AC93" s="20">
        <v>2049</v>
      </c>
      <c r="AD93" s="20">
        <v>4.731897</v>
      </c>
      <c r="AE93" s="20">
        <v>631.66093052999997</v>
      </c>
    </row>
    <row r="94" spans="25:31">
      <c r="Y94" s="20" t="s">
        <v>114</v>
      </c>
      <c r="Z94" s="20" t="s">
        <v>115</v>
      </c>
      <c r="AA94" s="20" t="s">
        <v>116</v>
      </c>
      <c r="AB94" s="20" t="s">
        <v>124</v>
      </c>
      <c r="AC94" s="20">
        <v>2050</v>
      </c>
      <c r="AD94" s="20">
        <v>4.8205749999999998</v>
      </c>
      <c r="AE94" s="20">
        <v>643.49855675000003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E94"/>
  <sheetViews>
    <sheetView workbookViewId="0">
      <selection activeCell="K8" sqref="K8"/>
    </sheetView>
  </sheetViews>
  <sheetFormatPr defaultColWidth="9" defaultRowHeight="14.5"/>
  <cols>
    <col min="11" max="11" width="12.81640625"/>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1" t="s">
        <v>118</v>
      </c>
      <c r="AE3" s="20">
        <v>1.3349E-4</v>
      </c>
    </row>
    <row r="4" spans="1:31">
      <c r="A4" s="17" t="s">
        <v>1</v>
      </c>
      <c r="B4" s="16"/>
      <c r="C4" s="16"/>
      <c r="D4" s="16"/>
      <c r="E4" s="16"/>
      <c r="F4" s="16"/>
      <c r="G4" s="16"/>
      <c r="H4" s="16"/>
      <c r="I4" s="16"/>
      <c r="J4" s="16"/>
      <c r="K4" s="16"/>
      <c r="Y4" s="20" t="s">
        <v>114</v>
      </c>
      <c r="Z4" s="20" t="s">
        <v>115</v>
      </c>
      <c r="AA4" s="20" t="s">
        <v>116</v>
      </c>
      <c r="AB4" s="20" t="s">
        <v>117</v>
      </c>
      <c r="AC4" s="20">
        <v>2022</v>
      </c>
      <c r="AD4" s="61" t="s">
        <v>119</v>
      </c>
      <c r="AE4" s="20">
        <v>2.6698E-4</v>
      </c>
    </row>
    <row r="5" spans="1:31">
      <c r="A5" s="16" t="s">
        <v>2</v>
      </c>
      <c r="B5" s="16"/>
      <c r="C5" s="16"/>
      <c r="D5" s="16"/>
      <c r="E5" s="16"/>
      <c r="F5" s="16"/>
      <c r="G5" s="16"/>
      <c r="H5" s="16"/>
      <c r="I5" s="16"/>
      <c r="J5" s="16"/>
      <c r="K5" s="16"/>
      <c r="Y5" s="20" t="s">
        <v>114</v>
      </c>
      <c r="Z5" s="20" t="s">
        <v>115</v>
      </c>
      <c r="AA5" s="20" t="s">
        <v>116</v>
      </c>
      <c r="AB5" s="20" t="s">
        <v>117</v>
      </c>
      <c r="AC5" s="20">
        <v>2023</v>
      </c>
      <c r="AD5" s="20">
        <v>4.08E-4</v>
      </c>
      <c r="AE5" s="20">
        <v>5.4463919999999999E-2</v>
      </c>
    </row>
    <row r="6" spans="1:31">
      <c r="A6" s="16"/>
      <c r="B6" s="16"/>
      <c r="C6" s="16"/>
      <c r="D6" s="16"/>
      <c r="E6" s="16"/>
      <c r="F6" s="16"/>
      <c r="G6" s="16"/>
      <c r="H6" s="16"/>
      <c r="I6" s="16"/>
      <c r="J6" s="16"/>
      <c r="K6" s="16"/>
      <c r="Y6" s="20" t="s">
        <v>114</v>
      </c>
      <c r="Z6" s="20" t="s">
        <v>115</v>
      </c>
      <c r="AA6" s="20" t="s">
        <v>116</v>
      </c>
      <c r="AB6" s="20" t="s">
        <v>117</v>
      </c>
      <c r="AC6" s="20">
        <v>2024</v>
      </c>
      <c r="AD6" s="20">
        <v>2.892E-3</v>
      </c>
      <c r="AE6" s="20">
        <v>0.38605307999999999</v>
      </c>
    </row>
    <row r="7" spans="1:31">
      <c r="A7" s="16"/>
      <c r="B7" s="16"/>
      <c r="C7" s="16"/>
      <c r="D7" s="16"/>
      <c r="E7" s="16"/>
      <c r="F7" s="16"/>
      <c r="G7" s="16"/>
      <c r="H7" s="16"/>
      <c r="I7" s="16" t="s">
        <v>3</v>
      </c>
      <c r="J7" s="16"/>
      <c r="K7" s="16"/>
      <c r="Y7" s="20" t="s">
        <v>114</v>
      </c>
      <c r="Z7" s="20" t="s">
        <v>115</v>
      </c>
      <c r="AA7" s="20" t="s">
        <v>116</v>
      </c>
      <c r="AB7" s="20" t="s">
        <v>117</v>
      </c>
      <c r="AC7" s="20">
        <v>2025</v>
      </c>
      <c r="AD7" s="20">
        <v>6.8339999999999998E-3</v>
      </c>
      <c r="AE7" s="20">
        <v>0.91227066000000001</v>
      </c>
    </row>
    <row r="8" spans="1:31">
      <c r="A8" s="16"/>
      <c r="B8" s="16"/>
      <c r="C8" s="16"/>
      <c r="D8" s="16"/>
      <c r="E8" s="16"/>
      <c r="F8" s="16"/>
      <c r="G8" s="16"/>
      <c r="H8" s="16"/>
      <c r="I8" s="16"/>
      <c r="J8" s="16"/>
      <c r="K8" s="16"/>
      <c r="Y8" s="20" t="s">
        <v>114</v>
      </c>
      <c r="Z8" s="20" t="s">
        <v>115</v>
      </c>
      <c r="AA8" s="20" t="s">
        <v>116</v>
      </c>
      <c r="AB8" s="20" t="s">
        <v>117</v>
      </c>
      <c r="AC8" s="20">
        <v>2026</v>
      </c>
      <c r="AD8" s="20">
        <v>1.4277E-2</v>
      </c>
      <c r="AE8" s="20">
        <v>1.9058367300000001</v>
      </c>
    </row>
    <row r="9" spans="1:31">
      <c r="A9" s="16"/>
      <c r="B9" s="16"/>
      <c r="C9" s="16"/>
      <c r="D9" s="16"/>
      <c r="E9" s="16"/>
      <c r="F9" s="16"/>
      <c r="G9" s="16"/>
      <c r="H9" s="16"/>
      <c r="J9" s="16"/>
      <c r="K9" s="16"/>
      <c r="Y9" s="20" t="s">
        <v>114</v>
      </c>
      <c r="Z9" s="20" t="s">
        <v>115</v>
      </c>
      <c r="AA9" s="20" t="s">
        <v>116</v>
      </c>
      <c r="AB9" s="20" t="s">
        <v>117</v>
      </c>
      <c r="AC9" s="20">
        <v>2027</v>
      </c>
      <c r="AD9" s="20">
        <v>2.4627E-2</v>
      </c>
      <c r="AE9" s="20">
        <v>3.2874582299999999</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3.9826E-2</v>
      </c>
      <c r="AE10" s="20">
        <v>5.3163727400000003</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6.0269000000000003E-2</v>
      </c>
      <c r="AE11" s="20">
        <v>8.0453088099999999</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9.0033000000000002E-2</v>
      </c>
      <c r="AE12" s="20">
        <v>12.018505169999999</v>
      </c>
    </row>
    <row r="13" spans="1:31">
      <c r="A13" s="16"/>
      <c r="B13" s="16"/>
      <c r="C13" s="1"/>
      <c r="D13" s="16"/>
      <c r="E13" s="16"/>
      <c r="F13" s="16"/>
      <c r="G13" s="19"/>
      <c r="H13" s="16"/>
      <c r="I13" s="16"/>
      <c r="J13" s="16"/>
      <c r="K13" s="16"/>
      <c r="Y13" s="20" t="s">
        <v>114</v>
      </c>
      <c r="Z13" s="20" t="s">
        <v>115</v>
      </c>
      <c r="AA13" s="20" t="s">
        <v>116</v>
      </c>
      <c r="AB13" s="20" t="s">
        <v>117</v>
      </c>
      <c r="AC13" s="20">
        <v>2031</v>
      </c>
      <c r="AD13" s="20">
        <v>0.12869800000000001</v>
      </c>
      <c r="AE13" s="20">
        <v>17.179896020000001</v>
      </c>
    </row>
    <row r="14" spans="1:31">
      <c r="C14" s="1"/>
      <c r="D14" s="16"/>
      <c r="E14" s="16"/>
      <c r="F14" s="16"/>
      <c r="G14" s="19"/>
      <c r="H14" s="16"/>
      <c r="I14" s="16"/>
      <c r="J14" s="16"/>
      <c r="K14" s="16"/>
      <c r="Y14" s="20" t="s">
        <v>114</v>
      </c>
      <c r="Z14" s="20" t="s">
        <v>115</v>
      </c>
      <c r="AA14" s="20" t="s">
        <v>116</v>
      </c>
      <c r="AB14" s="20" t="s">
        <v>117</v>
      </c>
      <c r="AC14" s="20">
        <v>2032</v>
      </c>
      <c r="AD14" s="20">
        <v>0.17483899999999999</v>
      </c>
      <c r="AE14" s="20">
        <v>23.339258109999999</v>
      </c>
    </row>
    <row r="15" spans="1: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1:31">
      <c r="C16" s="1"/>
      <c r="D16" s="16"/>
      <c r="E16" s="16"/>
      <c r="F16" s="16"/>
      <c r="G16" s="19"/>
      <c r="H16" s="16"/>
      <c r="I16" s="16"/>
      <c r="J16" s="16"/>
      <c r="K16" s="16"/>
      <c r="Y16" s="20" t="s">
        <v>114</v>
      </c>
      <c r="Z16" s="20" t="s">
        <v>115</v>
      </c>
      <c r="AA16" s="20" t="s">
        <v>116</v>
      </c>
      <c r="AB16" s="20" t="s">
        <v>117</v>
      </c>
      <c r="AC16" s="20">
        <v>2034</v>
      </c>
      <c r="AD16" s="20">
        <v>0.28271099999999999</v>
      </c>
      <c r="AE16" s="20">
        <v>37.739091389999999</v>
      </c>
    </row>
    <row r="17" spans="3:31">
      <c r="C17" s="1"/>
      <c r="D17" s="16"/>
      <c r="E17" s="16"/>
      <c r="F17" s="16"/>
      <c r="G17" s="19"/>
      <c r="H17" s="16"/>
      <c r="I17" s="16"/>
      <c r="J17" s="16"/>
      <c r="K17" s="16"/>
      <c r="Y17" s="20" t="s">
        <v>114</v>
      </c>
      <c r="Z17" s="20" t="s">
        <v>115</v>
      </c>
      <c r="AA17" s="20" t="s">
        <v>116</v>
      </c>
      <c r="AB17" s="20" t="s">
        <v>117</v>
      </c>
      <c r="AC17" s="20">
        <v>2035</v>
      </c>
      <c r="AD17" s="20">
        <v>0.35446100000000003</v>
      </c>
      <c r="AE17" s="20">
        <v>47.316998890000001</v>
      </c>
    </row>
    <row r="18" spans="3:31">
      <c r="C18" s="1"/>
      <c r="D18" s="16"/>
      <c r="E18" s="16"/>
      <c r="F18" s="16"/>
      <c r="G18" s="19"/>
      <c r="H18" s="16"/>
      <c r="I18" s="16"/>
      <c r="J18" s="16"/>
      <c r="K18" s="16"/>
      <c r="Y18" s="20" t="s">
        <v>114</v>
      </c>
      <c r="Z18" s="20" t="s">
        <v>115</v>
      </c>
      <c r="AA18" s="20" t="s">
        <v>116</v>
      </c>
      <c r="AB18" s="20" t="s">
        <v>117</v>
      </c>
      <c r="AC18" s="20">
        <v>2036</v>
      </c>
      <c r="AD18" s="20">
        <v>0.43380600000000002</v>
      </c>
      <c r="AE18" s="20">
        <v>57.908762940000003</v>
      </c>
    </row>
    <row r="19" spans="3:31">
      <c r="C19" s="1"/>
      <c r="D19" s="16"/>
      <c r="E19" s="16"/>
      <c r="F19" s="16"/>
      <c r="G19" s="19"/>
      <c r="H19" s="16"/>
      <c r="I19" s="16"/>
      <c r="J19" s="16"/>
      <c r="K19" s="16"/>
      <c r="Y19" s="20" t="s">
        <v>114</v>
      </c>
      <c r="Z19" s="20" t="s">
        <v>115</v>
      </c>
      <c r="AA19" s="20" t="s">
        <v>116</v>
      </c>
      <c r="AB19" s="20" t="s">
        <v>117</v>
      </c>
      <c r="AC19" s="20">
        <v>2037</v>
      </c>
      <c r="AD19" s="20">
        <v>0.51960899999999999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0.60918399999999995</v>
      </c>
      <c r="AE20" s="20">
        <v>81.319972160000006</v>
      </c>
    </row>
    <row r="21" spans="3:31">
      <c r="C21" s="1"/>
      <c r="D21" s="16"/>
      <c r="E21" s="16"/>
      <c r="F21" s="16"/>
      <c r="G21" s="19"/>
      <c r="H21" s="16"/>
      <c r="I21" s="16"/>
      <c r="J21" s="16"/>
      <c r="K21" s="16"/>
      <c r="Y21" s="20" t="s">
        <v>114</v>
      </c>
      <c r="Z21" s="20" t="s">
        <v>115</v>
      </c>
      <c r="AA21" s="20" t="s">
        <v>116</v>
      </c>
      <c r="AB21" s="20" t="s">
        <v>117</v>
      </c>
      <c r="AC21" s="20">
        <v>2039</v>
      </c>
      <c r="AD21" s="20">
        <v>0.69954799999999995</v>
      </c>
      <c r="AE21" s="20">
        <v>93.382662519999997</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0.89999399999999996</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1.0053270000000001</v>
      </c>
      <c r="AE24" s="20">
        <v>134.20110123000001</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1.2202280000000001</v>
      </c>
      <c r="AE26" s="20">
        <v>162.88823572000001</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176.02645501000001</v>
      </c>
    </row>
    <row r="28" spans="3:31">
      <c r="C28" s="1"/>
      <c r="D28" s="16"/>
      <c r="E28" s="16"/>
      <c r="F28" s="16"/>
      <c r="G28" s="19"/>
      <c r="H28" s="16"/>
      <c r="I28" s="16"/>
      <c r="J28" s="16"/>
      <c r="K28" s="16"/>
      <c r="Y28" s="20" t="s">
        <v>114</v>
      </c>
      <c r="Z28" s="20" t="s">
        <v>115</v>
      </c>
      <c r="AA28" s="20" t="s">
        <v>116</v>
      </c>
      <c r="AB28" s="20" t="s">
        <v>117</v>
      </c>
      <c r="AC28" s="20">
        <v>2046</v>
      </c>
      <c r="AD28" s="20">
        <v>1.4188259999999999</v>
      </c>
      <c r="AE28" s="20">
        <v>189.39908274000001</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201.87799491999999</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213.32689826000001</v>
      </c>
    </row>
    <row r="31" spans="3:31">
      <c r="C31" s="1"/>
      <c r="D31" s="16"/>
      <c r="E31" s="16"/>
      <c r="F31" s="16"/>
      <c r="G31" s="19"/>
      <c r="H31" s="16"/>
      <c r="I31" s="16"/>
      <c r="J31" s="16"/>
      <c r="K31" s="16"/>
      <c r="Y31" s="20" t="s">
        <v>114</v>
      </c>
      <c r="Z31" s="20" t="s">
        <v>115</v>
      </c>
      <c r="AA31" s="20" t="s">
        <v>116</v>
      </c>
      <c r="AB31" s="20" t="s">
        <v>117</v>
      </c>
      <c r="AC31" s="20">
        <v>2049</v>
      </c>
      <c r="AD31" s="20">
        <v>1.6775389999999999</v>
      </c>
      <c r="AE31" s="20">
        <v>223.93468111000001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233.57653031999999</v>
      </c>
    </row>
    <row r="33" spans="3:31">
      <c r="C33" s="1"/>
      <c r="D33" s="16"/>
      <c r="E33" s="16"/>
      <c r="F33" s="16"/>
      <c r="G33" s="19"/>
      <c r="H33" s="16"/>
      <c r="I33" s="16"/>
      <c r="J33" s="16"/>
      <c r="K33" s="16"/>
      <c r="Y33" s="20" t="s">
        <v>114</v>
      </c>
      <c r="Z33" s="20" t="s">
        <v>115</v>
      </c>
      <c r="AA33" s="20" t="s">
        <v>116</v>
      </c>
      <c r="AB33" s="20" t="s">
        <v>122</v>
      </c>
      <c r="AC33" s="20">
        <v>2050</v>
      </c>
      <c r="AD33" s="20">
        <v>7.5853229999999998</v>
      </c>
      <c r="AE33" s="20">
        <v>1012.5647672699999</v>
      </c>
    </row>
    <row r="34" spans="3:31">
      <c r="C34" s="1"/>
      <c r="D34" s="16"/>
      <c r="E34" s="16"/>
      <c r="F34" s="16"/>
      <c r="G34" s="19"/>
      <c r="H34" s="16"/>
      <c r="I34" s="16"/>
      <c r="J34" s="16"/>
      <c r="K34" s="16"/>
      <c r="Y34" s="20" t="s">
        <v>114</v>
      </c>
      <c r="Z34" s="20" t="s">
        <v>115</v>
      </c>
      <c r="AA34" s="20" t="s">
        <v>116</v>
      </c>
      <c r="AB34" s="20" t="s">
        <v>122</v>
      </c>
      <c r="AC34" s="20">
        <v>2049</v>
      </c>
      <c r="AD34" s="20">
        <v>7.2221489999999999</v>
      </c>
      <c r="AE34" s="20">
        <v>964.08467000999997</v>
      </c>
    </row>
    <row r="35" spans="3:31">
      <c r="C35" s="1"/>
      <c r="D35" s="16"/>
      <c r="E35" s="16"/>
      <c r="F35" s="16"/>
      <c r="G35" s="19"/>
      <c r="H35" s="16"/>
      <c r="I35" s="16"/>
      <c r="J35" s="16"/>
      <c r="K35" s="16"/>
      <c r="Y35" s="20" t="s">
        <v>114</v>
      </c>
      <c r="Z35" s="20" t="s">
        <v>115</v>
      </c>
      <c r="AA35" s="20" t="s">
        <v>116</v>
      </c>
      <c r="AB35" s="20" t="s">
        <v>122</v>
      </c>
      <c r="AC35" s="20">
        <v>2048</v>
      </c>
      <c r="AD35" s="20">
        <v>6.9140639999999998</v>
      </c>
      <c r="AE35" s="20">
        <v>922.95840336000003</v>
      </c>
    </row>
    <row r="36" spans="3:31">
      <c r="C36" s="1"/>
      <c r="D36" s="16"/>
      <c r="E36" s="16"/>
      <c r="F36" s="16"/>
      <c r="G36" s="19"/>
      <c r="H36" s="16"/>
      <c r="I36" s="16"/>
      <c r="J36" s="16"/>
      <c r="K36" s="16"/>
      <c r="Y36" s="20" t="s">
        <v>114</v>
      </c>
      <c r="Z36" s="20" t="s">
        <v>115</v>
      </c>
      <c r="AA36" s="20" t="s">
        <v>116</v>
      </c>
      <c r="AB36" s="20" t="s">
        <v>122</v>
      </c>
      <c r="AC36" s="20">
        <v>2047</v>
      </c>
      <c r="AD36" s="20">
        <v>6.6066370000000001</v>
      </c>
      <c r="AE36" s="20">
        <v>881.91997313000002</v>
      </c>
    </row>
    <row r="37" spans="3:31">
      <c r="C37" s="1"/>
      <c r="D37" s="16"/>
      <c r="E37" s="16"/>
      <c r="F37" s="16"/>
      <c r="G37" s="19"/>
      <c r="H37" s="16"/>
      <c r="I37" s="16"/>
      <c r="J37" s="16"/>
      <c r="K37" s="16"/>
      <c r="Y37" s="20" t="s">
        <v>114</v>
      </c>
      <c r="Z37" s="20" t="s">
        <v>115</v>
      </c>
      <c r="AA37" s="20" t="s">
        <v>116</v>
      </c>
      <c r="AB37" s="20" t="s">
        <v>122</v>
      </c>
      <c r="AC37" s="20">
        <v>2046</v>
      </c>
      <c r="AD37" s="20">
        <v>6.2918909999999997</v>
      </c>
      <c r="AE37" s="20">
        <v>839.90452959000004</v>
      </c>
    </row>
    <row r="38" spans="3:31">
      <c r="C38" s="1"/>
      <c r="D38" s="16"/>
      <c r="E38" s="16"/>
      <c r="F38" s="16"/>
      <c r="G38" s="19"/>
      <c r="H38" s="16"/>
      <c r="I38" s="16"/>
      <c r="J38" s="16"/>
      <c r="K38" s="16"/>
      <c r="Y38" s="20" t="s">
        <v>114</v>
      </c>
      <c r="Z38" s="20" t="s">
        <v>115</v>
      </c>
      <c r="AA38" s="20" t="s">
        <v>116</v>
      </c>
      <c r="AB38" s="20" t="s">
        <v>122</v>
      </c>
      <c r="AC38" s="20">
        <v>2045</v>
      </c>
      <c r="AD38" s="20">
        <v>5.9730619999999996</v>
      </c>
      <c r="AE38" s="20">
        <v>797.34404638000001</v>
      </c>
    </row>
    <row r="39" spans="3:31">
      <c r="C39" s="1"/>
      <c r="D39" s="16"/>
      <c r="E39" s="16"/>
      <c r="F39" s="16"/>
      <c r="G39" s="19"/>
      <c r="H39" s="16"/>
      <c r="I39" s="16"/>
      <c r="J39" s="16"/>
      <c r="K39" s="16"/>
      <c r="Y39" s="20" t="s">
        <v>114</v>
      </c>
      <c r="Z39" s="20" t="s">
        <v>115</v>
      </c>
      <c r="AA39" s="20" t="s">
        <v>116</v>
      </c>
      <c r="AB39" s="20" t="s">
        <v>122</v>
      </c>
      <c r="AC39" s="20">
        <v>2044</v>
      </c>
      <c r="AD39" s="20">
        <v>5.6400009999999998</v>
      </c>
      <c r="AE39" s="20">
        <v>752.88373349000005</v>
      </c>
    </row>
    <row r="40" spans="3:31">
      <c r="C40" s="1"/>
      <c r="D40" s="16"/>
      <c r="E40" s="16"/>
      <c r="F40" s="16"/>
      <c r="G40" s="19"/>
      <c r="H40" s="16"/>
      <c r="I40" s="16"/>
      <c r="J40" s="16"/>
      <c r="K40" s="16"/>
      <c r="Y40" s="20" t="s">
        <v>114</v>
      </c>
      <c r="Z40" s="20" t="s">
        <v>115</v>
      </c>
      <c r="AA40" s="20" t="s">
        <v>116</v>
      </c>
      <c r="AB40" s="20" t="s">
        <v>122</v>
      </c>
      <c r="AC40" s="20">
        <v>2043</v>
      </c>
      <c r="AD40" s="20">
        <v>5.2951100000000002</v>
      </c>
      <c r="AE40" s="20">
        <v>706.84423389999995</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655.71395967000001</v>
      </c>
    </row>
    <row r="42" spans="3:31">
      <c r="Y42" s="20" t="s">
        <v>114</v>
      </c>
      <c r="Z42" s="20" t="s">
        <v>115</v>
      </c>
      <c r="AA42" s="20" t="s">
        <v>116</v>
      </c>
      <c r="AB42" s="20" t="s">
        <v>122</v>
      </c>
      <c r="AC42" s="20">
        <v>2041</v>
      </c>
      <c r="AD42" s="20">
        <v>4.5267679999999997</v>
      </c>
      <c r="AE42" s="20">
        <v>604.27826031999996</v>
      </c>
    </row>
    <row r="43" spans="3:31">
      <c r="Y43" s="20" t="s">
        <v>114</v>
      </c>
      <c r="Z43" s="20" t="s">
        <v>115</v>
      </c>
      <c r="AA43" s="20" t="s">
        <v>116</v>
      </c>
      <c r="AB43" s="20" t="s">
        <v>122</v>
      </c>
      <c r="AC43" s="20">
        <v>2040</v>
      </c>
      <c r="AD43" s="20">
        <v>4.0352249999999996</v>
      </c>
      <c r="AE43" s="20">
        <v>538.66218524999999</v>
      </c>
    </row>
    <row r="44" spans="3:31">
      <c r="Y44" s="20" t="s">
        <v>114</v>
      </c>
      <c r="Z44" s="20" t="s">
        <v>115</v>
      </c>
      <c r="AA44" s="20" t="s">
        <v>116</v>
      </c>
      <c r="AB44" s="20" t="s">
        <v>122</v>
      </c>
      <c r="AC44" s="20">
        <v>2039</v>
      </c>
      <c r="AD44" s="20">
        <v>3.6837629999999999</v>
      </c>
      <c r="AE44" s="20">
        <v>491.74552287</v>
      </c>
    </row>
    <row r="45" spans="3:31">
      <c r="Y45" s="20" t="s">
        <v>114</v>
      </c>
      <c r="Z45" s="20" t="s">
        <v>115</v>
      </c>
      <c r="AA45" s="20" t="s">
        <v>116</v>
      </c>
      <c r="AB45" s="20" t="s">
        <v>122</v>
      </c>
      <c r="AC45" s="20">
        <v>2038</v>
      </c>
      <c r="AD45" s="20">
        <v>3.3212799999999998</v>
      </c>
      <c r="AE45" s="20">
        <v>443.35766719999998</v>
      </c>
    </row>
    <row r="46" spans="3:31">
      <c r="Y46" s="20" t="s">
        <v>114</v>
      </c>
      <c r="Z46" s="20" t="s">
        <v>115</v>
      </c>
      <c r="AA46" s="20" t="s">
        <v>116</v>
      </c>
      <c r="AB46" s="20" t="s">
        <v>122</v>
      </c>
      <c r="AC46" s="20">
        <v>2037</v>
      </c>
      <c r="AD46" s="20">
        <v>2.9737960000000001</v>
      </c>
      <c r="AE46" s="20">
        <v>396.97202804</v>
      </c>
    </row>
    <row r="47" spans="3:31">
      <c r="Y47" s="20" t="s">
        <v>114</v>
      </c>
      <c r="Z47" s="20" t="s">
        <v>115</v>
      </c>
      <c r="AA47" s="20" t="s">
        <v>116</v>
      </c>
      <c r="AB47" s="20" t="s">
        <v>122</v>
      </c>
      <c r="AC47" s="20">
        <v>2036</v>
      </c>
      <c r="AD47" s="20">
        <v>2.6389399999999998</v>
      </c>
      <c r="AE47" s="20">
        <v>352.27210059999999</v>
      </c>
    </row>
    <row r="48" spans="3:31">
      <c r="Y48" s="20" t="s">
        <v>114</v>
      </c>
      <c r="Z48" s="20" t="s">
        <v>115</v>
      </c>
      <c r="AA48" s="20" t="s">
        <v>116</v>
      </c>
      <c r="AB48" s="20" t="s">
        <v>122</v>
      </c>
      <c r="AC48" s="20">
        <v>2035</v>
      </c>
      <c r="AD48" s="20">
        <v>2.3159990000000001</v>
      </c>
      <c r="AE48" s="20">
        <v>309.16270651000002</v>
      </c>
    </row>
    <row r="49" spans="25:31">
      <c r="Y49" s="20" t="s">
        <v>114</v>
      </c>
      <c r="Z49" s="20" t="s">
        <v>115</v>
      </c>
      <c r="AA49" s="20" t="s">
        <v>116</v>
      </c>
      <c r="AB49" s="20" t="s">
        <v>122</v>
      </c>
      <c r="AC49" s="20">
        <v>2034</v>
      </c>
      <c r="AD49" s="20">
        <v>2.0086840000000001</v>
      </c>
      <c r="AE49" s="20">
        <v>268.13922716000002</v>
      </c>
    </row>
    <row r="50" spans="25:31">
      <c r="Y50" s="20" t="s">
        <v>114</v>
      </c>
      <c r="Z50" s="20" t="s">
        <v>115</v>
      </c>
      <c r="AA50" s="20" t="s">
        <v>116</v>
      </c>
      <c r="AB50" s="20" t="s">
        <v>122</v>
      </c>
      <c r="AC50" s="20">
        <v>2033</v>
      </c>
      <c r="AD50" s="20">
        <v>1.7413670000000001</v>
      </c>
      <c r="AE50" s="20">
        <v>232.45508083000001</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133.53498612999999</v>
      </c>
    </row>
    <row r="54" spans="25:31">
      <c r="Y54" s="20" t="s">
        <v>114</v>
      </c>
      <c r="Z54" s="20" t="s">
        <v>115</v>
      </c>
      <c r="AA54" s="20" t="s">
        <v>116</v>
      </c>
      <c r="AB54" s="20" t="s">
        <v>122</v>
      </c>
      <c r="AC54" s="20">
        <v>2029</v>
      </c>
      <c r="AD54" s="20">
        <v>0.77660200000000001</v>
      </c>
      <c r="AE54" s="20">
        <v>103.66860097999999</v>
      </c>
    </row>
    <row r="55" spans="25:31">
      <c r="Y55" s="20" t="s">
        <v>114</v>
      </c>
      <c r="Z55" s="20" t="s">
        <v>115</v>
      </c>
      <c r="AA55" s="20" t="s">
        <v>116</v>
      </c>
      <c r="AB55" s="20" t="s">
        <v>122</v>
      </c>
      <c r="AC55" s="20">
        <v>2028</v>
      </c>
      <c r="AD55" s="20">
        <v>8.2119600000000001E-2</v>
      </c>
      <c r="AE55" s="20">
        <v>10.962145403999999</v>
      </c>
    </row>
    <row r="56" spans="25:31">
      <c r="Y56" s="20" t="s">
        <v>114</v>
      </c>
      <c r="Z56" s="20" t="s">
        <v>115</v>
      </c>
      <c r="AA56" s="20" t="s">
        <v>116</v>
      </c>
      <c r="AB56" s="20" t="s">
        <v>122</v>
      </c>
      <c r="AC56" s="20">
        <v>2027</v>
      </c>
      <c r="AD56" s="20">
        <v>4.6007399999999997E-2</v>
      </c>
      <c r="AE56" s="20">
        <v>6.1415278259999999</v>
      </c>
    </row>
    <row r="57" spans="25:31">
      <c r="Y57" s="20" t="s">
        <v>114</v>
      </c>
      <c r="Z57" s="20" t="s">
        <v>115</v>
      </c>
      <c r="AA57" s="20" t="s">
        <v>116</v>
      </c>
      <c r="AB57" s="20" t="s">
        <v>122</v>
      </c>
      <c r="AC57" s="20">
        <v>2026</v>
      </c>
      <c r="AD57" s="20">
        <v>2.2620000000000001E-2</v>
      </c>
      <c r="AE57" s="20">
        <v>3.0195438000000001</v>
      </c>
    </row>
    <row r="58" spans="25:31">
      <c r="Y58" s="20" t="s">
        <v>114</v>
      </c>
      <c r="Z58" s="20" t="s">
        <v>115</v>
      </c>
      <c r="AA58" s="20" t="s">
        <v>116</v>
      </c>
      <c r="AB58" s="20" t="s">
        <v>122</v>
      </c>
      <c r="AC58" s="20">
        <v>2025</v>
      </c>
      <c r="AD58" s="20">
        <v>8.0319999999999992E-3</v>
      </c>
      <c r="AE58" s="20">
        <v>1.07219168</v>
      </c>
    </row>
    <row r="59" spans="25:31">
      <c r="Y59" s="20" t="s">
        <v>114</v>
      </c>
      <c r="Z59" s="20" t="s">
        <v>115</v>
      </c>
      <c r="AA59" s="20" t="s">
        <v>116</v>
      </c>
      <c r="AB59" s="20" t="s">
        <v>122</v>
      </c>
      <c r="AC59" s="20">
        <v>2024</v>
      </c>
      <c r="AD59" s="20">
        <v>3.7450000000000001E-3</v>
      </c>
      <c r="AE59" s="20">
        <v>0.49992005</v>
      </c>
    </row>
    <row r="60" spans="25:31">
      <c r="Y60" s="20" t="s">
        <v>114</v>
      </c>
      <c r="Z60" s="20" t="s">
        <v>115</v>
      </c>
      <c r="AA60" s="20" t="s">
        <v>116</v>
      </c>
      <c r="AB60" s="20" t="s">
        <v>122</v>
      </c>
      <c r="AC60" s="20">
        <v>2023</v>
      </c>
      <c r="AD60" s="20">
        <v>1.142E-3</v>
      </c>
      <c r="AE60" s="20">
        <v>0.15244558</v>
      </c>
    </row>
    <row r="61" spans="25:31">
      <c r="Y61" s="20" t="s">
        <v>114</v>
      </c>
      <c r="Z61" s="20" t="s">
        <v>115</v>
      </c>
      <c r="AA61" s="20" t="s">
        <v>116</v>
      </c>
      <c r="AB61" s="20" t="s">
        <v>122</v>
      </c>
      <c r="AC61" s="20">
        <v>2022</v>
      </c>
      <c r="AD61" s="20">
        <v>1.22E-4</v>
      </c>
      <c r="AE61" s="20">
        <v>1.628578E-2</v>
      </c>
    </row>
    <row r="62" spans="25:31">
      <c r="Y62" s="20" t="s">
        <v>114</v>
      </c>
      <c r="Z62" s="20" t="s">
        <v>115</v>
      </c>
      <c r="AA62" s="20" t="s">
        <v>116</v>
      </c>
      <c r="AB62" s="20" t="s">
        <v>122</v>
      </c>
      <c r="AC62" s="20">
        <v>2021</v>
      </c>
      <c r="AD62" s="61" t="s">
        <v>123</v>
      </c>
      <c r="AE62" s="20">
        <v>1.107967E-2</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1" t="s">
        <v>118</v>
      </c>
      <c r="AE66" s="20">
        <v>1.3349E-4</v>
      </c>
    </row>
    <row r="67" spans="25:31">
      <c r="Y67" s="20" t="s">
        <v>114</v>
      </c>
      <c r="Z67" s="20" t="s">
        <v>115</v>
      </c>
      <c r="AA67" s="20" t="s">
        <v>116</v>
      </c>
      <c r="AB67" s="20" t="s">
        <v>124</v>
      </c>
      <c r="AC67" s="20">
        <v>2023</v>
      </c>
      <c r="AD67" s="20">
        <v>7.7499999999999997E-4</v>
      </c>
      <c r="AE67" s="20">
        <v>0.10345475</v>
      </c>
    </row>
    <row r="68" spans="25:31">
      <c r="Y68" s="20" t="s">
        <v>114</v>
      </c>
      <c r="Z68" s="20" t="s">
        <v>115</v>
      </c>
      <c r="AA68" s="20" t="s">
        <v>116</v>
      </c>
      <c r="AB68" s="20" t="s">
        <v>124</v>
      </c>
      <c r="AC68" s="20">
        <v>2024</v>
      </c>
      <c r="AD68" s="20">
        <v>0.13988100000000001</v>
      </c>
      <c r="AE68" s="20">
        <v>18.672714689999999</v>
      </c>
    </row>
    <row r="69" spans="25:31">
      <c r="Y69" s="20" t="s">
        <v>114</v>
      </c>
      <c r="Z69" s="20" t="s">
        <v>115</v>
      </c>
      <c r="AA69" s="20" t="s">
        <v>116</v>
      </c>
      <c r="AB69" s="20" t="s">
        <v>124</v>
      </c>
      <c r="AC69" s="20">
        <v>2025</v>
      </c>
      <c r="AD69" s="20">
        <v>0.34239999999999998</v>
      </c>
      <c r="AE69" s="20">
        <v>45.706975999999997</v>
      </c>
    </row>
    <row r="70" spans="25:31">
      <c r="Y70" s="20" t="s">
        <v>114</v>
      </c>
      <c r="Z70" s="20" t="s">
        <v>115</v>
      </c>
      <c r="AA70" s="20" t="s">
        <v>116</v>
      </c>
      <c r="AB70" s="20" t="s">
        <v>124</v>
      </c>
      <c r="AC70" s="20">
        <v>2026</v>
      </c>
      <c r="AD70" s="20">
        <v>0.51274500000000001</v>
      </c>
      <c r="AE70" s="20">
        <v>68.44633005</v>
      </c>
    </row>
    <row r="71" spans="25:31">
      <c r="Y71" s="20" t="s">
        <v>114</v>
      </c>
      <c r="Z71" s="20" t="s">
        <v>115</v>
      </c>
      <c r="AA71" s="20" t="s">
        <v>116</v>
      </c>
      <c r="AB71" s="20" t="s">
        <v>124</v>
      </c>
      <c r="AC71" s="20">
        <v>2027</v>
      </c>
      <c r="AD71" s="20">
        <v>0.63999700000000004</v>
      </c>
      <c r="AE71" s="20">
        <v>85.433199529999996</v>
      </c>
    </row>
    <row r="72" spans="25:31">
      <c r="Y72" s="20" t="s">
        <v>114</v>
      </c>
      <c r="Z72" s="20" t="s">
        <v>115</v>
      </c>
      <c r="AA72" s="20" t="s">
        <v>116</v>
      </c>
      <c r="AB72" s="20" t="s">
        <v>124</v>
      </c>
      <c r="AC72" s="20">
        <v>2028</v>
      </c>
      <c r="AD72" s="20">
        <v>0.73121100000000006</v>
      </c>
      <c r="AE72" s="20">
        <v>97.609356390000002</v>
      </c>
    </row>
    <row r="73" spans="25:31">
      <c r="Y73" s="20" t="s">
        <v>114</v>
      </c>
      <c r="Z73" s="20" t="s">
        <v>115</v>
      </c>
      <c r="AA73" s="20" t="s">
        <v>116</v>
      </c>
      <c r="AB73" s="20" t="s">
        <v>124</v>
      </c>
      <c r="AC73" s="20">
        <v>2029</v>
      </c>
      <c r="AD73" s="20">
        <v>0.96015499999999998</v>
      </c>
      <c r="AE73" s="20">
        <v>128.17109095000001</v>
      </c>
    </row>
    <row r="74" spans="25:31">
      <c r="Y74" s="20" t="s">
        <v>114</v>
      </c>
      <c r="Z74" s="20" t="s">
        <v>115</v>
      </c>
      <c r="AA74" s="20" t="s">
        <v>116</v>
      </c>
      <c r="AB74" s="20" t="s">
        <v>124</v>
      </c>
      <c r="AC74" s="20">
        <v>2030</v>
      </c>
      <c r="AD74" s="20">
        <v>1.168385</v>
      </c>
      <c r="AE74" s="20">
        <v>155.96771365000001</v>
      </c>
    </row>
    <row r="75" spans="25:31">
      <c r="Y75" s="20" t="s">
        <v>114</v>
      </c>
      <c r="Z75" s="20" t="s">
        <v>115</v>
      </c>
      <c r="AA75" s="20" t="s">
        <v>116</v>
      </c>
      <c r="AB75" s="20" t="s">
        <v>124</v>
      </c>
      <c r="AC75" s="20">
        <v>2031</v>
      </c>
      <c r="AD75" s="20">
        <v>1.4361980000000001</v>
      </c>
      <c r="AE75" s="20">
        <v>191.71807102</v>
      </c>
    </row>
    <row r="76" spans="25:31">
      <c r="Y76" s="20" t="s">
        <v>114</v>
      </c>
      <c r="Z76" s="20" t="s">
        <v>115</v>
      </c>
      <c r="AA76" s="20" t="s">
        <v>116</v>
      </c>
      <c r="AB76" s="20" t="s">
        <v>124</v>
      </c>
      <c r="AC76" s="20">
        <v>2032</v>
      </c>
      <c r="AD76" s="20">
        <v>1.7186650000000001</v>
      </c>
      <c r="AE76" s="20">
        <v>229.42459084999999</v>
      </c>
    </row>
    <row r="77" spans="25:31">
      <c r="Y77" s="20" t="s">
        <v>114</v>
      </c>
      <c r="Z77" s="20" t="s">
        <v>115</v>
      </c>
      <c r="AA77" s="20" t="s">
        <v>116</v>
      </c>
      <c r="AB77" s="20" t="s">
        <v>124</v>
      </c>
      <c r="AC77" s="20">
        <v>2033</v>
      </c>
      <c r="AD77" s="20">
        <v>2.0163579999999999</v>
      </c>
      <c r="AE77" s="20">
        <v>269.16362942000001</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2.6450719999999999</v>
      </c>
      <c r="AE79" s="20">
        <v>353.09066128000001</v>
      </c>
    </row>
    <row r="80" spans="25:31">
      <c r="Y80" s="20" t="s">
        <v>114</v>
      </c>
      <c r="Z80" s="20" t="s">
        <v>115</v>
      </c>
      <c r="AA80" s="20" t="s">
        <v>116</v>
      </c>
      <c r="AB80" s="20" t="s">
        <v>124</v>
      </c>
      <c r="AC80" s="20">
        <v>2036</v>
      </c>
      <c r="AD80" s="20">
        <v>2.904798</v>
      </c>
      <c r="AE80" s="20">
        <v>387.76148502000001</v>
      </c>
    </row>
    <row r="81" spans="25:31">
      <c r="Y81" s="20" t="s">
        <v>114</v>
      </c>
      <c r="Z81" s="20" t="s">
        <v>115</v>
      </c>
      <c r="AA81" s="20" t="s">
        <v>116</v>
      </c>
      <c r="AB81" s="20" t="s">
        <v>124</v>
      </c>
      <c r="AC81" s="20">
        <v>2037</v>
      </c>
      <c r="AD81" s="20">
        <v>3.1961629999999999</v>
      </c>
      <c r="AE81" s="20">
        <v>426.65579887000001</v>
      </c>
    </row>
    <row r="82" spans="25:31">
      <c r="Y82" s="20" t="s">
        <v>114</v>
      </c>
      <c r="Z82" s="20" t="s">
        <v>115</v>
      </c>
      <c r="AA82" s="20" t="s">
        <v>116</v>
      </c>
      <c r="AB82" s="20" t="s">
        <v>124</v>
      </c>
      <c r="AC82" s="20">
        <v>2038</v>
      </c>
      <c r="AD82" s="20">
        <v>3.4320200000000001</v>
      </c>
      <c r="AE82" s="20">
        <v>458.14034980000002</v>
      </c>
    </row>
    <row r="83" spans="25:31">
      <c r="Y83" s="20" t="s">
        <v>114</v>
      </c>
      <c r="Z83" s="20" t="s">
        <v>115</v>
      </c>
      <c r="AA83" s="20" t="s">
        <v>116</v>
      </c>
      <c r="AB83" s="20" t="s">
        <v>124</v>
      </c>
      <c r="AC83" s="20">
        <v>2039</v>
      </c>
      <c r="AD83" s="20">
        <v>3.63428</v>
      </c>
      <c r="AE83" s="20">
        <v>485.14003719999999</v>
      </c>
    </row>
    <row r="84" spans="25:31">
      <c r="Y84" s="20" t="s">
        <v>114</v>
      </c>
      <c r="Z84" s="20" t="s">
        <v>115</v>
      </c>
      <c r="AA84" s="20" t="s">
        <v>116</v>
      </c>
      <c r="AB84" s="20" t="s">
        <v>124</v>
      </c>
      <c r="AC84" s="20">
        <v>2040</v>
      </c>
      <c r="AD84" s="20">
        <v>3.815744</v>
      </c>
      <c r="AE84" s="20">
        <v>509.36366656000001</v>
      </c>
    </row>
    <row r="85" spans="25:31">
      <c r="Y85" s="20" t="s">
        <v>114</v>
      </c>
      <c r="Z85" s="20" t="s">
        <v>115</v>
      </c>
      <c r="AA85" s="20" t="s">
        <v>116</v>
      </c>
      <c r="AB85" s="20" t="s">
        <v>124</v>
      </c>
      <c r="AC85" s="20">
        <v>2041</v>
      </c>
      <c r="AD85" s="20">
        <v>3.9601329999999999</v>
      </c>
      <c r="AE85" s="20">
        <v>528.63815417000001</v>
      </c>
    </row>
    <row r="86" spans="25:31">
      <c r="Y86" s="20" t="s">
        <v>114</v>
      </c>
      <c r="Z86" s="20" t="s">
        <v>115</v>
      </c>
      <c r="AA86" s="20" t="s">
        <v>116</v>
      </c>
      <c r="AB86" s="20" t="s">
        <v>124</v>
      </c>
      <c r="AC86" s="20">
        <v>2042</v>
      </c>
      <c r="AD86" s="20">
        <v>4.0944219999999998</v>
      </c>
      <c r="AE86" s="20">
        <v>546.56439278000005</v>
      </c>
    </row>
    <row r="87" spans="25:31">
      <c r="Y87" s="20" t="s">
        <v>114</v>
      </c>
      <c r="Z87" s="20" t="s">
        <v>115</v>
      </c>
      <c r="AA87" s="20" t="s">
        <v>116</v>
      </c>
      <c r="AB87" s="20" t="s">
        <v>124</v>
      </c>
      <c r="AC87" s="20">
        <v>2043</v>
      </c>
      <c r="AD87" s="20">
        <v>4.2041500000000003</v>
      </c>
      <c r="AE87" s="20">
        <v>561.21198349999997</v>
      </c>
    </row>
    <row r="88" spans="25:31">
      <c r="Y88" s="20" t="s">
        <v>114</v>
      </c>
      <c r="Z88" s="20" t="s">
        <v>115</v>
      </c>
      <c r="AA88" s="20" t="s">
        <v>116</v>
      </c>
      <c r="AB88" s="20" t="s">
        <v>124</v>
      </c>
      <c r="AC88" s="20">
        <v>2044</v>
      </c>
      <c r="AD88" s="20">
        <v>4.3128929999999999</v>
      </c>
      <c r="AE88" s="20">
        <v>575.72808656999996</v>
      </c>
    </row>
    <row r="89" spans="25:31">
      <c r="Y89" s="20" t="s">
        <v>114</v>
      </c>
      <c r="Z89" s="20" t="s">
        <v>115</v>
      </c>
      <c r="AA89" s="20" t="s">
        <v>116</v>
      </c>
      <c r="AB89" s="20" t="s">
        <v>124</v>
      </c>
      <c r="AC89" s="20">
        <v>2045</v>
      </c>
      <c r="AD89" s="20">
        <v>4.4044809999999996</v>
      </c>
      <c r="AE89" s="20">
        <v>587.95416868999996</v>
      </c>
    </row>
    <row r="90" spans="25:31">
      <c r="Y90" s="20" t="s">
        <v>114</v>
      </c>
      <c r="Z90" s="20" t="s">
        <v>115</v>
      </c>
      <c r="AA90" s="20" t="s">
        <v>116</v>
      </c>
      <c r="AB90" s="20" t="s">
        <v>124</v>
      </c>
      <c r="AC90" s="20">
        <v>2046</v>
      </c>
      <c r="AD90" s="20">
        <v>4.4919180000000001</v>
      </c>
      <c r="AE90" s="20">
        <v>599.62613381999995</v>
      </c>
    </row>
    <row r="91" spans="25:31">
      <c r="Y91" s="20" t="s">
        <v>114</v>
      </c>
      <c r="Z91" s="20" t="s">
        <v>115</v>
      </c>
      <c r="AA91" s="20" t="s">
        <v>116</v>
      </c>
      <c r="AB91" s="20" t="s">
        <v>124</v>
      </c>
      <c r="AC91" s="20">
        <v>2047</v>
      </c>
      <c r="AD91" s="20">
        <v>4.5768399999999998</v>
      </c>
      <c r="AE91" s="20">
        <v>610.96237159999998</v>
      </c>
    </row>
    <row r="92" spans="25:31">
      <c r="Y92" s="20" t="s">
        <v>114</v>
      </c>
      <c r="Z92" s="20" t="s">
        <v>115</v>
      </c>
      <c r="AA92" s="20" t="s">
        <v>116</v>
      </c>
      <c r="AB92" s="20" t="s">
        <v>124</v>
      </c>
      <c r="AC92" s="20">
        <v>2048</v>
      </c>
      <c r="AD92" s="20">
        <v>4.6525869999999996</v>
      </c>
      <c r="AE92" s="20">
        <v>621.07383862999995</v>
      </c>
    </row>
    <row r="93" spans="25:31">
      <c r="Y93" s="20" t="s">
        <v>114</v>
      </c>
      <c r="Z93" s="20" t="s">
        <v>115</v>
      </c>
      <c r="AA93" s="20" t="s">
        <v>116</v>
      </c>
      <c r="AB93" s="20" t="s">
        <v>124</v>
      </c>
      <c r="AC93" s="20">
        <v>2049</v>
      </c>
      <c r="AD93" s="20">
        <v>4.731897</v>
      </c>
      <c r="AE93" s="20">
        <v>631.66093052999997</v>
      </c>
    </row>
    <row r="94" spans="25:31">
      <c r="Y94" s="20" t="s">
        <v>114</v>
      </c>
      <c r="Z94" s="20" t="s">
        <v>115</v>
      </c>
      <c r="AA94" s="20" t="s">
        <v>116</v>
      </c>
      <c r="AB94" s="20" t="s">
        <v>124</v>
      </c>
      <c r="AC94" s="20">
        <v>2050</v>
      </c>
      <c r="AD94" s="20">
        <v>4.8205749999999998</v>
      </c>
      <c r="AE94" s="20">
        <v>643.49855675000003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E21"/>
  <sheetViews>
    <sheetView tabSelected="1" topLeftCell="A12" workbookViewId="0">
      <selection activeCell="S22" sqref="S22"/>
    </sheetView>
  </sheetViews>
  <sheetFormatPr defaultColWidth="9" defaultRowHeight="14.5"/>
  <cols>
    <col min="16" max="18" width="12.81640625"/>
    <col min="19" max="19" width="10.54296875"/>
    <col min="21" max="21" width="12.81640625"/>
  </cols>
  <sheetData>
    <row r="1" spans="1:31">
      <c r="A1" t="s">
        <v>131</v>
      </c>
    </row>
    <row r="5" spans="1:31">
      <c r="I5" s="1"/>
      <c r="J5" s="1"/>
      <c r="K5" s="1"/>
      <c r="L5" s="1"/>
      <c r="N5" s="1"/>
      <c r="O5" s="1"/>
      <c r="P5" s="1"/>
      <c r="Q5" s="1"/>
      <c r="R5" s="1"/>
      <c r="S5" s="1"/>
      <c r="T5" s="1"/>
      <c r="U5" s="1"/>
      <c r="V5" s="1"/>
    </row>
    <row r="6" spans="1:31">
      <c r="I6" s="2" t="s">
        <v>12</v>
      </c>
      <c r="J6" s="1" t="s">
        <v>10</v>
      </c>
      <c r="K6" s="3" t="s">
        <v>132</v>
      </c>
      <c r="L6" s="3" t="s">
        <v>133</v>
      </c>
      <c r="M6" s="3" t="s">
        <v>134</v>
      </c>
      <c r="N6" s="3" t="s">
        <v>135</v>
      </c>
      <c r="O6" s="4" t="s">
        <v>11</v>
      </c>
      <c r="P6" s="5" t="s">
        <v>84</v>
      </c>
      <c r="Q6" s="7" t="s">
        <v>90</v>
      </c>
      <c r="R6" s="7" t="s">
        <v>85</v>
      </c>
      <c r="S6" s="7" t="s">
        <v>87</v>
      </c>
      <c r="T6" s="7" t="s">
        <v>88</v>
      </c>
      <c r="U6" s="7" t="s">
        <v>86</v>
      </c>
      <c r="V6" s="7" t="s">
        <v>89</v>
      </c>
    </row>
    <row r="7" spans="1:31">
      <c r="I7" s="1" t="s">
        <v>136</v>
      </c>
      <c r="J7" s="4" t="s">
        <v>69</v>
      </c>
      <c r="K7" s="6" t="s">
        <v>137</v>
      </c>
      <c r="L7" s="1" t="s">
        <v>138</v>
      </c>
      <c r="M7" s="1" t="s">
        <v>139</v>
      </c>
      <c r="N7" s="1"/>
      <c r="O7" s="1">
        <v>2050</v>
      </c>
      <c r="P7">
        <f>Y7*1/2</f>
        <v>90.7</v>
      </c>
      <c r="R7">
        <f>AA7*1/2</f>
        <v>362.8</v>
      </c>
      <c r="Y7" s="1">
        <v>181.4</v>
      </c>
      <c r="Z7" s="1"/>
      <c r="AA7" s="1">
        <v>725.6</v>
      </c>
      <c r="AB7" s="1"/>
      <c r="AC7" s="8"/>
      <c r="AD7" s="9"/>
      <c r="AE7" s="1"/>
    </row>
    <row r="8" spans="1:31">
      <c r="I8" s="1" t="s">
        <v>136</v>
      </c>
      <c r="J8" s="4" t="s">
        <v>69</v>
      </c>
      <c r="K8" s="6" t="s">
        <v>140</v>
      </c>
      <c r="L8" s="1" t="s">
        <v>141</v>
      </c>
      <c r="M8" s="1" t="s">
        <v>142</v>
      </c>
      <c r="N8" s="1"/>
      <c r="O8" s="1">
        <v>2050</v>
      </c>
      <c r="P8">
        <f>Y8*1/2</f>
        <v>3702.1987055703999</v>
      </c>
      <c r="Q8">
        <f>Z8*1/2</f>
        <v>317.079281841473</v>
      </c>
      <c r="S8">
        <f>AB8*1/2</f>
        <v>117.32293000952301</v>
      </c>
      <c r="U8">
        <f>AD8*1/2</f>
        <v>159.30023444434801</v>
      </c>
      <c r="Y8" s="10">
        <v>7404.3974111407997</v>
      </c>
      <c r="Z8" s="11">
        <v>634.15856368294601</v>
      </c>
      <c r="AA8" s="12"/>
      <c r="AB8" s="13">
        <v>234.64586001904701</v>
      </c>
      <c r="AC8" s="12"/>
      <c r="AD8" s="14">
        <v>318.60046888869698</v>
      </c>
      <c r="AE8" s="4"/>
    </row>
    <row r="9" spans="1:31">
      <c r="I9" s="1" t="s">
        <v>136</v>
      </c>
      <c r="J9" s="4" t="s">
        <v>69</v>
      </c>
      <c r="K9" s="1" t="s">
        <v>143</v>
      </c>
      <c r="L9" s="1"/>
      <c r="M9" s="1" t="s">
        <v>144</v>
      </c>
      <c r="N9" s="1"/>
      <c r="O9" s="1">
        <v>2050</v>
      </c>
      <c r="P9">
        <f>Y9*1/2</f>
        <v>626.32569162351604</v>
      </c>
      <c r="R9">
        <f>AA9*1/2</f>
        <v>268.42529641007798</v>
      </c>
      <c r="Y9" s="15">
        <v>1252.65138324703</v>
      </c>
      <c r="Z9" s="1"/>
      <c r="AA9" s="15">
        <v>536.85059282015698</v>
      </c>
      <c r="AB9" s="1"/>
      <c r="AC9" s="1"/>
      <c r="AD9" s="1"/>
      <c r="AE9" s="1"/>
    </row>
    <row r="16" spans="1:31">
      <c r="M16" s="2"/>
    </row>
    <row r="17" spans="9:31">
      <c r="I17" s="1"/>
      <c r="J17" s="1"/>
      <c r="K17" s="1"/>
      <c r="L17" s="1"/>
      <c r="M17" s="2" t="s">
        <v>66</v>
      </c>
      <c r="N17" s="1"/>
      <c r="O17" s="1"/>
      <c r="P17" s="1"/>
      <c r="Q17" s="1"/>
      <c r="R17" s="1"/>
      <c r="S17" s="1"/>
      <c r="T17" s="1"/>
      <c r="U17" s="1"/>
      <c r="V17" s="1"/>
    </row>
    <row r="18" spans="9:31">
      <c r="I18" s="2" t="s">
        <v>12</v>
      </c>
      <c r="J18" s="1" t="s">
        <v>10</v>
      </c>
      <c r="K18" s="3" t="s">
        <v>132</v>
      </c>
      <c r="L18" s="3" t="s">
        <v>133</v>
      </c>
      <c r="M18" s="3" t="s">
        <v>134</v>
      </c>
      <c r="N18" s="3" t="s">
        <v>135</v>
      </c>
      <c r="O18" s="4" t="s">
        <v>11</v>
      </c>
      <c r="P18" s="5" t="s">
        <v>84</v>
      </c>
      <c r="Q18" s="7" t="s">
        <v>90</v>
      </c>
      <c r="R18" s="7" t="s">
        <v>85</v>
      </c>
      <c r="S18" s="7" t="s">
        <v>87</v>
      </c>
      <c r="T18" s="7" t="s">
        <v>88</v>
      </c>
      <c r="U18" s="7" t="s">
        <v>86</v>
      </c>
      <c r="V18" s="7" t="s">
        <v>89</v>
      </c>
    </row>
    <row r="19" spans="9:31">
      <c r="I19" s="1" t="s">
        <v>136</v>
      </c>
      <c r="J19" s="4" t="s">
        <v>69</v>
      </c>
      <c r="K19" s="6" t="s">
        <v>137</v>
      </c>
      <c r="L19" s="1" t="s">
        <v>138</v>
      </c>
      <c r="M19" s="1" t="s">
        <v>139</v>
      </c>
      <c r="N19" s="1"/>
      <c r="O19" s="1">
        <v>2050</v>
      </c>
      <c r="P19">
        <f>Y19*1/2</f>
        <v>90.7</v>
      </c>
      <c r="R19">
        <f>AA19*1/2</f>
        <v>362.8</v>
      </c>
      <c r="Y19" s="1">
        <v>181.4</v>
      </c>
      <c r="Z19" s="1"/>
      <c r="AA19" s="1">
        <v>725.6</v>
      </c>
      <c r="AB19" s="1"/>
      <c r="AC19" s="8"/>
      <c r="AD19" s="9"/>
      <c r="AE19" s="1"/>
    </row>
    <row r="20" spans="9:31">
      <c r="I20" s="1" t="s">
        <v>136</v>
      </c>
      <c r="J20" s="4" t="s">
        <v>69</v>
      </c>
      <c r="K20" s="6" t="s">
        <v>140</v>
      </c>
      <c r="L20" s="1" t="s">
        <v>141</v>
      </c>
      <c r="M20" s="1" t="s">
        <v>142</v>
      </c>
      <c r="N20" s="1"/>
      <c r="O20" s="1">
        <v>2050</v>
      </c>
      <c r="P20">
        <f t="shared" ref="P20:Q21" si="0">Y20*1/2</f>
        <v>3702.1987055703999</v>
      </c>
      <c r="Q20">
        <f t="shared" si="0"/>
        <v>317.079281841473</v>
      </c>
      <c r="S20">
        <f>AB20*1/2</f>
        <v>117.3229300095235</v>
      </c>
      <c r="U20">
        <f>AD20*1/2</f>
        <v>159.30023444434849</v>
      </c>
      <c r="Y20" s="10">
        <v>7404.3974111407997</v>
      </c>
      <c r="Z20" s="11">
        <v>634.15856368294601</v>
      </c>
      <c r="AA20" s="12"/>
      <c r="AB20" s="13">
        <v>234.64586001904701</v>
      </c>
      <c r="AC20" s="12"/>
      <c r="AD20" s="14">
        <v>318.60046888869698</v>
      </c>
      <c r="AE20" s="4"/>
    </row>
    <row r="21" spans="9:31">
      <c r="I21" s="1" t="s">
        <v>136</v>
      </c>
      <c r="J21" s="4" t="s">
        <v>69</v>
      </c>
      <c r="K21" s="1" t="s">
        <v>143</v>
      </c>
      <c r="L21" s="1"/>
      <c r="M21" s="1" t="s">
        <v>144</v>
      </c>
      <c r="N21" s="1"/>
      <c r="O21" s="1">
        <v>2050</v>
      </c>
      <c r="P21">
        <f t="shared" si="0"/>
        <v>626.32569162351501</v>
      </c>
      <c r="R21">
        <f>AA21*1/2</f>
        <v>268.42529641007849</v>
      </c>
      <c r="Y21" s="15">
        <v>1252.65138324703</v>
      </c>
      <c r="Z21" s="1"/>
      <c r="AA21" s="15">
        <v>536.85059282015698</v>
      </c>
      <c r="AB21" s="1"/>
      <c r="AC21" s="1"/>
      <c r="AD21" s="1"/>
      <c r="AE21"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N41"/>
  <sheetViews>
    <sheetView topLeftCell="C24" workbookViewId="0">
      <selection activeCell="P41" sqref="P41"/>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4">
      <c r="B4" s="17" t="s">
        <v>1</v>
      </c>
    </row>
    <row r="5" spans="2:14">
      <c r="B5" s="16" t="s">
        <v>2</v>
      </c>
    </row>
    <row r="9" spans="2:14">
      <c r="J9" s="16" t="s">
        <v>3</v>
      </c>
    </row>
    <row r="10" spans="2:14">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2:14">
      <c r="G12" t="s">
        <v>23</v>
      </c>
      <c r="I12" s="16">
        <v>2021</v>
      </c>
      <c r="J12" s="16" t="s">
        <v>17</v>
      </c>
      <c r="K12" s="16">
        <v>1</v>
      </c>
      <c r="L12" s="16">
        <f t="shared" ref="L12:L30" si="0">N12*1000</f>
        <v>150114.7371</v>
      </c>
      <c r="N12" s="20">
        <v>150.11473710000001</v>
      </c>
    </row>
    <row r="13" spans="2:14">
      <c r="G13" t="s">
        <v>23</v>
      </c>
      <c r="I13" s="16">
        <v>2022</v>
      </c>
      <c r="J13" s="16" t="s">
        <v>17</v>
      </c>
      <c r="K13" s="16">
        <v>1</v>
      </c>
      <c r="L13" s="16">
        <f t="shared" si="0"/>
        <v>168650.9161</v>
      </c>
      <c r="N13" s="20">
        <v>168.65091609999999</v>
      </c>
    </row>
    <row r="14" spans="2:14">
      <c r="G14" t="s">
        <v>23</v>
      </c>
      <c r="I14" s="16">
        <v>2023</v>
      </c>
      <c r="J14" s="16" t="s">
        <v>17</v>
      </c>
      <c r="K14" s="16">
        <v>1</v>
      </c>
      <c r="L14" s="16">
        <f t="shared" si="0"/>
        <v>172329.77350000001</v>
      </c>
      <c r="N14" s="20">
        <v>172.32977349999999</v>
      </c>
    </row>
    <row r="15" spans="2:14">
      <c r="G15" t="s">
        <v>23</v>
      </c>
      <c r="I15" s="16">
        <v>2024</v>
      </c>
      <c r="J15" s="16" t="s">
        <v>17</v>
      </c>
      <c r="K15" s="16">
        <v>1</v>
      </c>
      <c r="L15" s="16">
        <f t="shared" si="0"/>
        <v>170379.97880000001</v>
      </c>
      <c r="N15" s="20">
        <v>170.3799788</v>
      </c>
    </row>
    <row r="16" spans="2:14">
      <c r="G16" t="s">
        <v>23</v>
      </c>
      <c r="I16" s="16">
        <v>2025</v>
      </c>
      <c r="J16" s="16" t="s">
        <v>17</v>
      </c>
      <c r="K16" s="16">
        <v>1</v>
      </c>
      <c r="L16" s="16">
        <f t="shared" si="0"/>
        <v>169566.1153</v>
      </c>
      <c r="N16" s="20">
        <v>169.56611530000001</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164823.30729999999</v>
      </c>
      <c r="N18" s="20">
        <v>164.82330730000001</v>
      </c>
    </row>
    <row r="19" spans="7:14">
      <c r="G19" t="s">
        <v>23</v>
      </c>
      <c r="I19" s="16">
        <v>2028</v>
      </c>
      <c r="J19" s="16" t="s">
        <v>17</v>
      </c>
      <c r="K19" s="16">
        <v>1</v>
      </c>
      <c r="L19" s="16">
        <f t="shared" si="0"/>
        <v>159733.98050000001</v>
      </c>
      <c r="N19" s="20">
        <v>159.7339805</v>
      </c>
    </row>
    <row r="20" spans="7:14">
      <c r="G20" t="s">
        <v>23</v>
      </c>
      <c r="I20" s="16">
        <v>2029</v>
      </c>
      <c r="J20" s="16" t="s">
        <v>17</v>
      </c>
      <c r="K20" s="16">
        <v>1</v>
      </c>
      <c r="L20" s="16">
        <f t="shared" si="0"/>
        <v>154409.22589999999</v>
      </c>
      <c r="N20" s="20">
        <v>154.4092259</v>
      </c>
    </row>
    <row r="21" spans="7:14">
      <c r="G21" t="s">
        <v>23</v>
      </c>
      <c r="I21" s="16">
        <v>2030</v>
      </c>
      <c r="J21" s="16" t="s">
        <v>17</v>
      </c>
      <c r="K21" s="16">
        <v>1</v>
      </c>
      <c r="L21" s="16">
        <f t="shared" si="0"/>
        <v>148034.66769999999</v>
      </c>
      <c r="N21" s="20">
        <v>148.0346677</v>
      </c>
    </row>
    <row r="22" spans="7:14">
      <c r="G22" t="s">
        <v>23</v>
      </c>
      <c r="I22" s="16">
        <v>2031</v>
      </c>
      <c r="J22" s="16" t="s">
        <v>17</v>
      </c>
      <c r="K22" s="16">
        <v>1</v>
      </c>
      <c r="L22" s="16">
        <f t="shared" si="0"/>
        <v>140688.09770000001</v>
      </c>
      <c r="N22" s="20">
        <v>140.68809769999999</v>
      </c>
    </row>
    <row r="23" spans="7:14">
      <c r="G23" t="s">
        <v>23</v>
      </c>
      <c r="I23" s="16">
        <v>2032</v>
      </c>
      <c r="J23" s="16" t="s">
        <v>17</v>
      </c>
      <c r="K23" s="16">
        <v>1</v>
      </c>
      <c r="L23" s="16">
        <f t="shared" si="0"/>
        <v>133032.84659999999</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117246.18919999999</v>
      </c>
      <c r="N25" s="20">
        <v>117.2461892</v>
      </c>
    </row>
    <row r="26" spans="7:14">
      <c r="G26" t="s">
        <v>23</v>
      </c>
      <c r="I26" s="16">
        <v>2035</v>
      </c>
      <c r="J26" s="16" t="s">
        <v>17</v>
      </c>
      <c r="K26" s="16">
        <v>1</v>
      </c>
      <c r="L26" s="16">
        <f t="shared" si="0"/>
        <v>108998.4381</v>
      </c>
      <c r="N26" s="20">
        <v>108.9984381</v>
      </c>
    </row>
    <row r="27" spans="7:14">
      <c r="G27" t="s">
        <v>23</v>
      </c>
      <c r="I27" s="16">
        <v>2036</v>
      </c>
      <c r="J27" s="16" t="s">
        <v>17</v>
      </c>
      <c r="K27" s="16">
        <v>1</v>
      </c>
      <c r="L27" s="16">
        <f t="shared" si="0"/>
        <v>100335.78720000001</v>
      </c>
      <c r="N27" s="20">
        <v>100.3357872</v>
      </c>
    </row>
    <row r="28" spans="7:14">
      <c r="G28" t="s">
        <v>23</v>
      </c>
      <c r="I28" s="16">
        <v>2037</v>
      </c>
      <c r="J28" s="16" t="s">
        <v>17</v>
      </c>
      <c r="K28" s="16">
        <v>1</v>
      </c>
      <c r="L28" s="16">
        <f t="shared" si="0"/>
        <v>91954.46574</v>
      </c>
      <c r="N28" s="20">
        <v>91.954465740000003</v>
      </c>
    </row>
    <row r="29" spans="7:14">
      <c r="G29" t="s">
        <v>23</v>
      </c>
      <c r="I29" s="16">
        <v>2038</v>
      </c>
      <c r="J29" s="16" t="s">
        <v>17</v>
      </c>
      <c r="K29" s="16">
        <v>1</v>
      </c>
      <c r="L29" s="16">
        <f t="shared" si="0"/>
        <v>83997.417570000005</v>
      </c>
      <c r="N29" s="20">
        <v>83.997417569999996</v>
      </c>
    </row>
    <row r="30" spans="7:14">
      <c r="G30" t="s">
        <v>23</v>
      </c>
      <c r="I30" s="16">
        <v>2039</v>
      </c>
      <c r="J30" s="16" t="s">
        <v>17</v>
      </c>
      <c r="K30" s="16">
        <v>1</v>
      </c>
      <c r="L30" s="16">
        <f t="shared" si="0"/>
        <v>76378.080090000003</v>
      </c>
      <c r="N30" s="20">
        <v>76.378080089999997</v>
      </c>
    </row>
    <row r="31" spans="7:14">
      <c r="G31" t="s">
        <v>23</v>
      </c>
      <c r="I31" s="16">
        <v>2040</v>
      </c>
      <c r="J31" s="16" t="s">
        <v>17</v>
      </c>
      <c r="K31" s="16">
        <v>1</v>
      </c>
      <c r="L31" s="52">
        <f>N31*1000*1.1</f>
        <v>75755.215920999995</v>
      </c>
      <c r="N31" s="20">
        <v>68.868378109999995</v>
      </c>
    </row>
    <row r="32" spans="7:14">
      <c r="G32" t="s">
        <v>23</v>
      </c>
      <c r="I32" s="16">
        <v>2041</v>
      </c>
      <c r="J32" s="16" t="s">
        <v>17</v>
      </c>
      <c r="K32" s="16">
        <v>1</v>
      </c>
      <c r="L32" s="52">
        <f t="shared" ref="L32:L41" si="1">N32*1000*1.1</f>
        <v>67805.303532999998</v>
      </c>
      <c r="N32" s="20">
        <v>61.641185030000003</v>
      </c>
    </row>
    <row r="33" spans="7:14">
      <c r="G33" t="s">
        <v>23</v>
      </c>
      <c r="I33" s="16">
        <v>2042</v>
      </c>
      <c r="J33" s="16" t="s">
        <v>17</v>
      </c>
      <c r="K33" s="16">
        <v>1</v>
      </c>
      <c r="L33" s="52">
        <f t="shared" si="1"/>
        <v>60279.010846999998</v>
      </c>
      <c r="N33" s="20">
        <v>54.799100770000003</v>
      </c>
    </row>
    <row r="34" spans="7:14">
      <c r="G34" t="s">
        <v>23</v>
      </c>
      <c r="I34" s="16">
        <v>2043</v>
      </c>
      <c r="J34" s="16" t="s">
        <v>17</v>
      </c>
      <c r="K34" s="16">
        <v>1</v>
      </c>
      <c r="L34" s="52">
        <f t="shared" si="1"/>
        <v>53302.493684000001</v>
      </c>
      <c r="N34" s="20">
        <v>48.45681244</v>
      </c>
    </row>
    <row r="35" spans="7:14">
      <c r="G35" t="s">
        <v>23</v>
      </c>
      <c r="I35" s="16">
        <v>2044</v>
      </c>
      <c r="J35" s="16" t="s">
        <v>17</v>
      </c>
      <c r="K35" s="16">
        <v>1</v>
      </c>
      <c r="L35" s="52">
        <f t="shared" si="1"/>
        <v>46741.348896000003</v>
      </c>
      <c r="N35" s="20">
        <v>42.492135359999999</v>
      </c>
    </row>
    <row r="36" spans="7:14">
      <c r="G36" t="s">
        <v>23</v>
      </c>
      <c r="I36" s="16">
        <v>2045</v>
      </c>
      <c r="J36" s="16" t="s">
        <v>17</v>
      </c>
      <c r="K36" s="16">
        <v>1</v>
      </c>
      <c r="L36" s="52">
        <f t="shared" si="1"/>
        <v>40664.055123999999</v>
      </c>
      <c r="N36" s="20">
        <v>36.967322840000001</v>
      </c>
    </row>
    <row r="37" spans="7:14">
      <c r="G37" t="s">
        <v>23</v>
      </c>
      <c r="I37" s="16">
        <v>2046</v>
      </c>
      <c r="J37" s="16" t="s">
        <v>17</v>
      </c>
      <c r="K37" s="16">
        <v>1</v>
      </c>
      <c r="L37" s="52">
        <f t="shared" si="1"/>
        <v>34958.940797000003</v>
      </c>
      <c r="N37" s="20">
        <v>31.78085527</v>
      </c>
    </row>
    <row r="38" spans="7:14">
      <c r="G38" t="s">
        <v>23</v>
      </c>
      <c r="I38" s="16">
        <v>2047</v>
      </c>
      <c r="J38" s="16" t="s">
        <v>17</v>
      </c>
      <c r="K38" s="16">
        <v>1</v>
      </c>
      <c r="L38" s="52">
        <f t="shared" si="1"/>
        <v>29584.486392999999</v>
      </c>
      <c r="N38" s="20">
        <v>26.894987629999999</v>
      </c>
    </row>
    <row r="39" spans="7:14">
      <c r="G39" t="s">
        <v>23</v>
      </c>
      <c r="I39" s="16">
        <v>2048</v>
      </c>
      <c r="J39" s="16" t="s">
        <v>17</v>
      </c>
      <c r="K39" s="16">
        <v>1</v>
      </c>
      <c r="L39" s="52">
        <f t="shared" si="1"/>
        <v>24587.789534</v>
      </c>
      <c r="N39" s="20">
        <v>22.352535939999999</v>
      </c>
    </row>
    <row r="40" spans="7:14">
      <c r="G40" t="s">
        <v>23</v>
      </c>
      <c r="I40" s="16">
        <v>2049</v>
      </c>
      <c r="J40" s="16" t="s">
        <v>17</v>
      </c>
      <c r="K40" s="16">
        <v>1</v>
      </c>
      <c r="L40" s="52">
        <f t="shared" si="1"/>
        <v>19904.313671</v>
      </c>
      <c r="N40" s="20">
        <v>18.094830609999999</v>
      </c>
    </row>
    <row r="41" spans="7:14">
      <c r="G41" t="s">
        <v>23</v>
      </c>
      <c r="I41" s="16">
        <v>2050</v>
      </c>
      <c r="J41" s="16" t="s">
        <v>17</v>
      </c>
      <c r="K41" s="16">
        <v>1</v>
      </c>
      <c r="L41" s="52">
        <f t="shared" si="1"/>
        <v>15727.63731</v>
      </c>
      <c r="N41" s="20">
        <v>14.2978521</v>
      </c>
    </row>
  </sheetData>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1"/>
  <sheetViews>
    <sheetView topLeftCell="A15" zoomScale="70" zoomScaleNormal="70" workbookViewId="0">
      <selection activeCell="M45" sqref="M45"/>
    </sheetView>
  </sheetViews>
  <sheetFormatPr defaultColWidth="8.7265625" defaultRowHeight="14.5"/>
  <cols>
    <col min="1" max="1" width="65.08984375" style="16" customWidth="1"/>
    <col min="2" max="10" width="8.7265625" style="16"/>
    <col min="11" max="11" width="11.54296875" style="16" customWidth="1"/>
    <col min="12" max="12" width="12.81640625" style="16"/>
    <col min="14" max="14" width="19.54296875" customWidth="1"/>
    <col min="15" max="16" width="22.6328125" customWidth="1"/>
    <col min="17" max="17" width="18.7265625" customWidth="1"/>
    <col min="18" max="18" width="32" customWidth="1"/>
  </cols>
  <sheetData>
    <row r="1" spans="1:20">
      <c r="A1" s="16" t="s">
        <v>24</v>
      </c>
      <c r="B1" s="16" t="s">
        <v>25</v>
      </c>
    </row>
    <row r="4" spans="1:20">
      <c r="B4" s="17" t="s">
        <v>1</v>
      </c>
    </row>
    <row r="5" spans="1:20">
      <c r="B5" s="16" t="s">
        <v>2</v>
      </c>
    </row>
    <row r="8" spans="1:20">
      <c r="J8" s="16" t="s">
        <v>3</v>
      </c>
    </row>
    <row r="9" spans="1:20">
      <c r="B9" s="16" t="s">
        <v>4</v>
      </c>
      <c r="C9" s="16" t="s">
        <v>5</v>
      </c>
      <c r="D9" s="16" t="s">
        <v>6</v>
      </c>
      <c r="E9" s="16" t="s">
        <v>7</v>
      </c>
      <c r="F9" s="16" t="s">
        <v>8</v>
      </c>
      <c r="G9" s="16" t="s">
        <v>9</v>
      </c>
      <c r="H9" s="16" t="s">
        <v>10</v>
      </c>
      <c r="I9" s="16" t="s">
        <v>11</v>
      </c>
      <c r="J9" s="16" t="s">
        <v>12</v>
      </c>
      <c r="K9" s="16" t="s">
        <v>13</v>
      </c>
      <c r="L9" s="16" t="s">
        <v>14</v>
      </c>
      <c r="N9" s="53"/>
      <c r="P9" s="54" t="s">
        <v>26</v>
      </c>
      <c r="Q9" s="54" t="s">
        <v>27</v>
      </c>
      <c r="R9" s="55" t="s">
        <v>28</v>
      </c>
      <c r="T9" t="s">
        <v>29</v>
      </c>
    </row>
    <row r="10" spans="1:20">
      <c r="B10" s="16" t="s">
        <v>30</v>
      </c>
      <c r="G10" t="s">
        <v>31</v>
      </c>
      <c r="I10" s="16">
        <v>2020</v>
      </c>
      <c r="J10" s="16" t="s">
        <v>17</v>
      </c>
      <c r="K10" s="16">
        <v>1</v>
      </c>
      <c r="N10" s="20"/>
      <c r="P10" s="28">
        <v>73.575880659999996</v>
      </c>
      <c r="Q10">
        <v>183.35402999999999</v>
      </c>
      <c r="R10">
        <v>46.057254</v>
      </c>
      <c r="T10" s="28">
        <v>-17.30257254</v>
      </c>
    </row>
    <row r="11" spans="1:20">
      <c r="G11" t="s">
        <v>31</v>
      </c>
      <c r="I11" s="16">
        <v>2021</v>
      </c>
      <c r="J11" s="16" t="s">
        <v>17</v>
      </c>
      <c r="K11" s="16">
        <v>1</v>
      </c>
      <c r="L11" s="16">
        <f t="shared" ref="L11:L40" si="0">SUM(P11:R11)*1000</f>
        <v>312948.70898</v>
      </c>
      <c r="N11" s="20"/>
      <c r="P11" s="20">
        <v>76.812552830000001</v>
      </c>
      <c r="Q11" s="20">
        <v>189.15235150000001</v>
      </c>
      <c r="R11" s="20">
        <v>46.983804650000003</v>
      </c>
      <c r="T11" s="28">
        <v>-15.406325819999999</v>
      </c>
    </row>
    <row r="12" spans="1:20">
      <c r="G12" t="s">
        <v>31</v>
      </c>
      <c r="I12" s="16">
        <v>2022</v>
      </c>
      <c r="J12" s="16" t="s">
        <v>17</v>
      </c>
      <c r="K12" s="16">
        <v>1</v>
      </c>
      <c r="L12" s="16">
        <f t="shared" si="0"/>
        <v>311563.88228000002</v>
      </c>
      <c r="N12" s="20"/>
      <c r="P12" s="20">
        <v>74.206674160000006</v>
      </c>
      <c r="Q12" s="20">
        <v>191.4234074</v>
      </c>
      <c r="R12" s="20">
        <v>45.933800720000001</v>
      </c>
      <c r="T12" s="28">
        <v>-17.23053509</v>
      </c>
    </row>
    <row r="13" spans="1:20">
      <c r="G13" t="s">
        <v>31</v>
      </c>
      <c r="I13" s="16">
        <v>2023</v>
      </c>
      <c r="J13" s="16" t="s">
        <v>17</v>
      </c>
      <c r="K13" s="16">
        <v>1</v>
      </c>
      <c r="L13" s="16">
        <f t="shared" si="0"/>
        <v>309717.59778000001</v>
      </c>
      <c r="N13" s="20"/>
      <c r="P13" s="20">
        <v>75.913176149999998</v>
      </c>
      <c r="Q13" s="20">
        <v>188.9128906</v>
      </c>
      <c r="R13" s="20">
        <v>44.891531030000003</v>
      </c>
      <c r="T13" s="28">
        <v>-19.054744370000002</v>
      </c>
    </row>
    <row r="14" spans="1:20">
      <c r="G14" t="s">
        <v>31</v>
      </c>
      <c r="I14" s="16">
        <v>2024</v>
      </c>
      <c r="J14" s="16" t="s">
        <v>17</v>
      </c>
      <c r="K14" s="16">
        <v>1</v>
      </c>
      <c r="L14" s="16">
        <f t="shared" si="0"/>
        <v>302065.49566000002</v>
      </c>
      <c r="N14" s="20"/>
      <c r="P14" s="20">
        <v>74.575085909999999</v>
      </c>
      <c r="Q14" s="20">
        <v>183.39135640000001</v>
      </c>
      <c r="R14" s="20">
        <v>44.099053349999998</v>
      </c>
      <c r="T14" s="28">
        <v>-20.878953639999999</v>
      </c>
    </row>
    <row r="15" spans="1:20">
      <c r="G15" t="s">
        <v>31</v>
      </c>
      <c r="I15" s="16">
        <v>2025</v>
      </c>
      <c r="J15" s="16" t="s">
        <v>17</v>
      </c>
      <c r="K15" s="16">
        <v>1</v>
      </c>
      <c r="L15" s="16">
        <f t="shared" si="0"/>
        <v>291833.93700999999</v>
      </c>
      <c r="N15" s="20"/>
      <c r="P15" s="20">
        <v>72.158139509999998</v>
      </c>
      <c r="Q15" s="20">
        <v>177.27117100000001</v>
      </c>
      <c r="R15" s="20">
        <v>42.404626499999999</v>
      </c>
      <c r="T15" s="28">
        <v>-22.70316291</v>
      </c>
    </row>
    <row r="16" spans="1:20">
      <c r="G16" t="s">
        <v>31</v>
      </c>
      <c r="I16" s="16">
        <v>2026</v>
      </c>
      <c r="J16" s="16" t="s">
        <v>17</v>
      </c>
      <c r="K16" s="16">
        <v>1</v>
      </c>
      <c r="L16" s="16">
        <f t="shared" si="0"/>
        <v>283696.79167000001</v>
      </c>
      <c r="N16" s="20"/>
      <c r="P16" s="20">
        <v>69.65448481</v>
      </c>
      <c r="Q16" s="20">
        <v>172.60874219999999</v>
      </c>
      <c r="R16" s="20">
        <v>41.433564660000002</v>
      </c>
      <c r="T16" s="28">
        <v>-24.52737218</v>
      </c>
    </row>
    <row r="17" spans="7:20">
      <c r="G17" t="s">
        <v>31</v>
      </c>
      <c r="I17" s="16">
        <v>2027</v>
      </c>
      <c r="J17" s="16" t="s">
        <v>17</v>
      </c>
      <c r="K17" s="16">
        <v>1</v>
      </c>
      <c r="L17" s="16">
        <f t="shared" si="0"/>
        <v>274252.88082999998</v>
      </c>
      <c r="N17" s="20"/>
      <c r="P17" s="20">
        <v>68.023264979999993</v>
      </c>
      <c r="Q17" s="20">
        <v>165.76850959999999</v>
      </c>
      <c r="R17" s="20">
        <v>40.46110625</v>
      </c>
      <c r="T17" s="28">
        <v>-26.351581459999998</v>
      </c>
    </row>
    <row r="18" spans="7:20">
      <c r="G18" t="s">
        <v>31</v>
      </c>
      <c r="I18" s="16">
        <v>2028</v>
      </c>
      <c r="J18" s="16" t="s">
        <v>17</v>
      </c>
      <c r="K18" s="16">
        <v>1</v>
      </c>
      <c r="L18" s="16">
        <f t="shared" si="0"/>
        <v>261728.57444999999</v>
      </c>
      <c r="N18" s="20"/>
      <c r="P18" s="20">
        <v>65.385444219999997</v>
      </c>
      <c r="Q18" s="20">
        <v>157.14402219999999</v>
      </c>
      <c r="R18" s="20">
        <v>39.199108029999998</v>
      </c>
      <c r="T18" s="28">
        <v>-28.175790729999999</v>
      </c>
    </row>
    <row r="19" spans="7:20">
      <c r="G19" t="s">
        <v>31</v>
      </c>
      <c r="I19" s="16">
        <v>2029</v>
      </c>
      <c r="J19" s="16" t="s">
        <v>17</v>
      </c>
      <c r="K19" s="16">
        <v>1</v>
      </c>
      <c r="L19" s="16">
        <f t="shared" si="0"/>
        <v>245769.59808</v>
      </c>
      <c r="N19" s="20"/>
      <c r="P19" s="20">
        <v>60.961207250000001</v>
      </c>
      <c r="Q19" s="20">
        <v>146.86295559999999</v>
      </c>
      <c r="R19" s="20">
        <v>37.945435230000001</v>
      </c>
      <c r="T19" s="28">
        <v>-30</v>
      </c>
    </row>
    <row r="20" spans="7:20">
      <c r="G20" t="s">
        <v>31</v>
      </c>
      <c r="I20" s="16">
        <v>2030</v>
      </c>
      <c r="J20" s="16" t="s">
        <v>17</v>
      </c>
      <c r="K20" s="16">
        <v>1</v>
      </c>
      <c r="L20" s="16">
        <f t="shared" si="0"/>
        <v>227991.83259000001</v>
      </c>
      <c r="N20" s="20"/>
      <c r="P20" s="20">
        <v>56.542674490000003</v>
      </c>
      <c r="Q20" s="20">
        <v>134.8391153</v>
      </c>
      <c r="R20" s="20">
        <v>36.610042800000002</v>
      </c>
      <c r="T20" s="28">
        <v>-31</v>
      </c>
    </row>
    <row r="21" spans="7:20">
      <c r="G21" t="s">
        <v>31</v>
      </c>
      <c r="I21" s="16">
        <v>2031</v>
      </c>
      <c r="J21" s="16" t="s">
        <v>17</v>
      </c>
      <c r="K21" s="16">
        <v>1</v>
      </c>
      <c r="L21" s="16">
        <f t="shared" si="0"/>
        <v>214298.98055000001</v>
      </c>
      <c r="N21" s="20"/>
      <c r="P21" s="20">
        <v>54.462918340000002</v>
      </c>
      <c r="Q21" s="20">
        <v>123.72308839999999</v>
      </c>
      <c r="R21" s="20">
        <v>36.11297381</v>
      </c>
      <c r="T21" s="28">
        <v>-32</v>
      </c>
    </row>
    <row r="22" spans="7:20">
      <c r="G22" t="s">
        <v>31</v>
      </c>
      <c r="I22" s="16">
        <v>2032</v>
      </c>
      <c r="J22" s="16" t="s">
        <v>17</v>
      </c>
      <c r="K22" s="16">
        <v>1</v>
      </c>
      <c r="L22" s="16">
        <f t="shared" si="0"/>
        <v>200408.52767000001</v>
      </c>
      <c r="N22" s="20"/>
      <c r="P22" s="20">
        <v>51.616457439999998</v>
      </c>
      <c r="Q22" s="20">
        <v>113.1427199</v>
      </c>
      <c r="R22" s="20">
        <v>35.649350329999997</v>
      </c>
      <c r="T22" s="28">
        <v>-33</v>
      </c>
    </row>
    <row r="23" spans="7:20">
      <c r="G23" t="s">
        <v>31</v>
      </c>
      <c r="I23" s="16">
        <v>2033</v>
      </c>
      <c r="J23" s="16" t="s">
        <v>17</v>
      </c>
      <c r="K23" s="16">
        <v>1</v>
      </c>
      <c r="L23" s="16">
        <f t="shared" si="0"/>
        <v>187006.25304000001</v>
      </c>
      <c r="N23" s="20"/>
      <c r="P23" s="20">
        <v>49.263060619999997</v>
      </c>
      <c r="Q23" s="20">
        <v>102.59747590000001</v>
      </c>
      <c r="R23" s="20">
        <v>35.145716520000001</v>
      </c>
      <c r="T23" s="28">
        <v>-34</v>
      </c>
    </row>
    <row r="24" spans="7:20">
      <c r="G24" t="s">
        <v>31</v>
      </c>
      <c r="I24" s="16">
        <v>2034</v>
      </c>
      <c r="J24" s="16" t="s">
        <v>17</v>
      </c>
      <c r="K24" s="16">
        <v>1</v>
      </c>
      <c r="L24" s="16">
        <f t="shared" si="0"/>
        <v>173927.85113</v>
      </c>
      <c r="N24" s="20"/>
      <c r="P24" s="20">
        <v>46.830021629999997</v>
      </c>
      <c r="Q24" s="20">
        <v>92.495184780000002</v>
      </c>
      <c r="R24" s="20">
        <v>34.602644720000001</v>
      </c>
      <c r="T24" s="28">
        <v>-35</v>
      </c>
    </row>
    <row r="25" spans="7:20">
      <c r="G25" t="s">
        <v>31</v>
      </c>
      <c r="I25" s="16">
        <v>2035</v>
      </c>
      <c r="J25" s="16" t="s">
        <v>17</v>
      </c>
      <c r="K25" s="16">
        <v>1</v>
      </c>
      <c r="L25" s="16">
        <f t="shared" si="0"/>
        <v>163194.82696000001</v>
      </c>
      <c r="N25" s="20"/>
      <c r="P25" s="20">
        <v>45.437813149999997</v>
      </c>
      <c r="Q25" s="20">
        <v>83.637030440000004</v>
      </c>
      <c r="R25" s="20">
        <v>34.11998337</v>
      </c>
      <c r="T25" s="28">
        <v>-36</v>
      </c>
    </row>
    <row r="26" spans="7:20">
      <c r="G26" t="s">
        <v>31</v>
      </c>
      <c r="I26" s="16">
        <v>2036</v>
      </c>
      <c r="J26" s="16" t="s">
        <v>17</v>
      </c>
      <c r="K26" s="16">
        <v>1</v>
      </c>
      <c r="L26" s="16">
        <f t="shared" si="0"/>
        <v>150662.57960999999</v>
      </c>
      <c r="N26" s="20"/>
      <c r="P26" s="20">
        <v>42.39814088</v>
      </c>
      <c r="Q26" s="20">
        <v>74.633496829999999</v>
      </c>
      <c r="R26" s="20">
        <v>33.630941900000003</v>
      </c>
      <c r="T26" s="28">
        <v>-37</v>
      </c>
    </row>
    <row r="27" spans="7:20">
      <c r="G27" t="s">
        <v>31</v>
      </c>
      <c r="I27" s="16">
        <v>2037</v>
      </c>
      <c r="J27" s="16" t="s">
        <v>17</v>
      </c>
      <c r="K27" s="16">
        <v>1</v>
      </c>
      <c r="L27" s="16">
        <f t="shared" si="0"/>
        <v>138149.18982</v>
      </c>
      <c r="N27" s="20"/>
      <c r="P27" s="20">
        <v>39.54132139</v>
      </c>
      <c r="Q27" s="20">
        <v>65.507667350000006</v>
      </c>
      <c r="R27" s="20">
        <v>33.100201079999998</v>
      </c>
      <c r="T27" s="28">
        <v>-38</v>
      </c>
    </row>
    <row r="28" spans="7:20">
      <c r="G28" t="s">
        <v>31</v>
      </c>
      <c r="I28" s="16">
        <v>2038</v>
      </c>
      <c r="J28" s="16" t="s">
        <v>17</v>
      </c>
      <c r="K28" s="16">
        <v>1</v>
      </c>
      <c r="L28" s="16">
        <f t="shared" si="0"/>
        <v>127970.76631000001</v>
      </c>
      <c r="N28" s="20"/>
      <c r="P28" s="20">
        <v>36.582578509999998</v>
      </c>
      <c r="Q28" s="20">
        <v>58.873069540000003</v>
      </c>
      <c r="R28" s="20">
        <v>32.515118260000001</v>
      </c>
      <c r="T28" s="28">
        <v>-39</v>
      </c>
    </row>
    <row r="29" spans="7:20">
      <c r="G29" t="s">
        <v>31</v>
      </c>
      <c r="I29" s="16">
        <v>2039</v>
      </c>
      <c r="J29" s="16" t="s">
        <v>17</v>
      </c>
      <c r="K29" s="16">
        <v>1</v>
      </c>
      <c r="L29" s="16">
        <f t="shared" si="0"/>
        <v>121203.97237</v>
      </c>
      <c r="N29" s="20"/>
      <c r="P29" s="20">
        <v>33.686332610000001</v>
      </c>
      <c r="Q29" s="20">
        <v>55.536665730000003</v>
      </c>
      <c r="R29" s="20">
        <v>31.980974029999999</v>
      </c>
      <c r="T29" s="28">
        <v>-40</v>
      </c>
    </row>
    <row r="30" spans="7:20">
      <c r="G30" t="s">
        <v>31</v>
      </c>
      <c r="I30" s="16">
        <v>2040</v>
      </c>
      <c r="J30" s="16" t="s">
        <v>17</v>
      </c>
      <c r="K30" s="16">
        <v>1</v>
      </c>
      <c r="L30" s="16">
        <f t="shared" si="0"/>
        <v>113528.3609</v>
      </c>
      <c r="N30" s="20"/>
      <c r="P30" s="20">
        <v>30.066673290000001</v>
      </c>
      <c r="Q30" s="20">
        <v>52.028036030000003</v>
      </c>
      <c r="R30" s="20">
        <v>31.433651579999999</v>
      </c>
      <c r="T30" s="28">
        <v>-41</v>
      </c>
    </row>
    <row r="31" spans="7:20">
      <c r="G31" t="s">
        <v>31</v>
      </c>
      <c r="I31" s="16">
        <v>2041</v>
      </c>
      <c r="J31" s="16" t="s">
        <v>17</v>
      </c>
      <c r="K31" s="16">
        <v>1</v>
      </c>
      <c r="L31" s="16">
        <f t="shared" si="0"/>
        <v>105616.99698</v>
      </c>
      <c r="N31" s="20"/>
      <c r="P31" s="20">
        <v>27.054252810000001</v>
      </c>
      <c r="Q31" s="20">
        <v>47.810565680000003</v>
      </c>
      <c r="R31" s="20">
        <v>30.752178489999999</v>
      </c>
      <c r="T31" s="28">
        <v>-42</v>
      </c>
    </row>
    <row r="32" spans="7:20">
      <c r="G32" t="s">
        <v>31</v>
      </c>
      <c r="I32" s="16">
        <v>2042</v>
      </c>
      <c r="J32" s="16" t="s">
        <v>17</v>
      </c>
      <c r="K32" s="16">
        <v>1</v>
      </c>
      <c r="L32" s="16">
        <f t="shared" si="0"/>
        <v>100975.11831000001</v>
      </c>
      <c r="N32" s="20"/>
      <c r="P32" s="20">
        <v>25.50652088</v>
      </c>
      <c r="Q32" s="20">
        <v>45.291771789999999</v>
      </c>
      <c r="R32" s="20">
        <v>30.176825640000001</v>
      </c>
      <c r="T32" s="28">
        <v>-43</v>
      </c>
    </row>
    <row r="33" spans="7:20">
      <c r="G33" t="s">
        <v>31</v>
      </c>
      <c r="I33" s="16">
        <v>2043</v>
      </c>
      <c r="J33" s="16" t="s">
        <v>17</v>
      </c>
      <c r="K33" s="16">
        <v>1</v>
      </c>
      <c r="L33" s="16">
        <f t="shared" si="0"/>
        <v>97347.358980000005</v>
      </c>
      <c r="N33" s="20"/>
      <c r="P33" s="20">
        <v>24.388235049999999</v>
      </c>
      <c r="Q33" s="20">
        <v>43.355308389999998</v>
      </c>
      <c r="R33" s="20">
        <v>29.603815539999999</v>
      </c>
      <c r="T33" s="28">
        <v>-44</v>
      </c>
    </row>
    <row r="34" spans="7:20">
      <c r="G34" t="s">
        <v>31</v>
      </c>
      <c r="I34" s="16">
        <v>2044</v>
      </c>
      <c r="J34" s="16" t="s">
        <v>17</v>
      </c>
      <c r="K34" s="16">
        <v>1</v>
      </c>
      <c r="L34" s="16">
        <f t="shared" si="0"/>
        <v>93660.780899999998</v>
      </c>
      <c r="N34" s="20"/>
      <c r="P34" s="20">
        <v>23.243615139999999</v>
      </c>
      <c r="Q34" s="20">
        <v>41.339811750000003</v>
      </c>
      <c r="R34" s="20">
        <v>29.077354010000001</v>
      </c>
      <c r="T34" s="28">
        <v>-45</v>
      </c>
    </row>
    <row r="35" spans="7:20">
      <c r="G35" t="s">
        <v>31</v>
      </c>
      <c r="I35" s="16">
        <v>2045</v>
      </c>
      <c r="J35" s="16" t="s">
        <v>17</v>
      </c>
      <c r="K35" s="16">
        <v>1</v>
      </c>
      <c r="L35" s="16">
        <f t="shared" si="0"/>
        <v>90571.249299999996</v>
      </c>
      <c r="N35" s="20"/>
      <c r="P35" s="20">
        <v>22.526321129999999</v>
      </c>
      <c r="Q35" s="20">
        <v>39.480399200000001</v>
      </c>
      <c r="R35" s="20">
        <v>28.564528970000001</v>
      </c>
      <c r="T35" s="28">
        <v>-46</v>
      </c>
    </row>
    <row r="36" spans="7:20">
      <c r="G36" t="s">
        <v>31</v>
      </c>
      <c r="I36" s="16">
        <v>2046</v>
      </c>
      <c r="J36" s="16" t="s">
        <v>17</v>
      </c>
      <c r="K36" s="16">
        <v>1</v>
      </c>
      <c r="L36" s="16">
        <f t="shared" si="0"/>
        <v>87572.463329999999</v>
      </c>
      <c r="N36" s="20"/>
      <c r="P36" s="20">
        <v>21.678228489999999</v>
      </c>
      <c r="Q36" s="20">
        <v>37.833727089999996</v>
      </c>
      <c r="R36" s="20">
        <v>28.060507749999999</v>
      </c>
      <c r="T36" s="28">
        <v>-47</v>
      </c>
    </row>
    <row r="37" spans="7:20">
      <c r="G37" t="s">
        <v>31</v>
      </c>
      <c r="I37" s="16">
        <v>2047</v>
      </c>
      <c r="J37" s="16" t="s">
        <v>17</v>
      </c>
      <c r="K37" s="16">
        <v>1</v>
      </c>
      <c r="L37" s="16">
        <f t="shared" si="0"/>
        <v>84700.600829999996</v>
      </c>
      <c r="N37" s="20"/>
      <c r="P37" s="20">
        <v>20.82485252</v>
      </c>
      <c r="Q37" s="20">
        <v>36.281215660000001</v>
      </c>
      <c r="R37" s="20">
        <v>27.594532650000001</v>
      </c>
      <c r="T37" s="28">
        <v>-48</v>
      </c>
    </row>
    <row r="38" spans="7:20">
      <c r="G38" t="s">
        <v>31</v>
      </c>
      <c r="I38" s="16">
        <v>2048</v>
      </c>
      <c r="J38" s="16" t="s">
        <v>17</v>
      </c>
      <c r="K38" s="16">
        <v>1</v>
      </c>
      <c r="L38" s="16">
        <f t="shared" si="0"/>
        <v>82101.891340000002</v>
      </c>
      <c r="N38" s="20"/>
      <c r="P38" s="20">
        <v>20.20542524</v>
      </c>
      <c r="Q38" s="20">
        <v>34.744637570000002</v>
      </c>
      <c r="R38" s="20">
        <v>27.15182853</v>
      </c>
      <c r="T38" s="28">
        <v>-49</v>
      </c>
    </row>
    <row r="39" spans="7:20">
      <c r="G39" t="s">
        <v>31</v>
      </c>
      <c r="I39" s="16">
        <v>2049</v>
      </c>
      <c r="J39" s="16" t="s">
        <v>17</v>
      </c>
      <c r="K39" s="16">
        <v>1</v>
      </c>
      <c r="L39" s="16">
        <f t="shared" si="0"/>
        <v>79557.956460000001</v>
      </c>
      <c r="N39" s="20"/>
      <c r="P39" s="20">
        <v>19.542190269999999</v>
      </c>
      <c r="Q39" s="20">
        <v>33.282648180000002</v>
      </c>
      <c r="R39" s="20">
        <v>26.733118009999998</v>
      </c>
      <c r="T39" s="28">
        <v>-50</v>
      </c>
    </row>
    <row r="40" spans="7:20">
      <c r="G40" t="s">
        <v>31</v>
      </c>
      <c r="I40" s="16">
        <v>2050</v>
      </c>
      <c r="J40" s="16" t="s">
        <v>17</v>
      </c>
      <c r="K40" s="16">
        <v>1</v>
      </c>
      <c r="L40" s="16">
        <f t="shared" si="0"/>
        <v>77320.237609999996</v>
      </c>
      <c r="N40" s="20"/>
      <c r="P40" s="20">
        <v>19.100804669999999</v>
      </c>
      <c r="Q40" s="20">
        <v>31.862100770000001</v>
      </c>
      <c r="R40" s="20">
        <v>26.357332169999999</v>
      </c>
    </row>
    <row r="41" spans="7:20">
      <c r="G41" s="48" t="s">
        <v>32</v>
      </c>
      <c r="I41" s="16">
        <v>2020</v>
      </c>
      <c r="J41" s="16" t="s">
        <v>17</v>
      </c>
      <c r="K41" s="16">
        <v>1</v>
      </c>
    </row>
    <row r="42" spans="7:20">
      <c r="G42" s="16" t="str">
        <f>G41</f>
        <v>WASTECO2N</v>
      </c>
      <c r="I42" s="16">
        <v>2021</v>
      </c>
      <c r="J42" s="16" t="s">
        <v>17</v>
      </c>
      <c r="K42" s="16">
        <v>1</v>
      </c>
    </row>
    <row r="43" spans="7:20">
      <c r="G43" s="16" t="str">
        <f t="shared" ref="G43:G71" si="1">G42</f>
        <v>WASTECO2N</v>
      </c>
      <c r="I43" s="16">
        <v>2022</v>
      </c>
      <c r="J43" s="16" t="s">
        <v>17</v>
      </c>
      <c r="K43" s="16">
        <v>1</v>
      </c>
    </row>
    <row r="44" spans="7:20">
      <c r="G44" s="16" t="str">
        <f t="shared" si="1"/>
        <v>WASTECO2N</v>
      </c>
      <c r="I44" s="16">
        <v>2023</v>
      </c>
      <c r="J44" s="16" t="s">
        <v>17</v>
      </c>
      <c r="K44" s="16">
        <v>1</v>
      </c>
    </row>
    <row r="45" spans="7:20">
      <c r="G45" s="16" t="str">
        <f t="shared" si="1"/>
        <v>WASTECO2N</v>
      </c>
      <c r="I45" s="16">
        <v>2024</v>
      </c>
      <c r="J45" s="16" t="s">
        <v>17</v>
      </c>
      <c r="K45" s="16">
        <v>1</v>
      </c>
    </row>
    <row r="46" spans="7:20">
      <c r="G46" s="16" t="str">
        <f t="shared" si="1"/>
        <v>WASTECO2N</v>
      </c>
      <c r="I46" s="16">
        <v>2025</v>
      </c>
      <c r="J46" s="16" t="s">
        <v>17</v>
      </c>
      <c r="K46" s="16">
        <v>1</v>
      </c>
    </row>
    <row r="47" spans="7:20">
      <c r="G47" s="16" t="str">
        <f t="shared" si="1"/>
        <v>WASTECO2N</v>
      </c>
      <c r="I47" s="16">
        <v>2026</v>
      </c>
      <c r="J47" s="16" t="s">
        <v>17</v>
      </c>
      <c r="K47" s="16">
        <v>1</v>
      </c>
    </row>
    <row r="48" spans="7:20">
      <c r="G48" s="16" t="str">
        <f t="shared" si="1"/>
        <v>WASTECO2N</v>
      </c>
      <c r="I48" s="16">
        <v>2027</v>
      </c>
      <c r="J48" s="16" t="s">
        <v>17</v>
      </c>
      <c r="K48" s="16">
        <v>1</v>
      </c>
    </row>
    <row r="49" spans="7:11">
      <c r="G49" s="16" t="str">
        <f t="shared" si="1"/>
        <v>WASTECO2N</v>
      </c>
      <c r="I49" s="16">
        <v>2028</v>
      </c>
      <c r="J49" s="16" t="s">
        <v>17</v>
      </c>
      <c r="K49" s="16">
        <v>1</v>
      </c>
    </row>
    <row r="50" spans="7:11">
      <c r="G50" s="16" t="str">
        <f t="shared" si="1"/>
        <v>WASTECO2N</v>
      </c>
      <c r="I50" s="16">
        <v>2029</v>
      </c>
      <c r="J50" s="16" t="s">
        <v>17</v>
      </c>
      <c r="K50" s="16">
        <v>1</v>
      </c>
    </row>
    <row r="51" spans="7:11">
      <c r="G51" s="16" t="str">
        <f t="shared" si="1"/>
        <v>WASTECO2N</v>
      </c>
      <c r="I51" s="16">
        <v>2030</v>
      </c>
      <c r="J51" s="16" t="s">
        <v>17</v>
      </c>
      <c r="K51" s="16">
        <v>1</v>
      </c>
    </row>
    <row r="52" spans="7:11">
      <c r="G52" s="16" t="str">
        <f t="shared" si="1"/>
        <v>WASTECO2N</v>
      </c>
      <c r="I52" s="16">
        <v>2031</v>
      </c>
      <c r="J52" s="16" t="s">
        <v>17</v>
      </c>
      <c r="K52" s="16">
        <v>1</v>
      </c>
    </row>
    <row r="53" spans="7:11">
      <c r="G53" s="16" t="str">
        <f t="shared" si="1"/>
        <v>WASTECO2N</v>
      </c>
      <c r="I53" s="16">
        <v>2032</v>
      </c>
      <c r="J53" s="16" t="s">
        <v>17</v>
      </c>
      <c r="K53" s="16">
        <v>1</v>
      </c>
    </row>
    <row r="54" spans="7:11">
      <c r="G54" s="16" t="str">
        <f t="shared" si="1"/>
        <v>WASTECO2N</v>
      </c>
      <c r="I54" s="16">
        <v>2033</v>
      </c>
      <c r="J54" s="16" t="s">
        <v>17</v>
      </c>
      <c r="K54" s="16">
        <v>1</v>
      </c>
    </row>
    <row r="55" spans="7:11">
      <c r="G55" s="16" t="str">
        <f t="shared" si="1"/>
        <v>WASTECO2N</v>
      </c>
      <c r="I55" s="16">
        <v>2034</v>
      </c>
      <c r="J55" s="16" t="s">
        <v>17</v>
      </c>
      <c r="K55" s="16">
        <v>1</v>
      </c>
    </row>
    <row r="56" spans="7:11">
      <c r="G56" s="16" t="str">
        <f t="shared" si="1"/>
        <v>WASTECO2N</v>
      </c>
      <c r="I56" s="16">
        <v>2035</v>
      </c>
      <c r="J56" s="16" t="s">
        <v>17</v>
      </c>
      <c r="K56" s="16">
        <v>1</v>
      </c>
    </row>
    <row r="57" spans="7:11">
      <c r="G57" s="16" t="str">
        <f t="shared" si="1"/>
        <v>WASTECO2N</v>
      </c>
      <c r="I57" s="16">
        <v>2036</v>
      </c>
      <c r="J57" s="16" t="s">
        <v>17</v>
      </c>
      <c r="K57" s="16">
        <v>1</v>
      </c>
    </row>
    <row r="58" spans="7:11">
      <c r="G58" s="16" t="str">
        <f t="shared" si="1"/>
        <v>WASTECO2N</v>
      </c>
      <c r="I58" s="16">
        <v>2037</v>
      </c>
      <c r="J58" s="16" t="s">
        <v>17</v>
      </c>
      <c r="K58" s="16">
        <v>1</v>
      </c>
    </row>
    <row r="59" spans="7:11">
      <c r="G59" s="16" t="str">
        <f t="shared" si="1"/>
        <v>WASTECO2N</v>
      </c>
      <c r="I59" s="16">
        <v>2038</v>
      </c>
      <c r="J59" s="16" t="s">
        <v>17</v>
      </c>
      <c r="K59" s="16">
        <v>1</v>
      </c>
    </row>
    <row r="60" spans="7:11">
      <c r="G60" s="16" t="str">
        <f t="shared" si="1"/>
        <v>WASTECO2N</v>
      </c>
      <c r="I60" s="16">
        <v>2039</v>
      </c>
      <c r="J60" s="16" t="s">
        <v>17</v>
      </c>
      <c r="K60" s="16">
        <v>1</v>
      </c>
    </row>
    <row r="61" spans="7:11">
      <c r="G61" s="16" t="str">
        <f t="shared" si="1"/>
        <v>WASTECO2N</v>
      </c>
      <c r="I61" s="16">
        <v>2040</v>
      </c>
      <c r="J61" s="16" t="s">
        <v>17</v>
      </c>
      <c r="K61" s="16">
        <v>1</v>
      </c>
    </row>
    <row r="62" spans="7:11">
      <c r="G62" s="16" t="str">
        <f t="shared" si="1"/>
        <v>WASTECO2N</v>
      </c>
      <c r="I62" s="16">
        <v>2041</v>
      </c>
      <c r="J62" s="16" t="s">
        <v>17</v>
      </c>
      <c r="K62" s="16">
        <v>1</v>
      </c>
    </row>
    <row r="63" spans="7:11">
      <c r="G63" s="16" t="str">
        <f t="shared" si="1"/>
        <v>WASTECO2N</v>
      </c>
      <c r="I63" s="16">
        <v>2042</v>
      </c>
      <c r="J63" s="16" t="s">
        <v>17</v>
      </c>
      <c r="K63" s="16">
        <v>1</v>
      </c>
    </row>
    <row r="64" spans="7:11">
      <c r="G64" s="16" t="str">
        <f t="shared" si="1"/>
        <v>WASTECO2N</v>
      </c>
      <c r="I64" s="16">
        <v>2043</v>
      </c>
      <c r="J64" s="16" t="s">
        <v>17</v>
      </c>
      <c r="K64" s="16">
        <v>1</v>
      </c>
    </row>
    <row r="65" spans="7:11">
      <c r="G65" s="16" t="str">
        <f t="shared" si="1"/>
        <v>WASTECO2N</v>
      </c>
      <c r="I65" s="16">
        <v>2044</v>
      </c>
      <c r="J65" s="16" t="s">
        <v>17</v>
      </c>
      <c r="K65" s="16">
        <v>1</v>
      </c>
    </row>
    <row r="66" spans="7:11">
      <c r="G66" s="16" t="str">
        <f t="shared" si="1"/>
        <v>WASTECO2N</v>
      </c>
      <c r="I66" s="16">
        <v>2045</v>
      </c>
      <c r="J66" s="16" t="s">
        <v>17</v>
      </c>
      <c r="K66" s="16">
        <v>1</v>
      </c>
    </row>
    <row r="67" spans="7:11">
      <c r="G67" s="16" t="str">
        <f t="shared" si="1"/>
        <v>WASTECO2N</v>
      </c>
      <c r="I67" s="16">
        <v>2046</v>
      </c>
      <c r="J67" s="16" t="s">
        <v>17</v>
      </c>
      <c r="K67" s="16">
        <v>1</v>
      </c>
    </row>
    <row r="68" spans="7:11">
      <c r="G68" s="16" t="str">
        <f t="shared" si="1"/>
        <v>WASTECO2N</v>
      </c>
      <c r="I68" s="16">
        <v>2047</v>
      </c>
      <c r="J68" s="16" t="s">
        <v>17</v>
      </c>
      <c r="K68" s="16">
        <v>1</v>
      </c>
    </row>
    <row r="69" spans="7:11">
      <c r="G69" s="16" t="str">
        <f t="shared" si="1"/>
        <v>WASTECO2N</v>
      </c>
      <c r="I69" s="16">
        <v>2048</v>
      </c>
      <c r="J69" s="16" t="s">
        <v>17</v>
      </c>
      <c r="K69" s="16">
        <v>1</v>
      </c>
    </row>
    <row r="70" spans="7:11">
      <c r="G70" s="16" t="str">
        <f t="shared" si="1"/>
        <v>WASTECO2N</v>
      </c>
      <c r="I70" s="16">
        <v>2049</v>
      </c>
      <c r="J70" s="16" t="s">
        <v>17</v>
      </c>
      <c r="K70" s="16">
        <v>1</v>
      </c>
    </row>
    <row r="71" spans="7:11">
      <c r="G71" s="16" t="str">
        <f t="shared" si="1"/>
        <v>WASTECO2N</v>
      </c>
      <c r="I71" s="16">
        <v>2050</v>
      </c>
      <c r="J71" s="16" t="s">
        <v>17</v>
      </c>
      <c r="K71" s="16">
        <v>1</v>
      </c>
    </row>
  </sheetData>
  <pageMargins left="0.75" right="0.75" top="1" bottom="1" header="0.5" footer="0.5"/>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R41"/>
  <sheetViews>
    <sheetView topLeftCell="A9" workbookViewId="0">
      <selection activeCell="L12" sqref="L12:L41"/>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8">
      <c r="B4" s="17" t="s">
        <v>1</v>
      </c>
    </row>
    <row r="5" spans="2:18">
      <c r="B5" s="16" t="s">
        <v>2</v>
      </c>
    </row>
    <row r="9" spans="2:18">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0"/>
    </row>
    <row r="11" spans="2:18">
      <c r="B11" s="16" t="s">
        <v>34</v>
      </c>
      <c r="G11" t="s">
        <v>35</v>
      </c>
      <c r="I11" s="16">
        <v>2020</v>
      </c>
      <c r="J11" s="16" t="s">
        <v>17</v>
      </c>
      <c r="K11" s="16">
        <v>1</v>
      </c>
      <c r="Q11">
        <f>89.11787</f>
        <v>89.117869999999996</v>
      </c>
    </row>
    <row r="12" spans="2:18">
      <c r="G12" t="s">
        <v>35</v>
      </c>
      <c r="I12" s="16">
        <v>2021</v>
      </c>
      <c r="J12" s="16" t="s">
        <v>17</v>
      </c>
      <c r="K12" s="16">
        <v>1</v>
      </c>
      <c r="L12" s="52">
        <f>Q12*1000*38.5/(38.5+34.9)*1.1</f>
        <v>50294.724185742503</v>
      </c>
      <c r="Q12" s="20">
        <v>87.169604609999993</v>
      </c>
    </row>
    <row r="13" spans="2:18">
      <c r="G13" t="s">
        <v>35</v>
      </c>
      <c r="I13" s="16">
        <v>2022</v>
      </c>
      <c r="J13" s="16" t="s">
        <v>17</v>
      </c>
      <c r="K13" s="16">
        <v>1</v>
      </c>
      <c r="L13" s="52">
        <f t="shared" ref="L13:L41" si="0">Q13*1000*38.5/(38.5+34.9)*1.1</f>
        <v>47270.633119938699</v>
      </c>
      <c r="Q13" s="20">
        <v>81.928322809999997</v>
      </c>
    </row>
    <row r="14" spans="2:18">
      <c r="G14" t="s">
        <v>35</v>
      </c>
      <c r="I14" s="16">
        <v>2023</v>
      </c>
      <c r="J14" s="16" t="s">
        <v>17</v>
      </c>
      <c r="K14" s="16">
        <v>1</v>
      </c>
      <c r="L14" s="52">
        <f t="shared" si="0"/>
        <v>46778.477175109001</v>
      </c>
      <c r="Q14" s="20">
        <v>81.075329980000006</v>
      </c>
    </row>
    <row r="15" spans="2:18">
      <c r="G15" t="s">
        <v>35</v>
      </c>
      <c r="I15" s="16">
        <v>2024</v>
      </c>
      <c r="J15" s="16" t="s">
        <v>17</v>
      </c>
      <c r="K15" s="16">
        <v>1</v>
      </c>
      <c r="L15" s="52">
        <f t="shared" si="0"/>
        <v>45736.542150292902</v>
      </c>
      <c r="Q15" s="20">
        <v>79.269473289999993</v>
      </c>
    </row>
    <row r="16" spans="2:18">
      <c r="G16" t="s">
        <v>35</v>
      </c>
      <c r="I16" s="16">
        <v>2025</v>
      </c>
      <c r="J16" s="16" t="s">
        <v>17</v>
      </c>
      <c r="K16" s="16">
        <v>1</v>
      </c>
      <c r="L16" s="52">
        <f t="shared" si="0"/>
        <v>44435.698265667597</v>
      </c>
      <c r="Q16" s="20">
        <v>77.014882</v>
      </c>
    </row>
    <row r="17" spans="7:18">
      <c r="G17" t="s">
        <v>35</v>
      </c>
      <c r="I17" s="16">
        <v>2026</v>
      </c>
      <c r="J17" s="16" t="s">
        <v>17</v>
      </c>
      <c r="K17" s="16">
        <v>1</v>
      </c>
      <c r="L17" s="52">
        <f t="shared" si="0"/>
        <v>43233.789335374699</v>
      </c>
      <c r="Q17" s="20">
        <v>74.931762390000003</v>
      </c>
    </row>
    <row r="18" spans="7:18">
      <c r="G18" t="s">
        <v>35</v>
      </c>
      <c r="I18" s="16">
        <v>2027</v>
      </c>
      <c r="J18" s="16" t="s">
        <v>17</v>
      </c>
      <c r="K18" s="16">
        <v>1</v>
      </c>
      <c r="L18" s="52">
        <f t="shared" si="0"/>
        <v>41942.020155667597</v>
      </c>
      <c r="Q18" s="20">
        <v>72.692899159999996</v>
      </c>
    </row>
    <row r="19" spans="7:18">
      <c r="G19" t="s">
        <v>35</v>
      </c>
      <c r="I19" s="16">
        <v>2028</v>
      </c>
      <c r="J19" s="16" t="s">
        <v>17</v>
      </c>
      <c r="K19" s="16">
        <v>1</v>
      </c>
      <c r="L19" s="52">
        <f t="shared" si="0"/>
        <v>40646.402809168903</v>
      </c>
      <c r="Q19" s="20">
        <v>70.447366380000005</v>
      </c>
    </row>
    <row r="20" spans="7:18">
      <c r="G20" t="s">
        <v>35</v>
      </c>
      <c r="I20" s="16">
        <v>2029</v>
      </c>
      <c r="J20" s="16" t="s">
        <v>17</v>
      </c>
      <c r="K20" s="16">
        <v>1</v>
      </c>
      <c r="L20" s="52">
        <f t="shared" si="0"/>
        <v>39290.640846593997</v>
      </c>
      <c r="Q20" s="20">
        <v>68.097592399999996</v>
      </c>
    </row>
    <row r="21" spans="7:18">
      <c r="G21" t="s">
        <v>35</v>
      </c>
      <c r="I21" s="16">
        <v>2030</v>
      </c>
      <c r="J21" s="16" t="s">
        <v>17</v>
      </c>
      <c r="K21" s="16">
        <v>1</v>
      </c>
      <c r="L21" s="52">
        <f t="shared" si="0"/>
        <v>37864.184455980903</v>
      </c>
      <c r="Q21" s="20">
        <v>65.625292540000004</v>
      </c>
    </row>
    <row r="22" spans="7:18">
      <c r="G22" t="s">
        <v>35</v>
      </c>
      <c r="I22" s="16">
        <v>2031</v>
      </c>
      <c r="J22" s="16" t="s">
        <v>17</v>
      </c>
      <c r="K22" s="16">
        <v>1</v>
      </c>
      <c r="L22" s="52">
        <f t="shared" si="0"/>
        <v>36519.892910129398</v>
      </c>
      <c r="Q22" s="20">
        <v>63.295398810000002</v>
      </c>
    </row>
    <row r="23" spans="7:18">
      <c r="G23" t="s">
        <v>35</v>
      </c>
      <c r="I23" s="16">
        <v>2032</v>
      </c>
      <c r="J23" s="16" t="s">
        <v>17</v>
      </c>
      <c r="K23" s="16">
        <v>1</v>
      </c>
      <c r="L23" s="52">
        <f t="shared" si="0"/>
        <v>34968.7409718052</v>
      </c>
      <c r="Q23" s="20">
        <v>60.606979629999998</v>
      </c>
    </row>
    <row r="24" spans="7:18">
      <c r="G24" t="s">
        <v>35</v>
      </c>
      <c r="I24" s="16">
        <v>2033</v>
      </c>
      <c r="J24" s="16" t="s">
        <v>17</v>
      </c>
      <c r="K24" s="16">
        <v>1</v>
      </c>
      <c r="L24" s="52">
        <f t="shared" si="0"/>
        <v>33471.879904468697</v>
      </c>
      <c r="Q24" s="20">
        <v>58.012656079999999</v>
      </c>
    </row>
    <row r="25" spans="7:18">
      <c r="G25" t="s">
        <v>35</v>
      </c>
      <c r="I25" s="16">
        <v>2034</v>
      </c>
      <c r="J25" s="16" t="s">
        <v>17</v>
      </c>
      <c r="K25" s="16">
        <v>1</v>
      </c>
      <c r="L25" s="52">
        <f t="shared" si="0"/>
        <v>31911.343194604899</v>
      </c>
      <c r="Q25" s="20">
        <v>55.307971440000003</v>
      </c>
    </row>
    <row r="26" spans="7:18">
      <c r="G26" t="s">
        <v>35</v>
      </c>
      <c r="I26" s="16">
        <v>2035</v>
      </c>
      <c r="J26" s="16" t="s">
        <v>17</v>
      </c>
      <c r="K26" s="16">
        <v>1</v>
      </c>
      <c r="L26" s="52">
        <f t="shared" si="0"/>
        <v>30186.126986525898</v>
      </c>
      <c r="Q26" s="20">
        <v>52.317868259999997</v>
      </c>
      <c r="R26">
        <v>-6.1802100639999997</v>
      </c>
    </row>
    <row r="27" spans="7:18">
      <c r="G27" t="s">
        <v>35</v>
      </c>
      <c r="I27" s="16">
        <v>2036</v>
      </c>
      <c r="J27" s="16" t="s">
        <v>17</v>
      </c>
      <c r="K27" s="16">
        <v>1</v>
      </c>
      <c r="L27" s="52">
        <f t="shared" si="0"/>
        <v>28609.617264482298</v>
      </c>
      <c r="Q27" s="20">
        <v>49.585499579999997</v>
      </c>
      <c r="R27">
        <v>-8.3770558550000001</v>
      </c>
    </row>
    <row r="28" spans="7:18">
      <c r="G28" t="s">
        <v>35</v>
      </c>
      <c r="I28" s="16">
        <v>2037</v>
      </c>
      <c r="J28" s="16" t="s">
        <v>17</v>
      </c>
      <c r="K28" s="16">
        <v>1</v>
      </c>
      <c r="L28" s="52">
        <f t="shared" si="0"/>
        <v>27292.1271526907</v>
      </c>
      <c r="Q28" s="20">
        <v>47.30205745</v>
      </c>
      <c r="R28">
        <v>-10.61957522</v>
      </c>
    </row>
    <row r="29" spans="7:18">
      <c r="G29" t="s">
        <v>35</v>
      </c>
      <c r="I29" s="16">
        <v>2038</v>
      </c>
      <c r="J29" s="16" t="s">
        <v>17</v>
      </c>
      <c r="K29" s="16">
        <v>1</v>
      </c>
      <c r="L29" s="52">
        <f t="shared" si="0"/>
        <v>26015.876893923702</v>
      </c>
      <c r="Q29" s="20">
        <v>45.09009124</v>
      </c>
      <c r="R29">
        <v>-12.812150949999999</v>
      </c>
    </row>
    <row r="30" spans="7:18">
      <c r="G30" t="s">
        <v>35</v>
      </c>
      <c r="I30" s="16">
        <v>2039</v>
      </c>
      <c r="J30" s="16" t="s">
        <v>17</v>
      </c>
      <c r="K30" s="16">
        <v>1</v>
      </c>
      <c r="L30" s="52">
        <f t="shared" si="0"/>
        <v>24778.486320095399</v>
      </c>
      <c r="Q30" s="20">
        <v>42.945475700000003</v>
      </c>
      <c r="R30">
        <v>-14.871060760000001</v>
      </c>
    </row>
    <row r="31" spans="7:18">
      <c r="G31" t="s">
        <v>35</v>
      </c>
      <c r="I31" s="16">
        <v>2040</v>
      </c>
      <c r="J31" s="16" t="s">
        <v>17</v>
      </c>
      <c r="K31" s="16">
        <v>1</v>
      </c>
      <c r="L31" s="52">
        <f t="shared" si="0"/>
        <v>23586.148322479599</v>
      </c>
      <c r="Q31" s="20">
        <v>40.878944199999999</v>
      </c>
      <c r="R31">
        <v>-16.479587200000001</v>
      </c>
    </row>
    <row r="32" spans="7:18">
      <c r="G32" t="s">
        <v>35</v>
      </c>
      <c r="I32" s="16">
        <v>2041</v>
      </c>
      <c r="J32" s="16" t="s">
        <v>17</v>
      </c>
      <c r="K32" s="16">
        <v>1</v>
      </c>
      <c r="L32" s="52">
        <f t="shared" si="0"/>
        <v>22277.700281873302</v>
      </c>
      <c r="Q32" s="20">
        <v>38.611173569999998</v>
      </c>
      <c r="R32">
        <v>-18.44727958</v>
      </c>
    </row>
    <row r="33" spans="7:18">
      <c r="G33" t="s">
        <v>35</v>
      </c>
      <c r="I33" s="16">
        <v>2042</v>
      </c>
      <c r="J33" s="16" t="s">
        <v>17</v>
      </c>
      <c r="K33" s="16">
        <v>1</v>
      </c>
      <c r="L33" s="52">
        <f t="shared" si="0"/>
        <v>21137.270950435999</v>
      </c>
      <c r="Q33" s="20">
        <v>36.634608919999998</v>
      </c>
      <c r="R33">
        <v>-20.200716190000001</v>
      </c>
    </row>
    <row r="34" spans="7:18">
      <c r="G34" t="s">
        <v>35</v>
      </c>
      <c r="I34" s="16">
        <v>2043</v>
      </c>
      <c r="J34" s="16" t="s">
        <v>17</v>
      </c>
      <c r="K34" s="16">
        <v>1</v>
      </c>
      <c r="L34" s="52">
        <f t="shared" si="0"/>
        <v>20080.606410987701</v>
      </c>
      <c r="Q34" s="20">
        <v>34.803223389999999</v>
      </c>
      <c r="R34">
        <v>-22.157220769999999</v>
      </c>
    </row>
    <row r="35" spans="7:18">
      <c r="G35" t="s">
        <v>35</v>
      </c>
      <c r="I35" s="16">
        <v>2044</v>
      </c>
      <c r="J35" s="16" t="s">
        <v>17</v>
      </c>
      <c r="K35" s="16">
        <v>1</v>
      </c>
      <c r="L35" s="52">
        <f t="shared" si="0"/>
        <v>19122.875850783399</v>
      </c>
      <c r="Q35" s="20">
        <v>33.143307849999999</v>
      </c>
      <c r="R35">
        <v>-24.349749259999999</v>
      </c>
    </row>
    <row r="36" spans="7:18">
      <c r="G36" t="s">
        <v>35</v>
      </c>
      <c r="I36" s="16">
        <v>2045</v>
      </c>
      <c r="J36" s="16" t="s">
        <v>17</v>
      </c>
      <c r="K36" s="16">
        <v>1</v>
      </c>
      <c r="L36" s="52">
        <f t="shared" si="0"/>
        <v>18210.414249904599</v>
      </c>
      <c r="Q36" s="20">
        <v>31.56185138</v>
      </c>
      <c r="R36">
        <v>-26.465673819999999</v>
      </c>
    </row>
    <row r="37" spans="7:18">
      <c r="G37" t="s">
        <v>35</v>
      </c>
      <c r="I37" s="16">
        <v>2046</v>
      </c>
      <c r="J37" s="16" t="s">
        <v>17</v>
      </c>
      <c r="K37" s="16">
        <v>1</v>
      </c>
      <c r="L37" s="52">
        <f t="shared" si="0"/>
        <v>17359.742170258902</v>
      </c>
      <c r="Q37" s="20">
        <v>30.087487020000001</v>
      </c>
      <c r="R37">
        <v>-28.28177019</v>
      </c>
    </row>
    <row r="38" spans="7:18">
      <c r="G38" t="s">
        <v>35</v>
      </c>
      <c r="I38" s="16">
        <v>2047</v>
      </c>
      <c r="J38" s="16" t="s">
        <v>17</v>
      </c>
      <c r="K38" s="16">
        <v>1</v>
      </c>
      <c r="L38" s="52">
        <f t="shared" si="0"/>
        <v>16435.161949557201</v>
      </c>
      <c r="Q38" s="20">
        <v>28.485026850000001</v>
      </c>
      <c r="R38">
        <v>-30.103759060000002</v>
      </c>
    </row>
    <row r="39" spans="7:18">
      <c r="G39" t="s">
        <v>35</v>
      </c>
      <c r="I39" s="16">
        <v>2048</v>
      </c>
      <c r="J39" s="16" t="s">
        <v>17</v>
      </c>
      <c r="K39" s="16">
        <v>1</v>
      </c>
      <c r="L39" s="52">
        <f t="shared" si="0"/>
        <v>15710.649285183899</v>
      </c>
      <c r="Q39" s="20">
        <v>27.22931895</v>
      </c>
      <c r="R39">
        <v>-31.883496579999999</v>
      </c>
    </row>
    <row r="40" spans="7:18">
      <c r="G40" t="s">
        <v>35</v>
      </c>
      <c r="I40" s="16">
        <v>2049</v>
      </c>
      <c r="J40" s="16" t="s">
        <v>17</v>
      </c>
      <c r="K40" s="16">
        <v>1</v>
      </c>
      <c r="L40" s="52">
        <f t="shared" si="0"/>
        <v>15023.5464125341</v>
      </c>
      <c r="Q40" s="20">
        <v>26.038448800000001</v>
      </c>
      <c r="R40">
        <v>-33.642220279999997</v>
      </c>
    </row>
    <row r="41" spans="7:18">
      <c r="G41" t="s">
        <v>35</v>
      </c>
      <c r="I41" s="16">
        <v>2050</v>
      </c>
      <c r="J41" s="16" t="s">
        <v>17</v>
      </c>
      <c r="K41" s="16">
        <v>1</v>
      </c>
      <c r="L41" s="52">
        <f t="shared" si="0"/>
        <v>14395.8487791962</v>
      </c>
      <c r="Q41" s="20">
        <v>24.950538380000001</v>
      </c>
      <c r="R41">
        <v>-35.440242089999998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1"/>
  <sheetViews>
    <sheetView topLeftCell="F19" workbookViewId="0">
      <selection activeCell="K14" sqref="K14"/>
    </sheetView>
  </sheetViews>
  <sheetFormatPr defaultColWidth="8.7265625" defaultRowHeight="14.5"/>
  <cols>
    <col min="1" max="1" width="9" style="16"/>
    <col min="2" max="10" width="8.7265625" style="16"/>
    <col min="11" max="11" width="11.54296875" style="16" customWidth="1"/>
    <col min="12" max="12" width="12.81640625" style="16"/>
    <col min="17" max="17" width="12.81640625"/>
    <col min="18" max="18" width="14"/>
  </cols>
  <sheetData>
    <row r="1" spans="1:18">
      <c r="A1" s="16" t="s">
        <v>36</v>
      </c>
    </row>
    <row r="4" spans="1:18">
      <c r="B4" s="17" t="s">
        <v>1</v>
      </c>
    </row>
    <row r="5" spans="1:18">
      <c r="B5" s="16" t="s">
        <v>2</v>
      </c>
    </row>
    <row r="9" spans="1:18">
      <c r="J9" s="16" t="s">
        <v>3</v>
      </c>
    </row>
    <row r="10" spans="1:18">
      <c r="B10" s="16" t="s">
        <v>4</v>
      </c>
      <c r="C10" s="16" t="s">
        <v>5</v>
      </c>
      <c r="D10" s="16" t="s">
        <v>6</v>
      </c>
      <c r="E10" s="16" t="s">
        <v>7</v>
      </c>
      <c r="F10" s="16" t="s">
        <v>8</v>
      </c>
      <c r="G10" s="16" t="s">
        <v>9</v>
      </c>
      <c r="H10" s="16" t="s">
        <v>10</v>
      </c>
      <c r="I10" s="16" t="s">
        <v>11</v>
      </c>
      <c r="J10" s="16" t="s">
        <v>12</v>
      </c>
      <c r="K10" s="16" t="s">
        <v>13</v>
      </c>
      <c r="L10" s="16" t="s">
        <v>14</v>
      </c>
      <c r="Q10" t="s">
        <v>33</v>
      </c>
      <c r="R10" s="50"/>
    </row>
    <row r="11" spans="1:18">
      <c r="B11" s="16" t="s">
        <v>37</v>
      </c>
      <c r="G11" t="s">
        <v>38</v>
      </c>
      <c r="I11" s="16">
        <v>2020</v>
      </c>
      <c r="J11" s="16" t="s">
        <v>17</v>
      </c>
      <c r="K11" s="16">
        <v>1</v>
      </c>
      <c r="Q11">
        <f>89.11787</f>
        <v>89.117869999999996</v>
      </c>
    </row>
    <row r="12" spans="1:18">
      <c r="G12" t="s">
        <v>38</v>
      </c>
      <c r="I12" s="16">
        <v>2021</v>
      </c>
      <c r="J12" s="16" t="s">
        <v>17</v>
      </c>
      <c r="K12" s="16">
        <v>1</v>
      </c>
      <c r="L12" s="52">
        <f>Q12*1000*34.9/(38.5+34.9)*1.1</f>
        <v>45591.840885257501</v>
      </c>
      <c r="Q12" s="20">
        <v>87.169604609999993</v>
      </c>
    </row>
    <row r="13" spans="1:18">
      <c r="G13" t="s">
        <v>38</v>
      </c>
      <c r="I13" s="16">
        <v>2022</v>
      </c>
      <c r="J13" s="16" t="s">
        <v>17</v>
      </c>
      <c r="K13" s="16">
        <v>1</v>
      </c>
      <c r="L13" s="52">
        <f t="shared" ref="L13:L41" si="0">Q13*1000*34.9/(38.5+34.9)*1.1</f>
        <v>42850.521971061302</v>
      </c>
      <c r="Q13" s="20">
        <v>81.928322809999997</v>
      </c>
    </row>
    <row r="14" spans="1:18">
      <c r="G14" t="s">
        <v>38</v>
      </c>
      <c r="I14" s="16">
        <v>2023</v>
      </c>
      <c r="J14" s="16" t="s">
        <v>17</v>
      </c>
      <c r="K14" s="16">
        <v>1</v>
      </c>
      <c r="L14" s="52">
        <f t="shared" si="0"/>
        <v>42404.385802891004</v>
      </c>
      <c r="Q14" s="20">
        <v>81.075329980000006</v>
      </c>
    </row>
    <row r="15" spans="1:18">
      <c r="G15" t="s">
        <v>38</v>
      </c>
      <c r="I15" s="16">
        <v>2024</v>
      </c>
      <c r="J15" s="16" t="s">
        <v>17</v>
      </c>
      <c r="K15" s="16">
        <v>1</v>
      </c>
      <c r="L15" s="52">
        <f t="shared" si="0"/>
        <v>41459.878468707102</v>
      </c>
      <c r="Q15" s="20">
        <v>79.269473289999993</v>
      </c>
    </row>
    <row r="16" spans="1:18">
      <c r="G16" t="s">
        <v>38</v>
      </c>
      <c r="I16" s="16">
        <v>2025</v>
      </c>
      <c r="J16" s="16" t="s">
        <v>17</v>
      </c>
      <c r="K16" s="16">
        <v>1</v>
      </c>
      <c r="L16" s="52">
        <f t="shared" si="0"/>
        <v>40280.6719343324</v>
      </c>
      <c r="Q16" s="20">
        <v>77.014882</v>
      </c>
    </row>
    <row r="17" spans="7:18">
      <c r="G17" t="s">
        <v>38</v>
      </c>
      <c r="I17" s="16">
        <v>2026</v>
      </c>
      <c r="J17" s="16" t="s">
        <v>17</v>
      </c>
      <c r="K17" s="16">
        <v>1</v>
      </c>
      <c r="L17" s="52">
        <f t="shared" si="0"/>
        <v>39191.149293625298</v>
      </c>
      <c r="Q17" s="20">
        <v>74.931762390000003</v>
      </c>
    </row>
    <row r="18" spans="7:18">
      <c r="G18" t="s">
        <v>38</v>
      </c>
      <c r="I18" s="16">
        <v>2027</v>
      </c>
      <c r="J18" s="16" t="s">
        <v>17</v>
      </c>
      <c r="K18" s="16">
        <v>1</v>
      </c>
      <c r="L18" s="52">
        <f t="shared" si="0"/>
        <v>38020.168920332399</v>
      </c>
      <c r="Q18" s="20">
        <v>72.692899159999996</v>
      </c>
    </row>
    <row r="19" spans="7:18">
      <c r="G19" t="s">
        <v>38</v>
      </c>
      <c r="I19" s="16">
        <v>2028</v>
      </c>
      <c r="J19" s="16" t="s">
        <v>17</v>
      </c>
      <c r="K19" s="16">
        <v>1</v>
      </c>
      <c r="L19" s="52">
        <f t="shared" si="0"/>
        <v>36845.700208831098</v>
      </c>
      <c r="Q19" s="20">
        <v>70.447366380000005</v>
      </c>
    </row>
    <row r="20" spans="7:18">
      <c r="G20" t="s">
        <v>38</v>
      </c>
      <c r="I20" s="16">
        <v>2029</v>
      </c>
      <c r="J20" s="16" t="s">
        <v>17</v>
      </c>
      <c r="K20" s="16">
        <v>1</v>
      </c>
      <c r="L20" s="52">
        <f t="shared" si="0"/>
        <v>35616.710793405997</v>
      </c>
      <c r="Q20" s="20">
        <v>68.097592399999996</v>
      </c>
    </row>
    <row r="21" spans="7:18">
      <c r="G21" t="s">
        <v>38</v>
      </c>
      <c r="I21" s="16">
        <v>2030</v>
      </c>
      <c r="J21" s="16" t="s">
        <v>17</v>
      </c>
      <c r="K21" s="16">
        <v>1</v>
      </c>
      <c r="L21" s="52">
        <f t="shared" si="0"/>
        <v>34323.6373380191</v>
      </c>
      <c r="Q21" s="20">
        <v>65.625292540000004</v>
      </c>
    </row>
    <row r="22" spans="7:18">
      <c r="G22" t="s">
        <v>38</v>
      </c>
      <c r="I22" s="16">
        <v>2031</v>
      </c>
      <c r="J22" s="16" t="s">
        <v>17</v>
      </c>
      <c r="K22" s="16">
        <v>1</v>
      </c>
      <c r="L22" s="52">
        <f t="shared" si="0"/>
        <v>33105.045780870598</v>
      </c>
      <c r="Q22" s="20">
        <v>63.295398810000002</v>
      </c>
    </row>
    <row r="23" spans="7:18">
      <c r="G23" t="s">
        <v>38</v>
      </c>
      <c r="I23" s="16">
        <v>2032</v>
      </c>
      <c r="J23" s="16" t="s">
        <v>17</v>
      </c>
      <c r="K23" s="16">
        <v>1</v>
      </c>
      <c r="L23" s="52">
        <f t="shared" si="0"/>
        <v>31698.9366211948</v>
      </c>
      <c r="Q23" s="20">
        <v>60.606979629999998</v>
      </c>
    </row>
    <row r="24" spans="7:18">
      <c r="G24" t="s">
        <v>38</v>
      </c>
      <c r="I24" s="16">
        <v>2033</v>
      </c>
      <c r="J24" s="16" t="s">
        <v>17</v>
      </c>
      <c r="K24" s="16">
        <v>1</v>
      </c>
      <c r="L24" s="52">
        <f t="shared" si="0"/>
        <v>30342.041783531298</v>
      </c>
      <c r="Q24" s="20">
        <v>58.012656079999999</v>
      </c>
    </row>
    <row r="25" spans="7:18">
      <c r="G25" t="s">
        <v>38</v>
      </c>
      <c r="I25" s="16">
        <v>2034</v>
      </c>
      <c r="J25" s="16" t="s">
        <v>17</v>
      </c>
      <c r="K25" s="16">
        <v>1</v>
      </c>
      <c r="L25" s="52">
        <f t="shared" si="0"/>
        <v>28927.425389395099</v>
      </c>
      <c r="Q25" s="20">
        <v>55.307971440000003</v>
      </c>
    </row>
    <row r="26" spans="7:18">
      <c r="G26" t="s">
        <v>38</v>
      </c>
      <c r="I26" s="16">
        <v>2035</v>
      </c>
      <c r="J26" s="16" t="s">
        <v>17</v>
      </c>
      <c r="K26" s="16">
        <v>1</v>
      </c>
      <c r="L26" s="52">
        <f t="shared" si="0"/>
        <v>27363.528099474101</v>
      </c>
      <c r="Q26" s="20">
        <v>52.317868259999997</v>
      </c>
      <c r="R26">
        <v>-6.1802100639999997</v>
      </c>
    </row>
    <row r="27" spans="7:18">
      <c r="G27" t="s">
        <v>38</v>
      </c>
      <c r="I27" s="16">
        <v>2036</v>
      </c>
      <c r="J27" s="16" t="s">
        <v>17</v>
      </c>
      <c r="K27" s="16">
        <v>1</v>
      </c>
      <c r="L27" s="52">
        <f t="shared" si="0"/>
        <v>25934.432273517701</v>
      </c>
      <c r="Q27" s="20">
        <v>49.585499579999997</v>
      </c>
      <c r="R27">
        <v>-8.3770558550000001</v>
      </c>
    </row>
    <row r="28" spans="7:18">
      <c r="G28" t="s">
        <v>38</v>
      </c>
      <c r="I28" s="16">
        <v>2037</v>
      </c>
      <c r="J28" s="16" t="s">
        <v>17</v>
      </c>
      <c r="K28" s="16">
        <v>1</v>
      </c>
      <c r="L28" s="52">
        <f t="shared" si="0"/>
        <v>24740.136042309299</v>
      </c>
      <c r="Q28" s="20">
        <v>47.30205745</v>
      </c>
      <c r="R28">
        <v>-10.61957522</v>
      </c>
    </row>
    <row r="29" spans="7:18">
      <c r="G29" t="s">
        <v>38</v>
      </c>
      <c r="I29" s="16">
        <v>2038</v>
      </c>
      <c r="J29" s="16" t="s">
        <v>17</v>
      </c>
      <c r="K29" s="16">
        <v>1</v>
      </c>
      <c r="L29" s="52">
        <f t="shared" si="0"/>
        <v>23583.2234700763</v>
      </c>
      <c r="Q29" s="20">
        <v>45.09009124</v>
      </c>
      <c r="R29">
        <v>-12.812150949999999</v>
      </c>
    </row>
    <row r="30" spans="7:18">
      <c r="G30" t="s">
        <v>38</v>
      </c>
      <c r="I30" s="16">
        <v>2039</v>
      </c>
      <c r="J30" s="16" t="s">
        <v>17</v>
      </c>
      <c r="K30" s="16">
        <v>1</v>
      </c>
      <c r="L30" s="52">
        <f t="shared" si="0"/>
        <v>22461.536949904599</v>
      </c>
      <c r="Q30" s="20">
        <v>42.945475700000003</v>
      </c>
      <c r="R30">
        <v>-14.871060760000001</v>
      </c>
    </row>
    <row r="31" spans="7:18">
      <c r="G31" t="s">
        <v>38</v>
      </c>
      <c r="I31" s="16">
        <v>2040</v>
      </c>
      <c r="J31" s="16" t="s">
        <v>17</v>
      </c>
      <c r="K31" s="16">
        <v>1</v>
      </c>
      <c r="L31" s="52">
        <f t="shared" si="0"/>
        <v>21380.690297520399</v>
      </c>
      <c r="Q31" s="20">
        <v>40.878944199999999</v>
      </c>
      <c r="R31">
        <v>-16.479587200000001</v>
      </c>
    </row>
    <row r="32" spans="7:18">
      <c r="G32" t="s">
        <v>38</v>
      </c>
      <c r="I32" s="16">
        <v>2041</v>
      </c>
      <c r="J32" s="16" t="s">
        <v>17</v>
      </c>
      <c r="K32" s="16">
        <v>1</v>
      </c>
      <c r="L32" s="52">
        <f t="shared" si="0"/>
        <v>20194.5906451267</v>
      </c>
      <c r="Q32" s="20">
        <v>38.611173569999998</v>
      </c>
      <c r="R32">
        <v>-18.44727958</v>
      </c>
    </row>
    <row r="33" spans="7:18">
      <c r="G33" t="s">
        <v>38</v>
      </c>
      <c r="I33" s="16">
        <v>2042</v>
      </c>
      <c r="J33" s="16" t="s">
        <v>17</v>
      </c>
      <c r="K33" s="16">
        <v>1</v>
      </c>
      <c r="L33" s="52">
        <f t="shared" si="0"/>
        <v>19160.798861563999</v>
      </c>
      <c r="Q33" s="20">
        <v>36.634608919999998</v>
      </c>
      <c r="R33">
        <v>-20.200716190000001</v>
      </c>
    </row>
    <row r="34" spans="7:18">
      <c r="G34" t="s">
        <v>38</v>
      </c>
      <c r="I34" s="16">
        <v>2043</v>
      </c>
      <c r="J34" s="16" t="s">
        <v>17</v>
      </c>
      <c r="K34" s="16">
        <v>1</v>
      </c>
      <c r="L34" s="52">
        <f t="shared" si="0"/>
        <v>18202.939318012301</v>
      </c>
      <c r="Q34" s="20">
        <v>34.803223389999999</v>
      </c>
      <c r="R34">
        <v>-22.157220769999999</v>
      </c>
    </row>
    <row r="35" spans="7:18">
      <c r="G35" t="s">
        <v>38</v>
      </c>
      <c r="I35" s="16">
        <v>2044</v>
      </c>
      <c r="J35" s="16" t="s">
        <v>17</v>
      </c>
      <c r="K35" s="16">
        <v>1</v>
      </c>
      <c r="L35" s="52">
        <f t="shared" si="0"/>
        <v>17334.7627842166</v>
      </c>
      <c r="Q35" s="20">
        <v>33.143307849999999</v>
      </c>
      <c r="R35">
        <v>-24.349749259999999</v>
      </c>
    </row>
    <row r="36" spans="7:18">
      <c r="G36" t="s">
        <v>38</v>
      </c>
      <c r="I36" s="16">
        <v>2045</v>
      </c>
      <c r="J36" s="16" t="s">
        <v>17</v>
      </c>
      <c r="K36" s="16">
        <v>1</v>
      </c>
      <c r="L36" s="52">
        <f t="shared" si="0"/>
        <v>16507.622268095402</v>
      </c>
      <c r="Q36" s="20">
        <v>31.56185138</v>
      </c>
      <c r="R36">
        <v>-26.465673819999999</v>
      </c>
    </row>
    <row r="37" spans="7:18">
      <c r="G37" t="s">
        <v>38</v>
      </c>
      <c r="I37" s="16">
        <v>2046</v>
      </c>
      <c r="J37" s="16" t="s">
        <v>17</v>
      </c>
      <c r="K37" s="16">
        <v>1</v>
      </c>
      <c r="L37" s="52">
        <f t="shared" si="0"/>
        <v>15736.4935517411</v>
      </c>
      <c r="Q37" s="20">
        <v>30.087487020000001</v>
      </c>
      <c r="R37">
        <v>-28.28177019</v>
      </c>
    </row>
    <row r="38" spans="7:18">
      <c r="G38" t="s">
        <v>38</v>
      </c>
      <c r="I38" s="16">
        <v>2047</v>
      </c>
      <c r="J38" s="16" t="s">
        <v>17</v>
      </c>
      <c r="K38" s="16">
        <v>1</v>
      </c>
      <c r="L38" s="52">
        <f t="shared" si="0"/>
        <v>14898.3675854428</v>
      </c>
      <c r="Q38" s="20">
        <v>28.485026850000001</v>
      </c>
      <c r="R38">
        <v>-30.103759060000002</v>
      </c>
    </row>
    <row r="39" spans="7:18">
      <c r="G39" t="s">
        <v>38</v>
      </c>
      <c r="I39" s="16">
        <v>2048</v>
      </c>
      <c r="J39" s="16" t="s">
        <v>17</v>
      </c>
      <c r="K39" s="16">
        <v>1</v>
      </c>
      <c r="L39" s="52">
        <f t="shared" si="0"/>
        <v>14241.601559816099</v>
      </c>
      <c r="Q39" s="20">
        <v>27.22931895</v>
      </c>
      <c r="R39">
        <v>-31.883496579999999</v>
      </c>
    </row>
    <row r="40" spans="7:18">
      <c r="G40" t="s">
        <v>38</v>
      </c>
      <c r="I40" s="16">
        <v>2049</v>
      </c>
      <c r="J40" s="16" t="s">
        <v>17</v>
      </c>
      <c r="K40" s="16">
        <v>1</v>
      </c>
      <c r="L40" s="52">
        <f t="shared" si="0"/>
        <v>13618.7472674659</v>
      </c>
      <c r="Q40" s="20">
        <v>26.038448800000001</v>
      </c>
      <c r="R40">
        <v>-33.642220279999997</v>
      </c>
    </row>
    <row r="41" spans="7:18">
      <c r="G41" t="s">
        <v>38</v>
      </c>
      <c r="I41" s="16">
        <v>2050</v>
      </c>
      <c r="J41" s="16" t="s">
        <v>17</v>
      </c>
      <c r="K41" s="16">
        <v>1</v>
      </c>
      <c r="L41" s="52">
        <f t="shared" si="0"/>
        <v>13049.7434388038</v>
      </c>
      <c r="Q41" s="20">
        <v>24.950538380000001</v>
      </c>
      <c r="R41">
        <v>-35.440242089999998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N41"/>
  <sheetViews>
    <sheetView topLeftCell="A8" zoomScale="73" zoomScaleNormal="73" workbookViewId="0">
      <selection activeCell="O26" sqref="O26"/>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4">
      <c r="B4" s="17" t="s">
        <v>1</v>
      </c>
    </row>
    <row r="5" spans="2:14">
      <c r="B5" s="16" t="s">
        <v>2</v>
      </c>
    </row>
    <row r="9" spans="2:14">
      <c r="J9" s="16" t="s">
        <v>3</v>
      </c>
    </row>
    <row r="10" spans="2:14">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645.40050129999997</v>
      </c>
    </row>
    <row r="12" spans="2:14">
      <c r="G12" s="16" t="str">
        <f>G11</f>
        <v>TOTCO2</v>
      </c>
      <c r="I12" s="16">
        <v>2021</v>
      </c>
      <c r="J12" s="16" t="s">
        <v>17</v>
      </c>
      <c r="K12" s="16">
        <v>1</v>
      </c>
      <c r="L12" s="16">
        <v>653125.11399999994</v>
      </c>
    </row>
    <row r="13" spans="2:14">
      <c r="G13" s="16" t="str">
        <f t="shared" ref="G13:G41" si="0">G12</f>
        <v>TOTCO2</v>
      </c>
      <c r="I13" s="16">
        <v>2022</v>
      </c>
      <c r="J13" s="16" t="s">
        <v>17</v>
      </c>
      <c r="K13" s="16">
        <v>1</v>
      </c>
      <c r="L13" s="16">
        <v>672924.49</v>
      </c>
    </row>
    <row r="14" spans="2:14">
      <c r="G14" s="16" t="str">
        <f t="shared" si="0"/>
        <v>TOTCO2</v>
      </c>
      <c r="I14" s="16">
        <v>2023</v>
      </c>
      <c r="J14" s="16" t="s">
        <v>17</v>
      </c>
      <c r="K14" s="16">
        <v>1</v>
      </c>
      <c r="L14" s="16">
        <v>670001.04090000002</v>
      </c>
    </row>
    <row r="15" spans="2:14">
      <c r="G15" s="16" t="str">
        <f t="shared" si="0"/>
        <v>TOTCO2</v>
      </c>
      <c r="I15" s="16">
        <v>2024</v>
      </c>
      <c r="J15" s="16" t="s">
        <v>17</v>
      </c>
      <c r="K15" s="16">
        <v>1</v>
      </c>
      <c r="L15" s="16">
        <v>647597.60660000006</v>
      </c>
    </row>
    <row r="16" spans="2:14">
      <c r="G16" s="16" t="str">
        <f t="shared" si="0"/>
        <v>TOTCO2</v>
      </c>
      <c r="I16" s="16">
        <v>2025</v>
      </c>
      <c r="J16" s="16" t="s">
        <v>17</v>
      </c>
      <c r="K16" s="16">
        <v>1</v>
      </c>
      <c r="L16" s="16">
        <v>621098.6226</v>
      </c>
    </row>
    <row r="17" spans="7:12">
      <c r="G17" s="16" t="str">
        <f t="shared" si="0"/>
        <v>TOTCO2</v>
      </c>
      <c r="I17" s="16">
        <v>2026</v>
      </c>
      <c r="J17" s="16" t="s">
        <v>17</v>
      </c>
      <c r="K17" s="16">
        <v>1</v>
      </c>
      <c r="L17" s="16">
        <v>606958.46409999998</v>
      </c>
    </row>
    <row r="18" spans="7:12">
      <c r="G18" s="16" t="str">
        <f t="shared" si="0"/>
        <v>TOTCO2</v>
      </c>
      <c r="I18" s="16">
        <v>2027</v>
      </c>
      <c r="J18" s="16" t="s">
        <v>17</v>
      </c>
      <c r="K18" s="16">
        <v>1</v>
      </c>
      <c r="L18" s="16">
        <v>590565.94110000005</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539814.37379999994</v>
      </c>
    </row>
    <row r="21" spans="7:12">
      <c r="G21" s="16" t="str">
        <f t="shared" si="0"/>
        <v>TOTCO2</v>
      </c>
      <c r="I21" s="16">
        <v>2030</v>
      </c>
      <c r="J21" s="16" t="s">
        <v>17</v>
      </c>
      <c r="K21" s="16">
        <v>1</v>
      </c>
      <c r="L21" s="16">
        <v>504890.97560000001</v>
      </c>
    </row>
    <row r="22" spans="7:12">
      <c r="G22" s="16" t="str">
        <f t="shared" si="0"/>
        <v>TOTCO2</v>
      </c>
      <c r="I22" s="16">
        <v>2031</v>
      </c>
      <c r="J22" s="16" t="s">
        <v>17</v>
      </c>
      <c r="K22" s="16">
        <v>1</v>
      </c>
      <c r="L22" s="16">
        <v>469217.97399999999</v>
      </c>
    </row>
    <row r="23" spans="7:12">
      <c r="G23" s="16" t="str">
        <f t="shared" si="0"/>
        <v>TOTCO2</v>
      </c>
      <c r="I23" s="16">
        <v>2032</v>
      </c>
      <c r="J23" s="16" t="s">
        <v>17</v>
      </c>
      <c r="K23" s="16">
        <v>1</v>
      </c>
      <c r="L23" s="16">
        <v>433598.60840000003</v>
      </c>
    </row>
    <row r="24" spans="7:12">
      <c r="G24" s="16" t="str">
        <f t="shared" si="0"/>
        <v>TOTCO2</v>
      </c>
      <c r="I24" s="16">
        <v>2033</v>
      </c>
      <c r="J24" s="16" t="s">
        <v>17</v>
      </c>
      <c r="K24" s="16">
        <v>1</v>
      </c>
      <c r="L24" s="16">
        <v>406307.21419999999</v>
      </c>
    </row>
    <row r="25" spans="7:12">
      <c r="G25" s="16" t="str">
        <f t="shared" si="0"/>
        <v>TOTCO2</v>
      </c>
      <c r="I25" s="16">
        <v>2034</v>
      </c>
      <c r="J25" s="16" t="s">
        <v>17</v>
      </c>
      <c r="K25" s="16">
        <v>1</v>
      </c>
      <c r="L25" s="16">
        <v>375490.39250000002</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314759.87040000001</v>
      </c>
    </row>
    <row r="28" spans="7:12">
      <c r="G28" s="16" t="str">
        <f t="shared" si="0"/>
        <v>TOTCO2</v>
      </c>
      <c r="I28" s="16">
        <v>2037</v>
      </c>
      <c r="J28" s="16" t="s">
        <v>17</v>
      </c>
      <c r="K28" s="16">
        <v>1</v>
      </c>
      <c r="L28" s="16">
        <v>286085.78509999998</v>
      </c>
    </row>
    <row r="29" spans="7:12">
      <c r="G29" s="16" t="str">
        <f t="shared" si="0"/>
        <v>TOTCO2</v>
      </c>
      <c r="I29" s="16">
        <v>2038</v>
      </c>
      <c r="J29" s="16" t="s">
        <v>17</v>
      </c>
      <c r="K29" s="16">
        <v>1</v>
      </c>
      <c r="L29" s="16">
        <v>259815.45269999999</v>
      </c>
    </row>
    <row r="30" spans="7:12">
      <c r="G30" s="16" t="str">
        <f t="shared" si="0"/>
        <v>TOTCO2</v>
      </c>
      <c r="I30" s="16">
        <v>2039</v>
      </c>
      <c r="J30" s="16" t="s">
        <v>17</v>
      </c>
      <c r="K30" s="16">
        <v>1</v>
      </c>
      <c r="L30" s="16">
        <v>236985.06109999999</v>
      </c>
    </row>
    <row r="31" spans="7:12">
      <c r="G31" s="16" t="str">
        <f t="shared" si="0"/>
        <v>TOTCO2</v>
      </c>
      <c r="I31" s="16">
        <v>2040</v>
      </c>
      <c r="J31" s="16" t="s">
        <v>17</v>
      </c>
      <c r="K31" s="16">
        <v>1</v>
      </c>
      <c r="L31" s="16">
        <v>214110.52960000001</v>
      </c>
    </row>
    <row r="32" spans="7:12">
      <c r="G32" s="16" t="str">
        <f t="shared" si="0"/>
        <v>TOTCO2</v>
      </c>
      <c r="I32" s="16">
        <v>2041</v>
      </c>
      <c r="J32" s="16" t="s">
        <v>17</v>
      </c>
      <c r="K32" s="16">
        <v>1</v>
      </c>
      <c r="L32" s="16">
        <v>188998.65919999999</v>
      </c>
    </row>
    <row r="33" spans="7:12">
      <c r="G33" s="16" t="str">
        <f t="shared" si="0"/>
        <v>TOTCO2</v>
      </c>
      <c r="I33" s="16">
        <v>2042</v>
      </c>
      <c r="J33" s="16" t="s">
        <v>17</v>
      </c>
      <c r="K33" s="16">
        <v>1</v>
      </c>
      <c r="L33" s="16">
        <v>167868.29389999999</v>
      </c>
    </row>
    <row r="34" spans="7:12">
      <c r="G34" s="16" t="str">
        <f t="shared" si="0"/>
        <v>TOTCO2</v>
      </c>
      <c r="I34" s="16">
        <v>2043</v>
      </c>
      <c r="J34" s="16" t="s">
        <v>17</v>
      </c>
      <c r="K34" s="16">
        <v>1</v>
      </c>
      <c r="L34" s="16">
        <v>146428.90100000001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82852.521070000003</v>
      </c>
    </row>
    <row r="38" spans="7:12">
      <c r="G38" s="16" t="str">
        <f t="shared" si="0"/>
        <v>TOTCO2</v>
      </c>
      <c r="I38" s="16">
        <v>2047</v>
      </c>
      <c r="J38" s="16" t="s">
        <v>17</v>
      </c>
      <c r="K38" s="16">
        <v>1</v>
      </c>
      <c r="L38" s="16">
        <v>61760.785389999997</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20516.166969999998</v>
      </c>
    </row>
    <row r="41" spans="7:12">
      <c r="G41" s="16" t="str">
        <f t="shared" si="0"/>
        <v>TOTCO2</v>
      </c>
      <c r="I41" s="16">
        <v>2050</v>
      </c>
      <c r="J41" s="16" t="s">
        <v>17</v>
      </c>
      <c r="K41" s="16">
        <v>1</v>
      </c>
      <c r="L41" s="16">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O72"/>
  <sheetViews>
    <sheetView workbookViewId="0">
      <selection activeCell="M16" sqref="M16"/>
    </sheetView>
  </sheetViews>
  <sheetFormatPr defaultColWidth="8.7265625" defaultRowHeight="14.5"/>
  <cols>
    <col min="1" max="1" width="9" style="16"/>
    <col min="2" max="10" width="8.7265625" style="16"/>
    <col min="11" max="11" width="11.54296875" style="16" customWidth="1"/>
    <col min="12" max="12" width="12.81640625" style="16"/>
    <col min="14" max="14" width="12.81640625"/>
  </cols>
  <sheetData>
    <row r="4" spans="2:15">
      <c r="B4" s="17" t="s">
        <v>1</v>
      </c>
    </row>
    <row r="5" spans="2:15">
      <c r="B5" s="16" t="s">
        <v>2</v>
      </c>
    </row>
    <row r="9" spans="2:15">
      <c r="J9" s="16" t="s">
        <v>3</v>
      </c>
    </row>
    <row r="10" spans="2:15">
      <c r="B10" s="16" t="s">
        <v>4</v>
      </c>
      <c r="C10" s="16" t="s">
        <v>5</v>
      </c>
      <c r="D10" s="16" t="s">
        <v>6</v>
      </c>
      <c r="E10" s="16" t="s">
        <v>7</v>
      </c>
      <c r="F10" s="16" t="s">
        <v>8</v>
      </c>
      <c r="G10" s="16" t="s">
        <v>9</v>
      </c>
      <c r="H10" s="16" t="s">
        <v>10</v>
      </c>
      <c r="I10" s="16" t="s">
        <v>11</v>
      </c>
      <c r="J10" s="16" t="s">
        <v>12</v>
      </c>
      <c r="K10" s="16" t="s">
        <v>13</v>
      </c>
      <c r="L10" s="16" t="s">
        <v>14</v>
      </c>
      <c r="O10" s="50"/>
    </row>
    <row r="11" spans="2:15">
      <c r="B11" s="16" t="s">
        <v>41</v>
      </c>
      <c r="G11" t="s">
        <v>42</v>
      </c>
      <c r="I11" s="16">
        <v>2020</v>
      </c>
      <c r="J11" s="16" t="s">
        <v>17</v>
      </c>
      <c r="K11" s="16">
        <v>1</v>
      </c>
      <c r="N11">
        <v>69.778457000000003</v>
      </c>
    </row>
    <row r="12" spans="2:15">
      <c r="G12" t="s">
        <v>42</v>
      </c>
      <c r="I12" s="16">
        <v>2021</v>
      </c>
      <c r="J12" s="16" t="s">
        <v>17</v>
      </c>
      <c r="K12" s="16">
        <v>1</v>
      </c>
      <c r="L12" s="16">
        <f t="shared" ref="L12:L41" si="0">N12*1000</f>
        <v>68516.822020000007</v>
      </c>
      <c r="N12" s="20">
        <v>68.516822020000006</v>
      </c>
    </row>
    <row r="13" spans="2:15">
      <c r="G13" t="s">
        <v>42</v>
      </c>
      <c r="I13" s="16">
        <v>2022</v>
      </c>
      <c r="J13" s="16" t="s">
        <v>17</v>
      </c>
      <c r="K13" s="16">
        <v>1</v>
      </c>
      <c r="L13" s="16">
        <f t="shared" si="0"/>
        <v>70791.529769999994</v>
      </c>
      <c r="N13" s="20">
        <v>70.791529769999997</v>
      </c>
    </row>
    <row r="14" spans="2:15">
      <c r="G14" t="s">
        <v>42</v>
      </c>
      <c r="I14" s="16">
        <v>2023</v>
      </c>
      <c r="J14" s="16" t="s">
        <v>17</v>
      </c>
      <c r="K14" s="16">
        <v>1</v>
      </c>
      <c r="L14" s="16">
        <f t="shared" si="0"/>
        <v>71002.420110000006</v>
      </c>
      <c r="N14" s="20">
        <v>71.002420110000003</v>
      </c>
    </row>
    <row r="15" spans="2:15">
      <c r="G15" t="s">
        <v>42</v>
      </c>
      <c r="I15" s="16">
        <v>2024</v>
      </c>
      <c r="J15" s="16" t="s">
        <v>17</v>
      </c>
      <c r="K15" s="16">
        <v>1</v>
      </c>
      <c r="L15" s="16">
        <f t="shared" si="0"/>
        <v>69505.057369999995</v>
      </c>
      <c r="N15" s="20">
        <v>69.505057370000003</v>
      </c>
    </row>
    <row r="16" spans="2:15">
      <c r="G16" t="s">
        <v>42</v>
      </c>
      <c r="I16" s="16">
        <v>2025</v>
      </c>
      <c r="J16" s="16" t="s">
        <v>17</v>
      </c>
      <c r="K16" s="16">
        <v>1</v>
      </c>
      <c r="L16" s="16">
        <f t="shared" si="0"/>
        <v>68421.102320000005</v>
      </c>
      <c r="N16" s="20">
        <v>68.421102320000003</v>
      </c>
    </row>
    <row r="17" spans="7:14">
      <c r="G17" t="s">
        <v>42</v>
      </c>
      <c r="I17" s="16">
        <v>2026</v>
      </c>
      <c r="J17" s="16" t="s">
        <v>17</v>
      </c>
      <c r="K17" s="16">
        <v>1</v>
      </c>
      <c r="L17" s="16">
        <f t="shared" si="0"/>
        <v>67912.705189999993</v>
      </c>
      <c r="N17" s="20">
        <v>67.912705189999997</v>
      </c>
    </row>
    <row r="18" spans="7:14">
      <c r="G18" t="s">
        <v>42</v>
      </c>
      <c r="I18" s="16">
        <v>2027</v>
      </c>
      <c r="J18" s="16" t="s">
        <v>17</v>
      </c>
      <c r="K18" s="16">
        <v>1</v>
      </c>
      <c r="L18" s="16">
        <f t="shared" si="0"/>
        <v>67189.627959999998</v>
      </c>
      <c r="N18" s="20">
        <v>67.189627959999996</v>
      </c>
    </row>
    <row r="19" spans="7:14">
      <c r="G19" t="s">
        <v>42</v>
      </c>
      <c r="I19" s="16">
        <v>2028</v>
      </c>
      <c r="J19" s="16" t="s">
        <v>17</v>
      </c>
      <c r="K19" s="16">
        <v>1</v>
      </c>
      <c r="L19" s="16">
        <f t="shared" si="0"/>
        <v>66559.002670000002</v>
      </c>
      <c r="N19" s="20">
        <v>66.559002669999998</v>
      </c>
    </row>
    <row r="20" spans="7:14">
      <c r="G20" t="s">
        <v>42</v>
      </c>
      <c r="I20" s="16">
        <v>2029</v>
      </c>
      <c r="J20" s="16" t="s">
        <v>17</v>
      </c>
      <c r="K20" s="16">
        <v>1</v>
      </c>
      <c r="L20" s="16">
        <f t="shared" si="0"/>
        <v>65955.578989999995</v>
      </c>
      <c r="N20" s="20">
        <v>65.955578990000006</v>
      </c>
    </row>
    <row r="21" spans="7:14">
      <c r="G21" t="s">
        <v>42</v>
      </c>
      <c r="I21" s="16">
        <v>2030</v>
      </c>
      <c r="J21" s="16" t="s">
        <v>17</v>
      </c>
      <c r="K21" s="16">
        <v>1</v>
      </c>
      <c r="L21" s="16">
        <f t="shared" si="0"/>
        <v>65145.086539999997</v>
      </c>
      <c r="N21" s="20">
        <v>65.145086539999994</v>
      </c>
    </row>
    <row r="22" spans="7:14">
      <c r="G22" t="s">
        <v>42</v>
      </c>
      <c r="I22" s="16">
        <v>2031</v>
      </c>
      <c r="J22" s="16" t="s">
        <v>17</v>
      </c>
      <c r="K22" s="16">
        <v>1</v>
      </c>
      <c r="L22" s="16">
        <f t="shared" si="0"/>
        <v>64491.972419999998</v>
      </c>
      <c r="N22" s="20">
        <v>64.491972419999996</v>
      </c>
    </row>
    <row r="23" spans="7:14">
      <c r="G23" t="s">
        <v>42</v>
      </c>
      <c r="I23" s="16">
        <v>2032</v>
      </c>
      <c r="J23" s="16" t="s">
        <v>17</v>
      </c>
      <c r="K23" s="16">
        <v>1</v>
      </c>
      <c r="L23" s="16">
        <f t="shared" si="0"/>
        <v>63913.749730000003</v>
      </c>
      <c r="N23" s="20">
        <v>63.913749729999999</v>
      </c>
    </row>
    <row r="24" spans="7:14">
      <c r="G24" t="s">
        <v>42</v>
      </c>
      <c r="I24" s="16">
        <v>2033</v>
      </c>
      <c r="J24" s="16" t="s">
        <v>17</v>
      </c>
      <c r="K24" s="16">
        <v>1</v>
      </c>
      <c r="L24" s="16">
        <f t="shared" si="0"/>
        <v>63348.3318</v>
      </c>
      <c r="N24" s="20">
        <v>63.348331799999997</v>
      </c>
    </row>
    <row r="25" spans="7:14">
      <c r="G25" t="s">
        <v>42</v>
      </c>
      <c r="I25" s="16">
        <v>2034</v>
      </c>
      <c r="J25" s="16" t="s">
        <v>17</v>
      </c>
      <c r="K25" s="16">
        <v>1</v>
      </c>
      <c r="L25" s="16">
        <f t="shared" si="0"/>
        <v>62792.539449999997</v>
      </c>
      <c r="N25" s="20">
        <v>62.79253945</v>
      </c>
    </row>
    <row r="26" spans="7:14">
      <c r="G26" t="s">
        <v>42</v>
      </c>
      <c r="I26" s="16">
        <v>2035</v>
      </c>
      <c r="J26" s="16" t="s">
        <v>17</v>
      </c>
      <c r="K26" s="16">
        <v>1</v>
      </c>
      <c r="L26" s="16">
        <f t="shared" si="0"/>
        <v>62224.196190000002</v>
      </c>
      <c r="N26" s="20">
        <v>62.224196190000001</v>
      </c>
    </row>
    <row r="27" spans="7:14">
      <c r="G27" t="s">
        <v>42</v>
      </c>
      <c r="I27" s="16">
        <v>2036</v>
      </c>
      <c r="J27" s="16" t="s">
        <v>17</v>
      </c>
      <c r="K27" s="16">
        <v>1</v>
      </c>
      <c r="L27" s="16">
        <f t="shared" si="0"/>
        <v>61515.28903</v>
      </c>
      <c r="N27" s="20">
        <v>61.515289029999998</v>
      </c>
    </row>
    <row r="28" spans="7:14">
      <c r="G28" t="s">
        <v>42</v>
      </c>
      <c r="I28" s="16">
        <v>2037</v>
      </c>
      <c r="J28" s="16" t="s">
        <v>17</v>
      </c>
      <c r="K28" s="16">
        <v>1</v>
      </c>
      <c r="L28" s="16">
        <f t="shared" si="0"/>
        <v>60670.020629999999</v>
      </c>
      <c r="N28" s="20">
        <v>60.670020630000003</v>
      </c>
    </row>
    <row r="29" spans="7:14">
      <c r="G29" t="s">
        <v>42</v>
      </c>
      <c r="I29" s="16">
        <v>2038</v>
      </c>
      <c r="J29" s="16" t="s">
        <v>17</v>
      </c>
      <c r="K29" s="16">
        <v>1</v>
      </c>
      <c r="L29" s="16">
        <f t="shared" si="0"/>
        <v>59783.921009999998</v>
      </c>
      <c r="N29" s="20">
        <v>59.78392101</v>
      </c>
    </row>
    <row r="30" spans="7:14">
      <c r="G30" t="s">
        <v>42</v>
      </c>
      <c r="I30" s="16">
        <v>2039</v>
      </c>
      <c r="J30" s="16" t="s">
        <v>17</v>
      </c>
      <c r="K30" s="16">
        <v>1</v>
      </c>
      <c r="L30" s="16">
        <f t="shared" si="0"/>
        <v>58881.540050000003</v>
      </c>
      <c r="N30" s="20">
        <v>58.881540049999998</v>
      </c>
    </row>
    <row r="31" spans="7:14">
      <c r="G31" t="s">
        <v>42</v>
      </c>
      <c r="I31" s="16">
        <v>2040</v>
      </c>
      <c r="J31" s="16" t="s">
        <v>17</v>
      </c>
      <c r="K31" s="16">
        <v>1</v>
      </c>
      <c r="L31" s="16">
        <f t="shared" si="0"/>
        <v>57979.554819999998</v>
      </c>
      <c r="N31" s="20">
        <v>57.979554819999997</v>
      </c>
    </row>
    <row r="32" spans="7:14">
      <c r="G32" t="s">
        <v>42</v>
      </c>
      <c r="I32" s="16">
        <v>2041</v>
      </c>
      <c r="J32" s="16" t="s">
        <v>17</v>
      </c>
      <c r="K32" s="16">
        <v>1</v>
      </c>
      <c r="L32" s="16">
        <f t="shared" si="0"/>
        <v>57059.774409999998</v>
      </c>
      <c r="N32" s="20">
        <v>57.059774410000003</v>
      </c>
    </row>
    <row r="33" spans="7:14">
      <c r="G33" t="s">
        <v>42</v>
      </c>
      <c r="I33" s="16">
        <v>2042</v>
      </c>
      <c r="J33" s="16" t="s">
        <v>17</v>
      </c>
      <c r="K33" s="16">
        <v>1</v>
      </c>
      <c r="L33" s="16">
        <f t="shared" si="0"/>
        <v>56143.512710000003</v>
      </c>
      <c r="N33" s="20">
        <v>56.143512710000003</v>
      </c>
    </row>
    <row r="34" spans="7:14">
      <c r="G34" t="s">
        <v>42</v>
      </c>
      <c r="I34" s="16">
        <v>2043</v>
      </c>
      <c r="J34" s="16" t="s">
        <v>17</v>
      </c>
      <c r="K34" s="16">
        <v>1</v>
      </c>
      <c r="L34" s="16">
        <f t="shared" si="0"/>
        <v>55218.078829999999</v>
      </c>
      <c r="N34" s="20">
        <v>55.218078830000003</v>
      </c>
    </row>
    <row r="35" spans="7:14">
      <c r="G35" t="s">
        <v>42</v>
      </c>
      <c r="I35" s="16">
        <v>2044</v>
      </c>
      <c r="J35" s="16" t="s">
        <v>17</v>
      </c>
      <c r="K35" s="16">
        <v>1</v>
      </c>
      <c r="L35" s="16">
        <f t="shared" si="0"/>
        <v>54315.466310000003</v>
      </c>
      <c r="N35" s="20">
        <v>54.315466309999998</v>
      </c>
    </row>
    <row r="36" spans="7:14">
      <c r="G36" t="s">
        <v>42</v>
      </c>
      <c r="I36" s="16">
        <v>2045</v>
      </c>
      <c r="J36" s="16" t="s">
        <v>17</v>
      </c>
      <c r="K36" s="16">
        <v>1</v>
      </c>
      <c r="L36" s="16">
        <f t="shared" si="0"/>
        <v>53441.388330000002</v>
      </c>
      <c r="N36" s="20">
        <v>53.441388330000002</v>
      </c>
    </row>
    <row r="37" spans="7:14">
      <c r="G37" t="s">
        <v>42</v>
      </c>
      <c r="I37" s="16">
        <v>2046</v>
      </c>
      <c r="J37" s="16" t="s">
        <v>17</v>
      </c>
      <c r="K37" s="16">
        <v>1</v>
      </c>
      <c r="L37" s="16">
        <f t="shared" si="0"/>
        <v>52578.014020000002</v>
      </c>
      <c r="N37" s="20">
        <v>52.578014019999998</v>
      </c>
    </row>
    <row r="38" spans="7:14">
      <c r="G38" t="s">
        <v>42</v>
      </c>
      <c r="I38" s="16">
        <v>2047</v>
      </c>
      <c r="J38" s="16" t="s">
        <v>17</v>
      </c>
      <c r="K38" s="16">
        <v>1</v>
      </c>
      <c r="L38" s="16">
        <f t="shared" si="0"/>
        <v>51724.066870000002</v>
      </c>
      <c r="N38" s="20">
        <v>51.724066870000001</v>
      </c>
    </row>
    <row r="39" spans="7:14">
      <c r="G39" t="s">
        <v>42</v>
      </c>
      <c r="I39" s="16">
        <v>2048</v>
      </c>
      <c r="J39" s="16" t="s">
        <v>17</v>
      </c>
      <c r="K39" s="16">
        <v>1</v>
      </c>
      <c r="L39" s="16">
        <f t="shared" si="0"/>
        <v>50894.282370000001</v>
      </c>
      <c r="N39" s="20">
        <v>50.894282369999999</v>
      </c>
    </row>
    <row r="40" spans="7:14">
      <c r="G40" t="s">
        <v>42</v>
      </c>
      <c r="I40" s="16">
        <v>2049</v>
      </c>
      <c r="J40" s="16" t="s">
        <v>17</v>
      </c>
      <c r="K40" s="16">
        <v>1</v>
      </c>
      <c r="L40" s="16">
        <f t="shared" si="0"/>
        <v>50095.985930000003</v>
      </c>
      <c r="N40" s="20">
        <v>50.095985929999998</v>
      </c>
    </row>
    <row r="41" spans="7:14">
      <c r="G41" t="s">
        <v>42</v>
      </c>
      <c r="I41" s="16">
        <v>2050</v>
      </c>
      <c r="J41" s="16" t="s">
        <v>17</v>
      </c>
      <c r="K41" s="16">
        <v>1</v>
      </c>
      <c r="L41" s="16">
        <f t="shared" si="0"/>
        <v>49342.364529999999</v>
      </c>
      <c r="N41" s="20">
        <v>49.342364529999998</v>
      </c>
    </row>
    <row r="42" spans="7:14">
      <c r="G42" s="48" t="s">
        <v>43</v>
      </c>
      <c r="I42" s="16">
        <v>2020</v>
      </c>
      <c r="J42" s="16" t="s">
        <v>17</v>
      </c>
      <c r="K42" s="16">
        <v>1</v>
      </c>
    </row>
    <row r="43" spans="7:14">
      <c r="G43" s="16" t="str">
        <f>G42</f>
        <v>AGRNEECO2N</v>
      </c>
      <c r="I43" s="16">
        <v>2021</v>
      </c>
      <c r="J43" s="16" t="s">
        <v>17</v>
      </c>
      <c r="K43" s="16">
        <v>1</v>
      </c>
    </row>
    <row r="44" spans="7:14">
      <c r="G44" s="16" t="str">
        <f t="shared" ref="G44:G72" si="1">G43</f>
        <v>AGRNEECO2N</v>
      </c>
      <c r="I44" s="16">
        <v>2022</v>
      </c>
      <c r="J44" s="16" t="s">
        <v>17</v>
      </c>
      <c r="K44" s="16">
        <v>1</v>
      </c>
    </row>
    <row r="45" spans="7:14">
      <c r="G45" s="16" t="str">
        <f t="shared" si="1"/>
        <v>AGRNEECO2N</v>
      </c>
      <c r="I45" s="16">
        <v>2023</v>
      </c>
      <c r="J45" s="16" t="s">
        <v>17</v>
      </c>
      <c r="K45" s="16">
        <v>1</v>
      </c>
    </row>
    <row r="46" spans="7:14">
      <c r="G46" s="16" t="str">
        <f t="shared" si="1"/>
        <v>AGRNEECO2N</v>
      </c>
      <c r="I46" s="16">
        <v>2024</v>
      </c>
      <c r="J46" s="16" t="s">
        <v>17</v>
      </c>
      <c r="K46" s="16">
        <v>1</v>
      </c>
    </row>
    <row r="47" spans="7:14">
      <c r="G47" s="16" t="str">
        <f t="shared" si="1"/>
        <v>AGRNEECO2N</v>
      </c>
      <c r="I47" s="16">
        <v>2025</v>
      </c>
      <c r="J47" s="16" t="s">
        <v>17</v>
      </c>
      <c r="K47" s="16">
        <v>1</v>
      </c>
    </row>
    <row r="48" spans="7:14">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85961485641044"/>
  </sheetPr>
  <dimension ref="A1:P41"/>
  <sheetViews>
    <sheetView zoomScale="67" zoomScaleNormal="67" workbookViewId="0">
      <selection activeCell="P33" sqref="P33"/>
    </sheetView>
  </sheetViews>
  <sheetFormatPr defaultColWidth="8.7265625" defaultRowHeight="14.5"/>
  <cols>
    <col min="1" max="1" width="9" style="16"/>
    <col min="2" max="10" width="8.7265625" style="16"/>
    <col min="11" max="11" width="11.54296875" style="16" customWidth="1"/>
    <col min="12" max="12" width="14" style="16"/>
    <col min="14" max="14" width="12.81640625"/>
    <col min="16" max="16" width="14"/>
  </cols>
  <sheetData>
    <row r="1" spans="1:16">
      <c r="A1" s="16" t="s">
        <v>44</v>
      </c>
    </row>
    <row r="4" spans="1:16">
      <c r="B4" s="17" t="s">
        <v>1</v>
      </c>
    </row>
    <row r="5" spans="1:16">
      <c r="B5" s="16" t="s">
        <v>2</v>
      </c>
    </row>
    <row r="9" spans="1:16">
      <c r="J9" s="16" t="s">
        <v>3</v>
      </c>
    </row>
    <row r="10" spans="1:16">
      <c r="B10" s="16" t="s">
        <v>4</v>
      </c>
      <c r="C10" s="16" t="s">
        <v>5</v>
      </c>
      <c r="D10" s="16" t="s">
        <v>6</v>
      </c>
      <c r="E10" s="16" t="s">
        <v>7</v>
      </c>
      <c r="F10" s="16" t="s">
        <v>8</v>
      </c>
      <c r="G10" s="16" t="s">
        <v>9</v>
      </c>
      <c r="H10" s="16" t="s">
        <v>10</v>
      </c>
      <c r="I10" s="16" t="s">
        <v>11</v>
      </c>
      <c r="J10" s="16" t="s">
        <v>12</v>
      </c>
      <c r="K10" s="16" t="s">
        <v>45</v>
      </c>
      <c r="L10" s="16" t="s">
        <v>14</v>
      </c>
      <c r="O10" s="50"/>
    </row>
    <row r="11" spans="1:16">
      <c r="B11" s="16" t="s">
        <v>46</v>
      </c>
      <c r="D11" s="1" t="s">
        <v>47</v>
      </c>
      <c r="H11" s="19"/>
      <c r="I11" s="16">
        <v>2020</v>
      </c>
      <c r="J11" s="16" t="s">
        <v>17</v>
      </c>
      <c r="K11" s="16">
        <v>1</v>
      </c>
      <c r="L11" s="16">
        <f>-ELECO2!O11*1000</f>
        <v>0</v>
      </c>
      <c r="N11" s="16"/>
      <c r="P11" s="28"/>
    </row>
    <row r="12" spans="1:16">
      <c r="D12" s="1" t="str">
        <f>D11</f>
        <v>SINKCCU_Fake_Elc</v>
      </c>
      <c r="H12" s="19"/>
      <c r="I12" s="16">
        <v>2021</v>
      </c>
      <c r="J12" s="16" t="s">
        <v>17</v>
      </c>
      <c r="K12" s="16">
        <v>1</v>
      </c>
      <c r="L12" s="16">
        <f>-ELECO2!O12*1000</f>
        <v>0</v>
      </c>
      <c r="N12" s="16"/>
      <c r="P12" s="28"/>
    </row>
    <row r="13" spans="1:16">
      <c r="D13" s="1" t="str">
        <f t="shared" ref="D13:D41" si="0">D12</f>
        <v>SINKCCU_Fake_Elc</v>
      </c>
      <c r="H13" s="19"/>
      <c r="I13" s="16">
        <v>2022</v>
      </c>
      <c r="J13" s="16" t="s">
        <v>17</v>
      </c>
      <c r="K13" s="16">
        <v>1</v>
      </c>
      <c r="L13" s="16">
        <f>-ELECO2!O13*1000</f>
        <v>0</v>
      </c>
      <c r="N13" s="16"/>
      <c r="P13" s="28"/>
    </row>
    <row r="14" spans="1:16">
      <c r="D14" s="1" t="str">
        <f t="shared" si="0"/>
        <v>SINKCCU_Fake_Elc</v>
      </c>
      <c r="H14" s="19"/>
      <c r="I14" s="16">
        <v>2023</v>
      </c>
      <c r="J14" s="16" t="s">
        <v>17</v>
      </c>
      <c r="K14" s="16">
        <v>1</v>
      </c>
      <c r="L14" s="16">
        <f>-ELECO2!O14*1000</f>
        <v>0</v>
      </c>
      <c r="N14" s="16"/>
      <c r="P14" s="51"/>
    </row>
    <row r="15" spans="1:16">
      <c r="D15" s="1" t="str">
        <f t="shared" si="0"/>
        <v>SINKCCU_Fake_Elc</v>
      </c>
      <c r="H15" s="19"/>
      <c r="I15" s="16">
        <v>2024</v>
      </c>
      <c r="J15" s="16" t="s">
        <v>17</v>
      </c>
      <c r="K15" s="16">
        <v>1</v>
      </c>
      <c r="L15" s="16">
        <f>-ELECO2!O15*1000</f>
        <v>0</v>
      </c>
      <c r="N15" s="16"/>
      <c r="P15" s="51"/>
    </row>
    <row r="16" spans="1:16">
      <c r="D16" s="1" t="str">
        <f t="shared" si="0"/>
        <v>SINKCCU_Fake_Elc</v>
      </c>
      <c r="H16" s="19"/>
      <c r="I16" s="16">
        <v>2025</v>
      </c>
      <c r="J16" s="16" t="s">
        <v>17</v>
      </c>
      <c r="K16" s="16">
        <v>1</v>
      </c>
      <c r="L16" s="16">
        <f>-ELECO2!O16*1000</f>
        <v>0</v>
      </c>
      <c r="N16" s="16"/>
      <c r="P16" s="51"/>
    </row>
    <row r="17" spans="4:16">
      <c r="D17" s="1" t="str">
        <f t="shared" si="0"/>
        <v>SINKCCU_Fake_Elc</v>
      </c>
      <c r="H17" s="19"/>
      <c r="I17" s="16">
        <v>2026</v>
      </c>
      <c r="J17" s="16" t="s">
        <v>17</v>
      </c>
      <c r="K17" s="16">
        <v>1</v>
      </c>
      <c r="L17" s="16">
        <f>-ELECO2!O17*1000</f>
        <v>0</v>
      </c>
      <c r="N17" s="16"/>
      <c r="P17" s="51"/>
    </row>
    <row r="18" spans="4:16">
      <c r="D18" s="1" t="str">
        <f t="shared" si="0"/>
        <v>SINKCCU_Fake_Elc</v>
      </c>
      <c r="H18" s="19"/>
      <c r="I18" s="16">
        <v>2027</v>
      </c>
      <c r="J18" s="16" t="s">
        <v>17</v>
      </c>
      <c r="K18" s="16">
        <v>1</v>
      </c>
      <c r="L18" s="16">
        <f>-ELECO2!O18*1000</f>
        <v>0</v>
      </c>
      <c r="N18" s="16"/>
      <c r="P18" s="51"/>
    </row>
    <row r="19" spans="4:16">
      <c r="D19" s="1" t="str">
        <f t="shared" si="0"/>
        <v>SINKCCU_Fake_Elc</v>
      </c>
      <c r="H19" s="19"/>
      <c r="I19" s="16">
        <v>2028</v>
      </c>
      <c r="J19" s="16" t="s">
        <v>17</v>
      </c>
      <c r="K19" s="16">
        <v>1</v>
      </c>
      <c r="L19" s="16">
        <f>-ELECO2!O19*1000</f>
        <v>0</v>
      </c>
      <c r="N19" s="16"/>
      <c r="P19" s="51"/>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6180.2100639999999</v>
      </c>
      <c r="N26" s="16"/>
      <c r="P26" s="28"/>
    </row>
    <row r="27" spans="4:16">
      <c r="D27" s="1" t="str">
        <f t="shared" si="0"/>
        <v>SINKCCU_Fake_Elc</v>
      </c>
      <c r="H27" s="19"/>
      <c r="I27" s="16">
        <v>2036</v>
      </c>
      <c r="J27" s="16" t="s">
        <v>17</v>
      </c>
      <c r="K27" s="16">
        <v>1</v>
      </c>
      <c r="L27" s="16">
        <f>-ELECO2!O27*1000</f>
        <v>8377.0558550000005</v>
      </c>
      <c r="N27" s="16"/>
      <c r="P27" s="28"/>
    </row>
    <row r="28" spans="4:16">
      <c r="D28" s="1" t="str">
        <f t="shared" si="0"/>
        <v>SINKCCU_Fake_Elc</v>
      </c>
      <c r="H28" s="19"/>
      <c r="I28" s="16">
        <v>2037</v>
      </c>
      <c r="J28" s="16" t="s">
        <v>17</v>
      </c>
      <c r="K28" s="16">
        <v>1</v>
      </c>
      <c r="L28" s="16">
        <f>-ELECO2!O28*1000</f>
        <v>10619.575220000001</v>
      </c>
      <c r="N28" s="16"/>
      <c r="P28" s="28"/>
    </row>
    <row r="29" spans="4:16">
      <c r="D29" s="1" t="str">
        <f t="shared" si="0"/>
        <v>SINKCCU_Fake_Elc</v>
      </c>
      <c r="H29" s="19"/>
      <c r="I29" s="16">
        <v>2038</v>
      </c>
      <c r="J29" s="16" t="s">
        <v>17</v>
      </c>
      <c r="K29" s="16">
        <v>1</v>
      </c>
      <c r="L29" s="16">
        <f>-ELECO2!O29*1000</f>
        <v>12812.150949999999</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16479.587200000002</v>
      </c>
      <c r="N31" s="16"/>
      <c r="P31" s="28"/>
    </row>
    <row r="32" spans="4:16">
      <c r="D32" s="1" t="str">
        <f t="shared" si="0"/>
        <v>SINKCCU_Fake_Elc</v>
      </c>
      <c r="H32" s="19"/>
      <c r="I32" s="16">
        <v>2041</v>
      </c>
      <c r="J32" s="16" t="s">
        <v>17</v>
      </c>
      <c r="K32" s="16">
        <v>1</v>
      </c>
      <c r="L32" s="16">
        <f>-ELECO2!O32*1000</f>
        <v>18447.279579999999</v>
      </c>
      <c r="N32" s="16"/>
      <c r="P32" s="28"/>
    </row>
    <row r="33" spans="4:16">
      <c r="D33" s="1" t="str">
        <f t="shared" si="0"/>
        <v>SINKCCU_Fake_Elc</v>
      </c>
      <c r="H33" s="19"/>
      <c r="I33" s="16">
        <v>2042</v>
      </c>
      <c r="J33" s="16" t="s">
        <v>17</v>
      </c>
      <c r="K33" s="16">
        <v>1</v>
      </c>
      <c r="L33" s="16">
        <f>-ELECO2!O33*1000</f>
        <v>20200.716189999999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24349.749260000001</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28281.770189999999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31883.496579999999</v>
      </c>
      <c r="N39" s="16"/>
      <c r="P39" s="28"/>
    </row>
    <row r="40" spans="4:16">
      <c r="D40" s="1" t="str">
        <f t="shared" si="0"/>
        <v>SINKCCU_Fake_Elc</v>
      </c>
      <c r="H40" s="19"/>
      <c r="I40" s="16">
        <v>2049</v>
      </c>
      <c r="J40" s="16" t="s">
        <v>17</v>
      </c>
      <c r="K40" s="16">
        <v>1</v>
      </c>
      <c r="L40" s="16">
        <f>-ELECO2!O40*1000</f>
        <v>33642.220280000001</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dcterms:created xsi:type="dcterms:W3CDTF">2009-05-27T15:40:00Z</dcterms:created>
  <dcterms:modified xsi:type="dcterms:W3CDTF">2025-02-27T21:24:00Z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1033-12.2.0.19805</vt:lpwstr>
  </property>
</Properties>
</file>