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4"/>
  </bookViews>
  <sheets>
    <sheet name="SUP_HFCandPEM" sheetId="30" r:id="rId1"/>
    <sheet name="SUP_HP" sheetId="21" r:id="rId2"/>
    <sheet name="!SUP_HP2HS" sheetId="35" r:id="rId3"/>
    <sheet name="SUP_HS" sheetId="34" r:id="rId4"/>
    <sheet name="SUP_HS(NEED_REVISE" sheetId="37" r:id="rId5"/>
    <sheet name="SUP_DELIVERY" sheetId="36" r:id="rId6"/>
    <sheet name="ReferEMI-NOUSE"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9.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<sst xmlns="http://schemas.openxmlformats.org/spreadsheetml/2006/main" count="1849" uniqueCount="534">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</sst>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8"/>
      <name val="Tahoma"/>
      <charset val="134"/>
    </font>
    <font>
      <b/>
      <sz val="9"/>
      <name val="Tahoma"/>
      <charset val="134"/>
    </font>
    <font>
      <sz val="9"/>
      <name val="Tahoma"/>
      <charset val="134"/>
    </font>
    <font>
      <b/>
      <sz val="8"/>
      <name val="Tahoma"/>
      <charset val="134"/>
    </font>
    <font>
      <b/>
      <sz val="9"/>
      <name val="Times New Roman"/>
      <charset val="134"/>
    </font>
    <font>
      <sz val="9"/>
      <name val="Times New Roman"/>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C1" workbookViewId="0">
      <selection activeCell="I18" sqref="I18"/>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141</v>
      </c>
      <c r="O1" s="5" t="s">
        <v>404</v>
      </c>
      <c r="P1" s="5" t="s">
        <v>405</v>
      </c>
      <c r="Q1" s="5" t="s">
        <v>406</v>
      </c>
      <c r="R1" s="5" t="s">
        <v>407</v>
      </c>
      <c r="S1" s="5" t="s">
        <v>408</v>
      </c>
      <c r="T1" s="5" t="s">
        <v>409</v>
      </c>
      <c r="U1" s="5" t="s">
        <v>28</v>
      </c>
      <c r="V1" s="5" t="s">
        <v>137</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7" zoomScaleNormal="57" workbookViewId="0">
      <pane xSplit="1" topLeftCell="C1" activePane="topRight" state="frozen"/>
      <selection/>
      <selection pane="topRight" activeCell="A38" sqref="A3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tr">
        <f>B100</f>
        <v>SCOAH2GCC01</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c r="C20" s="210"/>
      <c r="D20" s="213" t="s">
        <v>38</v>
      </c>
      <c r="E20" s="212"/>
      <c r="F20" s="243"/>
      <c r="G20" s="243"/>
      <c r="H20" s="243"/>
      <c r="I20" s="268"/>
      <c r="J20" s="269"/>
      <c r="K20" s="269"/>
      <c r="L20" s="205"/>
      <c r="M20" s="199"/>
      <c r="N20" s="199"/>
      <c r="O20" s="199"/>
      <c r="P20" s="270"/>
      <c r="Q20" s="295"/>
      <c r="R20" s="296"/>
      <c r="U20"/>
    </row>
    <row r="21" ht="13" spans="2:21">
      <c r="B21" s="210"/>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c r="C22" s="213"/>
      <c r="D22" s="213"/>
      <c r="E22" s="156" t="s">
        <v>105</v>
      </c>
      <c r="F22" s="196"/>
      <c r="G22" s="196"/>
      <c r="H22" s="196"/>
      <c r="I22" s="268">
        <f>'ReferEMI-NOUSE'!V2</f>
        <v>45.0454054054054</v>
      </c>
      <c r="J22" s="269">
        <f>'ReferEMI-NOUSE'!V3</f>
        <v>36.7036636636637</v>
      </c>
      <c r="K22" s="269">
        <f>'ReferEMI-NOUSE'!V4</f>
        <v>34.2011411411411</v>
      </c>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tr">
        <f>B104</f>
        <v>SBIOH2GCC01</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tr">
        <f>B109</f>
        <v>SGASH2RCC01</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c r="C49" s="213"/>
      <c r="D49" s="213"/>
      <c r="E49" s="156" t="s">
        <v>105</v>
      </c>
      <c r="F49" s="196"/>
      <c r="G49" s="196"/>
      <c r="H49" s="196"/>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109</v>
      </c>
      <c r="B98" s="179" t="str">
        <f>'INPUT-Data(EUTIMES-HP)'!B3</f>
        <v>SCOAH2GC01</v>
      </c>
      <c r="C98" s="178" t="s">
        <v>110</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111</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112</v>
      </c>
      <c r="D103" s="155" t="s">
        <v>63</v>
      </c>
      <c r="E103" s="156" t="s">
        <v>64</v>
      </c>
      <c r="F103" s="155" t="s">
        <v>65</v>
      </c>
      <c r="G103" s="155"/>
      <c r="H103" s="155"/>
    </row>
    <row r="104" spans="1:8">
      <c r="A104" s="178"/>
      <c r="B104" s="179" t="str">
        <f>'INPUT-Data(EUTIMES-HP)'!B9</f>
        <v>SBIOH2GCC01</v>
      </c>
      <c r="C104" s="178" t="s">
        <v>113</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114</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115</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116</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117</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46" zoomScaleNormal="46" workbookViewId="0">
      <selection activeCell="E48" sqref="E48"/>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118</v>
      </c>
    </row>
    <row r="4" ht="13" spans="5:5">
      <c r="E4" s="110" t="s">
        <v>12</v>
      </c>
    </row>
    <row r="7" spans="2:6">
      <c r="B7" s="109"/>
      <c r="C7" s="109"/>
      <c r="F7" s="109"/>
    </row>
    <row r="8" ht="13" spans="2:6">
      <c r="B8" s="112" t="s">
        <v>14</v>
      </c>
      <c r="C8" s="112" t="s">
        <v>16</v>
      </c>
      <c r="D8" s="112" t="s">
        <v>119</v>
      </c>
      <c r="E8" s="112" t="s">
        <v>17</v>
      </c>
      <c r="F8" s="232" t="s">
        <v>120</v>
      </c>
    </row>
    <row r="9" ht="25.75" spans="2:6">
      <c r="B9" s="188" t="s">
        <v>31</v>
      </c>
      <c r="C9" s="188" t="s">
        <v>33</v>
      </c>
      <c r="D9" s="188" t="s">
        <v>121</v>
      </c>
      <c r="E9" s="188" t="s">
        <v>34</v>
      </c>
      <c r="F9" s="232"/>
    </row>
    <row r="10" spans="2:6">
      <c r="B10" s="191" t="s">
        <v>122</v>
      </c>
      <c r="C10" s="192" t="str">
        <f>SUP_HFCandPEM!C23</f>
        <v>SYNH2CT_RAW</v>
      </c>
      <c r="E10" s="192" t="str">
        <f>SUP_HS!D10</f>
        <v>SYNH2CT_UG</v>
      </c>
      <c r="F10" s="232">
        <v>1</v>
      </c>
    </row>
    <row r="11" spans="2:6">
      <c r="B11" s="191" t="s">
        <v>123</v>
      </c>
      <c r="C11" s="192" t="str">
        <f>C10</f>
        <v>SYNH2CT_RAW</v>
      </c>
      <c r="D11" s="197"/>
      <c r="E11" s="192" t="str">
        <f>SUP_HS!D12</f>
        <v>SYNH2CT_GT</v>
      </c>
      <c r="F11" s="232">
        <v>1</v>
      </c>
    </row>
    <row r="12" spans="2:6">
      <c r="B12" s="191" t="s">
        <v>124</v>
      </c>
      <c r="C12" s="192" t="str">
        <f>C11</f>
        <v>SYNH2CT_RAW</v>
      </c>
      <c r="E12" t="e">
        <f>SUP_HS!#REF!</f>
        <v>#REF!</v>
      </c>
      <c r="F12" s="232">
        <v>1</v>
      </c>
    </row>
    <row r="13" spans="2:6">
      <c r="B13" s="191" t="s">
        <v>125</v>
      </c>
      <c r="C13" s="192" t="str">
        <f>C12</f>
        <v>SYNH2CT_RAW</v>
      </c>
      <c r="E13" t="str">
        <f>SUP_HS!AC12</f>
        <v>SYNH2CT_NH</v>
      </c>
      <c r="F13" s="232">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109</v>
      </c>
      <c r="C22" s="179" t="str">
        <f>B10</f>
        <v>STHP2HS_UG</v>
      </c>
      <c r="D22" s="178"/>
      <c r="E22" s="155" t="s">
        <v>63</v>
      </c>
      <c r="F22" s="156" t="s">
        <v>126</v>
      </c>
      <c r="G22" s="155" t="s">
        <v>65</v>
      </c>
      <c r="H22" s="155"/>
      <c r="I22" s="155"/>
    </row>
    <row r="23" spans="3:7">
      <c r="C23" s="179" t="str">
        <f>B11</f>
        <v>STHP2HS_GT</v>
      </c>
      <c r="E23" s="155" t="s">
        <v>63</v>
      </c>
      <c r="F23" s="156" t="s">
        <v>126</v>
      </c>
      <c r="G23" s="155" t="s">
        <v>65</v>
      </c>
    </row>
    <row r="24" spans="3:7">
      <c r="C24" s="179" t="str">
        <f>B12</f>
        <v>STHP2HS_LH</v>
      </c>
      <c r="E24" s="155" t="s">
        <v>63</v>
      </c>
      <c r="F24" s="156" t="s">
        <v>126</v>
      </c>
      <c r="G24" s="155" t="s">
        <v>65</v>
      </c>
    </row>
    <row r="25" spans="3:7">
      <c r="C25" s="179" t="str">
        <f>B13</f>
        <v>STHP2HS_NH</v>
      </c>
      <c r="E25" s="155" t="s">
        <v>63</v>
      </c>
      <c r="F25" s="156" t="s">
        <v>126</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Y1" workbookViewId="0">
      <selection activeCell="B45" sqref="B45"/>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106</v>
      </c>
      <c r="H8" s="187" t="s">
        <v>106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106</v>
      </c>
      <c r="AG8" s="187" t="s">
        <v>106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195">
        <v>1</v>
      </c>
      <c r="W10" s="109"/>
      <c r="X10" s="109"/>
      <c r="Y10" s="109"/>
      <c r="Z10" s="191" t="str">
        <f>AA25</f>
        <v>STH2SLH2</v>
      </c>
      <c r="AA10" t="s">
        <v>83</v>
      </c>
      <c r="AC10" s="192" t="s">
        <v>146</v>
      </c>
      <c r="AD10" s="193">
        <v>2021</v>
      </c>
      <c r="AE10" s="194">
        <v>15</v>
      </c>
      <c r="AF10" s="229"/>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v>0.998098958333333</v>
      </c>
    </row>
    <row r="11" ht="13" spans="1:45">
      <c r="A11" s="191" t="s">
        <v>106</v>
      </c>
      <c r="C11" s="197"/>
      <c r="D11" s="192"/>
      <c r="E11" s="193"/>
      <c r="F11" s="194"/>
      <c r="G11" s="198"/>
      <c r="H11" s="199"/>
      <c r="I11" s="193"/>
      <c r="J11" s="164"/>
      <c r="K11" s="164"/>
      <c r="L11" s="164"/>
      <c r="M11" s="193"/>
      <c r="N11" s="193"/>
      <c r="O11" s="193"/>
      <c r="P11" s="219"/>
      <c r="Q11" s="225"/>
      <c r="R11" s="225"/>
      <c r="S11" s="226"/>
      <c r="T11" s="198"/>
      <c r="W11" s="109"/>
      <c r="X11" s="109"/>
      <c r="Y11" s="109"/>
      <c r="Z11" s="191" t="s">
        <v>106</v>
      </c>
      <c r="AB11" s="197"/>
      <c r="AC11" s="192"/>
      <c r="AD11" s="193"/>
      <c r="AE11" s="194"/>
      <c r="AF11" s="198"/>
      <c r="AG11" s="199"/>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195">
        <v>0.85</v>
      </c>
      <c r="W12" s="109"/>
      <c r="X12" s="109"/>
      <c r="Y12" s="109"/>
      <c r="Z12" s="191" t="str">
        <f>AA26</f>
        <v>STH2SNH3</v>
      </c>
      <c r="AA12" t="s">
        <v>83</v>
      </c>
      <c r="AC12" s="192" t="s">
        <v>148</v>
      </c>
      <c r="AD12" s="193">
        <v>2021</v>
      </c>
      <c r="AE12" s="194">
        <v>23</v>
      </c>
      <c r="AF12" s="195"/>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v>0.92</v>
      </c>
    </row>
    <row r="13" ht="13" spans="1:45">
      <c r="A13" s="191"/>
      <c r="B13" s="192"/>
      <c r="C13" s="197"/>
      <c r="D13" s="192"/>
      <c r="E13" s="193"/>
      <c r="F13" s="194"/>
      <c r="G13" s="198"/>
      <c r="H13" s="199"/>
      <c r="I13" s="193"/>
      <c r="M13" s="193"/>
      <c r="N13" s="193"/>
      <c r="O13" s="193"/>
      <c r="P13" s="219"/>
      <c r="Q13" s="213"/>
      <c r="R13" s="213"/>
      <c r="S13" s="226"/>
      <c r="T13" s="224"/>
      <c r="W13" s="109"/>
      <c r="X13" s="109"/>
      <c r="Y13" s="109"/>
      <c r="Z13" s="191"/>
      <c r="AA13" s="192"/>
      <c r="AB13" s="197"/>
      <c r="AC13" s="192"/>
      <c r="AD13" s="193"/>
      <c r="AE13" s="194"/>
      <c r="AF13" s="198"/>
      <c r="AG13" s="199"/>
      <c r="AH13" s="193"/>
      <c r="AL13" s="193"/>
      <c r="AM13" s="193"/>
      <c r="AN13" s="193"/>
      <c r="AO13" s="219"/>
      <c r="AP13" s="213"/>
      <c r="AQ13" s="213"/>
      <c r="AR13" s="226"/>
      <c r="AS13" s="224"/>
    </row>
    <row r="14" ht="13" spans="1:45">
      <c r="A14" s="192"/>
      <c r="B14" s="192"/>
      <c r="D14" s="197"/>
      <c r="E14" s="201"/>
      <c r="F14" s="202"/>
      <c r="G14" s="203"/>
      <c r="H14" s="202"/>
      <c r="I14" s="206"/>
      <c r="J14" s="221"/>
      <c r="K14" s="221"/>
      <c r="L14" s="221"/>
      <c r="P14" s="222"/>
      <c r="R14" s="204"/>
      <c r="S14" s="202"/>
      <c r="T14" s="227"/>
      <c r="W14" s="109"/>
      <c r="X14" s="109"/>
      <c r="Y14" s="109"/>
      <c r="Z14" s="192"/>
      <c r="AA14" s="192"/>
      <c r="AC14" s="197"/>
      <c r="AD14" s="201"/>
      <c r="AE14" s="202"/>
      <c r="AF14" s="203"/>
      <c r="AG14" s="202"/>
      <c r="AH14" s="206"/>
      <c r="AI14" s="221"/>
      <c r="AJ14" s="221"/>
      <c r="AK14" s="221"/>
      <c r="AO14" s="222"/>
      <c r="AQ14" s="204"/>
      <c r="AR14" s="202"/>
      <c r="AS14" s="227"/>
    </row>
    <row r="15" ht="13" spans="1:45">
      <c r="A15" s="192"/>
      <c r="B15" s="192"/>
      <c r="D15" s="197"/>
      <c r="E15" s="201"/>
      <c r="F15" s="202"/>
      <c r="G15" s="203"/>
      <c r="H15" s="202"/>
      <c r="I15" s="206"/>
      <c r="J15" s="221"/>
      <c r="K15" s="221"/>
      <c r="L15" s="221"/>
      <c r="P15" s="222"/>
      <c r="R15" s="204"/>
      <c r="S15" s="202"/>
      <c r="T15" s="227"/>
      <c r="W15" s="109"/>
      <c r="X15" s="109"/>
      <c r="Y15" s="109"/>
      <c r="Z15" s="192"/>
      <c r="AA15" s="192"/>
      <c r="AC15" s="197"/>
      <c r="AD15" s="201"/>
      <c r="AE15" s="202"/>
      <c r="AF15" s="203"/>
      <c r="AG15" s="202"/>
      <c r="AH15" s="206"/>
      <c r="AI15" s="221"/>
      <c r="AJ15" s="221"/>
      <c r="AK15" s="221"/>
      <c r="AO15" s="222"/>
      <c r="AQ15" s="204"/>
      <c r="AR15" s="202"/>
      <c r="AS15" s="227"/>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109</v>
      </c>
      <c r="B25" s="179" t="s">
        <v>149</v>
      </c>
      <c r="C25" s="179" t="s">
        <v>150</v>
      </c>
      <c r="D25" s="155" t="s">
        <v>63</v>
      </c>
      <c r="E25" s="156" t="s">
        <v>126</v>
      </c>
      <c r="F25" s="155" t="s">
        <v>65</v>
      </c>
      <c r="G25" s="210"/>
      <c r="H25" s="156"/>
      <c r="I25" s="109"/>
      <c r="J25" s="109"/>
      <c r="K25" s="109"/>
      <c r="L25" s="109"/>
      <c r="M25" s="109"/>
      <c r="N25" s="109"/>
      <c r="O25" s="109"/>
      <c r="P25" s="109"/>
      <c r="Q25" s="109"/>
      <c r="R25" s="109"/>
      <c r="S25" s="109"/>
      <c r="T25" s="109"/>
      <c r="U25" s="109"/>
      <c r="V25" s="109"/>
      <c r="W25" s="109"/>
      <c r="X25" s="109"/>
      <c r="Y25" s="109"/>
      <c r="Z25" s="178" t="s">
        <v>109</v>
      </c>
      <c r="AA25" s="179" t="s">
        <v>151</v>
      </c>
      <c r="AB25" s="179" t="s">
        <v>150</v>
      </c>
      <c r="AC25" s="155" t="s">
        <v>63</v>
      </c>
      <c r="AD25" s="156" t="s">
        <v>63</v>
      </c>
      <c r="AE25" s="155" t="s">
        <v>65</v>
      </c>
      <c r="AF25" s="210"/>
      <c r="AG25" s="156"/>
      <c r="AH25" s="109"/>
      <c r="AI25" s="109"/>
      <c r="AJ25" s="109"/>
      <c r="AK25" s="109"/>
      <c r="AL25" s="109"/>
      <c r="AM25" s="109"/>
      <c r="AN25" s="109"/>
      <c r="AO25" s="109"/>
      <c r="AP25" s="109"/>
      <c r="AQ25" s="109"/>
      <c r="AR25" s="109"/>
      <c r="AS25" s="109"/>
    </row>
    <row r="26" spans="1:45">
      <c r="A26" s="178" t="s">
        <v>109</v>
      </c>
      <c r="B26" s="179" t="s">
        <v>152</v>
      </c>
      <c r="C26" s="179" t="s">
        <v>153</v>
      </c>
      <c r="D26" s="155" t="s">
        <v>63</v>
      </c>
      <c r="E26" s="156" t="s">
        <v>126</v>
      </c>
      <c r="F26" s="155" t="s">
        <v>65</v>
      </c>
      <c r="G26" s="210"/>
      <c r="H26" s="179"/>
      <c r="I26" s="192"/>
      <c r="J26" s="109"/>
      <c r="K26" s="109"/>
      <c r="L26" s="109"/>
      <c r="M26" s="109"/>
      <c r="N26" s="109"/>
      <c r="O26" s="109"/>
      <c r="P26" s="109"/>
      <c r="Q26" s="109"/>
      <c r="R26" s="109"/>
      <c r="S26" s="109"/>
      <c r="T26" s="109"/>
      <c r="U26" s="109"/>
      <c r="V26" s="109"/>
      <c r="W26" s="109"/>
      <c r="X26" s="109"/>
      <c r="Y26" s="109"/>
      <c r="Z26" s="178" t="s">
        <v>109</v>
      </c>
      <c r="AA26" s="179" t="s">
        <v>154</v>
      </c>
      <c r="AB26" s="179" t="s">
        <v>153</v>
      </c>
      <c r="AC26" s="155" t="s">
        <v>63</v>
      </c>
      <c r="AD26" s="156" t="s">
        <v>63</v>
      </c>
      <c r="AE26" s="155" t="s">
        <v>65</v>
      </c>
      <c r="AF26" s="210"/>
      <c r="AG26" s="179"/>
      <c r="AH26" s="192"/>
      <c r="AI26" s="109"/>
      <c r="AJ26" s="109"/>
      <c r="AK26" s="109"/>
      <c r="AL26" s="109"/>
      <c r="AM26" s="109"/>
      <c r="AN26" s="109"/>
      <c r="AO26" s="109"/>
      <c r="AP26" s="109"/>
      <c r="AQ26" s="109"/>
      <c r="AR26" s="109"/>
      <c r="AS26" s="109"/>
    </row>
    <row r="27" spans="1:45">
      <c r="A27" s="178"/>
      <c r="B27" s="179"/>
      <c r="C27" s="179"/>
      <c r="D27" s="155"/>
      <c r="E27" s="156"/>
      <c r="F27" s="155"/>
      <c r="G27" s="210"/>
      <c r="H27" s="118"/>
      <c r="I27" s="109"/>
      <c r="J27" s="109"/>
      <c r="K27" s="109"/>
      <c r="L27" s="109"/>
      <c r="M27" s="109"/>
      <c r="N27" s="109"/>
      <c r="O27" s="109"/>
      <c r="P27" s="109"/>
      <c r="Q27" s="109"/>
      <c r="R27" s="109"/>
      <c r="S27" s="109"/>
      <c r="T27" s="109"/>
      <c r="U27" s="109"/>
      <c r="V27" s="109"/>
      <c r="W27" s="109"/>
      <c r="X27" s="109"/>
      <c r="Y27" s="109"/>
      <c r="Z27" s="178"/>
      <c r="AA27" s="179"/>
      <c r="AB27" s="179"/>
      <c r="AC27" s="155"/>
      <c r="AD27" s="156"/>
      <c r="AE27" s="155"/>
      <c r="AF27" s="210"/>
      <c r="AG27" s="118"/>
      <c r="AH27" s="109"/>
      <c r="AI27" s="109"/>
      <c r="AJ27" s="109"/>
      <c r="AK27" s="109"/>
      <c r="AL27" s="109"/>
      <c r="AM27" s="109"/>
      <c r="AN27" s="109"/>
      <c r="AO27" s="109"/>
      <c r="AP27" s="109"/>
      <c r="AQ27" s="109"/>
      <c r="AR27" s="109"/>
      <c r="AS27" s="109"/>
    </row>
    <row r="28" spans="1:45">
      <c r="A28" s="178"/>
      <c r="B28" s="179"/>
      <c r="C28" s="179"/>
      <c r="D28" s="155"/>
      <c r="E28" s="156"/>
      <c r="F28" s="155"/>
      <c r="G28" s="210"/>
      <c r="H28" s="118"/>
      <c r="I28" s="109"/>
      <c r="J28" s="109"/>
      <c r="K28" s="109"/>
      <c r="L28" s="109"/>
      <c r="M28" s="109"/>
      <c r="N28" s="109"/>
      <c r="O28" s="109"/>
      <c r="P28" s="109"/>
      <c r="Q28" s="109"/>
      <c r="R28" s="109"/>
      <c r="S28" s="109"/>
      <c r="T28" s="109"/>
      <c r="U28" s="109"/>
      <c r="V28" s="109"/>
      <c r="W28" s="109"/>
      <c r="X28" s="109"/>
      <c r="Y28" s="109"/>
      <c r="Z28" s="178"/>
      <c r="AA28" s="179"/>
      <c r="AB28" s="179"/>
      <c r="AC28" s="155"/>
      <c r="AD28" s="156"/>
      <c r="AE28" s="155"/>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106</v>
      </c>
      <c r="B37" s="156"/>
      <c r="C37" s="156"/>
      <c r="D37" s="118"/>
      <c r="E37" s="117"/>
      <c r="F37" s="118"/>
      <c r="G37" s="118"/>
      <c r="H37" s="118"/>
      <c r="Z37" s="179"/>
      <c r="AA37" s="156"/>
      <c r="AB37" s="156"/>
      <c r="AC37" s="118"/>
      <c r="AD37" s="117"/>
      <c r="AE37" s="118"/>
      <c r="AF37" s="118"/>
      <c r="AG37" s="118"/>
    </row>
    <row r="38" spans="1:33">
      <c r="A38" s="179" t="s">
        <v>106</v>
      </c>
      <c r="B38" s="156"/>
      <c r="C38" s="156"/>
      <c r="D38" s="118"/>
      <c r="E38" s="117"/>
      <c r="F38" s="118"/>
      <c r="G38" s="118"/>
      <c r="H38" s="118"/>
      <c r="Z38" s="179"/>
      <c r="AA38" s="156"/>
      <c r="AB38" s="156"/>
      <c r="AC38" s="118"/>
      <c r="AD38" s="117"/>
      <c r="AE38" s="118"/>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55" zoomScaleNormal="55" topLeftCell="R1" workbookViewId="0">
      <selection activeCell="X31" sqref="X3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155</v>
      </c>
      <c r="H8" s="187" t="s">
        <v>96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155</v>
      </c>
      <c r="AG8" s="187" t="s">
        <v>96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t="s">
        <v>156</v>
      </c>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t="s">
        <v>156</v>
      </c>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v>1</v>
      </c>
      <c r="H10" s="196"/>
      <c r="I10" s="193"/>
      <c r="J10" s="215">
        <f>0.08*277.78</f>
        <v>22.2224</v>
      </c>
      <c r="K10" s="216">
        <f>J10*0.8</f>
        <v>17.77792</v>
      </c>
      <c r="L10" s="216">
        <f>J10*0.7</f>
        <v>15.55568</v>
      </c>
      <c r="M10" s="217">
        <f t="shared" ref="M10:O10" si="0">J10*2%</f>
        <v>0.444448</v>
      </c>
      <c r="N10" s="217">
        <f t="shared" si="0"/>
        <v>0.3555584</v>
      </c>
      <c r="O10" s="217">
        <f t="shared" si="0"/>
        <v>0.3111136</v>
      </c>
      <c r="P10" s="218">
        <v>1</v>
      </c>
      <c r="Q10" s="225"/>
      <c r="R10" s="225"/>
      <c r="S10" s="226">
        <v>1</v>
      </c>
      <c r="T10" s="224">
        <f>G10</f>
        <v>1</v>
      </c>
      <c r="W10" s="109"/>
      <c r="X10" s="109"/>
      <c r="Y10" s="109"/>
      <c r="Z10" s="191" t="str">
        <f>AA25</f>
        <v>STH2SLH2</v>
      </c>
      <c r="AA10" t="s">
        <v>83</v>
      </c>
      <c r="AC10" s="192" t="s">
        <v>146</v>
      </c>
      <c r="AD10" s="193">
        <v>2021</v>
      </c>
      <c r="AE10" s="194">
        <v>15</v>
      </c>
      <c r="AF10" s="229">
        <f>100%-0.025%*365/48</f>
        <v>0.998098958333333</v>
      </c>
      <c r="AG10" s="196"/>
      <c r="AH10" s="193"/>
      <c r="AI10" s="215">
        <f>105/33.3*1.35*277.78</f>
        <v>1182.44189189189</v>
      </c>
      <c r="AJ10" s="216">
        <f>AI10*0.8</f>
        <v>945.953513513513</v>
      </c>
      <c r="AK10" s="216">
        <f>AI10*0.7</f>
        <v>827.709324324324</v>
      </c>
      <c r="AL10" s="164">
        <f t="shared" ref="AL10:AN10" si="1">AI10*2%</f>
        <v>23.6488378378378</v>
      </c>
      <c r="AM10" s="164">
        <f t="shared" si="1"/>
        <v>18.9190702702703</v>
      </c>
      <c r="AN10" s="164">
        <f t="shared" si="1"/>
        <v>16.5541864864865</v>
      </c>
      <c r="AO10" s="218">
        <v>1</v>
      </c>
      <c r="AP10" s="225"/>
      <c r="AQ10" s="225"/>
      <c r="AR10" s="226">
        <v>1</v>
      </c>
      <c r="AS10" s="230">
        <f>AF10</f>
        <v>0.998098958333333</v>
      </c>
    </row>
    <row r="11" ht="13" spans="1:45">
      <c r="A11" s="191"/>
      <c r="C11" s="197" t="s">
        <v>157</v>
      </c>
      <c r="D11" s="192"/>
      <c r="E11" s="193"/>
      <c r="F11" s="194"/>
      <c r="G11" s="198"/>
      <c r="H11" s="199">
        <v>1</v>
      </c>
      <c r="I11" s="193"/>
      <c r="J11" s="164"/>
      <c r="K11" s="164"/>
      <c r="L11" s="164"/>
      <c r="M11" s="193"/>
      <c r="N11" s="193"/>
      <c r="O11" s="193"/>
      <c r="P11" s="219"/>
      <c r="Q11" s="225"/>
      <c r="R11" s="225"/>
      <c r="S11" s="226"/>
      <c r="T11" s="224"/>
      <c r="W11" s="109"/>
      <c r="X11" s="109"/>
      <c r="Y11" s="109"/>
      <c r="Z11" s="191"/>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v>0.85</v>
      </c>
      <c r="H12" s="200"/>
      <c r="I12" s="220"/>
      <c r="J12" s="215">
        <f>35*277.78*1.35</f>
        <v>13125.105</v>
      </c>
      <c r="K12" s="216">
        <f>J12*0.8</f>
        <v>10500.084</v>
      </c>
      <c r="L12" s="216">
        <f>J12*0.7</f>
        <v>9187.5735</v>
      </c>
      <c r="M12" s="164">
        <f t="shared" ref="M12:O12" si="2">J12*2%</f>
        <v>262.5021</v>
      </c>
      <c r="N12" s="164">
        <f t="shared" si="2"/>
        <v>210.00168</v>
      </c>
      <c r="O12" s="164">
        <f t="shared" si="2"/>
        <v>183.75147</v>
      </c>
      <c r="P12" s="218">
        <v>1</v>
      </c>
      <c r="Q12" s="213"/>
      <c r="R12" s="213"/>
      <c r="S12" s="226">
        <v>1</v>
      </c>
      <c r="T12" s="224">
        <f>G12</f>
        <v>0.85</v>
      </c>
      <c r="W12" s="109"/>
      <c r="X12" s="109"/>
      <c r="Y12" s="109"/>
      <c r="Z12" s="191" t="str">
        <f>AA26</f>
        <v>STH2SNH3</v>
      </c>
      <c r="AA12" t="s">
        <v>83</v>
      </c>
      <c r="AC12" s="192" t="s">
        <v>148</v>
      </c>
      <c r="AD12" s="193">
        <v>2021</v>
      </c>
      <c r="AE12" s="194">
        <v>23</v>
      </c>
      <c r="AF12" s="195">
        <v>0.92</v>
      </c>
      <c r="AG12" s="200"/>
      <c r="AH12" s="220"/>
      <c r="AI12" s="215">
        <f>93/1000*1.5*277.78</f>
        <v>38.75031</v>
      </c>
      <c r="AJ12" s="216">
        <f>AI12*0.8</f>
        <v>31.000248</v>
      </c>
      <c r="AK12" s="216">
        <f>AI12*0.7</f>
        <v>27.125217</v>
      </c>
      <c r="AL12" s="164">
        <f t="shared" ref="AL12:AN12" si="3">AI12*2%</f>
        <v>0.7750062</v>
      </c>
      <c r="AM12" s="164">
        <f t="shared" si="3"/>
        <v>0.62000496</v>
      </c>
      <c r="AN12" s="164">
        <f t="shared" si="3"/>
        <v>0.54250434</v>
      </c>
      <c r="AO12" s="218">
        <v>1</v>
      </c>
      <c r="AP12" s="213"/>
      <c r="AQ12" s="213"/>
      <c r="AR12" s="226">
        <v>1</v>
      </c>
      <c r="AS12" s="231">
        <f>AF12</f>
        <v>0.92</v>
      </c>
    </row>
    <row r="13" ht="13" spans="1:45">
      <c r="A13" s="191"/>
      <c r="B13" s="192"/>
      <c r="C13" s="197" t="s">
        <v>158</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159</v>
      </c>
      <c r="B14" s="192" t="s">
        <v>160</v>
      </c>
      <c r="D14" s="197" t="s">
        <v>157</v>
      </c>
      <c r="E14" s="201">
        <f>E10</f>
        <v>2021</v>
      </c>
      <c r="F14" s="202">
        <f>F10</f>
        <v>30</v>
      </c>
      <c r="G14" s="203"/>
      <c r="H14" s="202"/>
      <c r="I14" s="206"/>
      <c r="J14" s="221"/>
      <c r="K14" s="221"/>
      <c r="L14" s="221"/>
      <c r="P14" s="222">
        <f>P10</f>
        <v>1</v>
      </c>
      <c r="R14" s="204"/>
      <c r="S14" s="202">
        <v>1</v>
      </c>
      <c r="T14" s="227">
        <v>1</v>
      </c>
      <c r="W14" s="109"/>
      <c r="X14" s="109"/>
      <c r="Y14" s="109"/>
      <c r="Z14" s="192" t="s">
        <v>161</v>
      </c>
      <c r="AA14" s="192" t="s">
        <v>160</v>
      </c>
      <c r="AC14" s="197" t="s">
        <v>162</v>
      </c>
      <c r="AD14" s="201">
        <f>AD10</f>
        <v>2021</v>
      </c>
      <c r="AE14" s="202">
        <f>AE10</f>
        <v>15</v>
      </c>
      <c r="AF14" s="203"/>
      <c r="AG14" s="202"/>
      <c r="AH14" s="206"/>
      <c r="AI14" s="221"/>
      <c r="AJ14" s="221"/>
      <c r="AK14" s="221"/>
      <c r="AO14" s="222">
        <f>AO10</f>
        <v>1</v>
      </c>
      <c r="AQ14" s="204"/>
      <c r="AR14" s="202">
        <v>1</v>
      </c>
      <c r="AS14" s="227">
        <v>1</v>
      </c>
    </row>
    <row r="15" ht="13" spans="1:45">
      <c r="A15" s="192" t="s">
        <v>163</v>
      </c>
      <c r="B15" s="192" t="s">
        <v>160</v>
      </c>
      <c r="D15" s="197" t="s">
        <v>158</v>
      </c>
      <c r="E15" s="201">
        <f>E12</f>
        <v>2021</v>
      </c>
      <c r="F15" s="202">
        <f>F12</f>
        <v>15</v>
      </c>
      <c r="G15" s="203"/>
      <c r="H15" s="202"/>
      <c r="I15" s="206"/>
      <c r="J15" s="221"/>
      <c r="K15" s="221"/>
      <c r="L15" s="221"/>
      <c r="P15" s="222">
        <f>P12</f>
        <v>1</v>
      </c>
      <c r="R15" s="204"/>
      <c r="S15" s="202">
        <v>1</v>
      </c>
      <c r="T15" s="227">
        <v>1</v>
      </c>
      <c r="W15" s="109"/>
      <c r="X15" s="109"/>
      <c r="Y15" s="109"/>
      <c r="Z15" s="192" t="s">
        <v>164</v>
      </c>
      <c r="AA15" s="192" t="s">
        <v>160</v>
      </c>
      <c r="AC15" s="197" t="s">
        <v>165</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166</v>
      </c>
      <c r="B25" s="179" t="s">
        <v>149</v>
      </c>
      <c r="C25" s="179" t="s">
        <v>150</v>
      </c>
      <c r="D25" s="155" t="s">
        <v>63</v>
      </c>
      <c r="E25" s="156" t="s">
        <v>126</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166</v>
      </c>
      <c r="AA25" s="179" t="s">
        <v>151</v>
      </c>
      <c r="AB25" s="179" t="s">
        <v>150</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166</v>
      </c>
      <c r="B26" s="179" t="s">
        <v>152</v>
      </c>
      <c r="C26" s="179" t="s">
        <v>153</v>
      </c>
      <c r="D26" s="155" t="s">
        <v>63</v>
      </c>
      <c r="E26" s="156" t="s">
        <v>126</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166</v>
      </c>
      <c r="AA26" s="179" t="s">
        <v>154</v>
      </c>
      <c r="AB26" s="179" t="s">
        <v>153</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109</v>
      </c>
      <c r="B27" s="179" t="str">
        <f>A14</f>
        <v>P_STH2SUG</v>
      </c>
      <c r="C27" s="179" t="s">
        <v>167</v>
      </c>
      <c r="D27" s="155" t="s">
        <v>63</v>
      </c>
      <c r="E27" s="156" t="s">
        <v>126</v>
      </c>
      <c r="F27" s="155" t="s">
        <v>65</v>
      </c>
      <c r="G27" s="210"/>
      <c r="H27" s="118"/>
      <c r="I27" s="109"/>
      <c r="J27" s="109"/>
      <c r="K27" s="109"/>
      <c r="L27" s="109"/>
      <c r="M27" s="109"/>
      <c r="N27" s="109"/>
      <c r="O27" s="109"/>
      <c r="P27" s="109"/>
      <c r="Q27" s="109"/>
      <c r="R27" s="109"/>
      <c r="S27" s="109"/>
      <c r="T27" s="109"/>
      <c r="U27" s="109"/>
      <c r="V27" s="109"/>
      <c r="W27" s="109"/>
      <c r="X27" s="109"/>
      <c r="Y27" s="109"/>
      <c r="Z27" s="178" t="s">
        <v>109</v>
      </c>
      <c r="AA27" s="179" t="str">
        <f>Z14</f>
        <v>P_STH2SLH2</v>
      </c>
      <c r="AB27" s="179" t="s">
        <v>167</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109</v>
      </c>
      <c r="B28" s="179" t="str">
        <f>A15</f>
        <v>P_STH2SGT</v>
      </c>
      <c r="C28" s="179" t="s">
        <v>168</v>
      </c>
      <c r="D28" s="155" t="s">
        <v>63</v>
      </c>
      <c r="E28" s="156" t="s">
        <v>126</v>
      </c>
      <c r="F28" s="155" t="s">
        <v>65</v>
      </c>
      <c r="G28" s="210"/>
      <c r="H28" s="118"/>
      <c r="I28" s="109"/>
      <c r="J28" s="109"/>
      <c r="K28" s="109"/>
      <c r="L28" s="109"/>
      <c r="M28" s="109"/>
      <c r="N28" s="109"/>
      <c r="O28" s="109"/>
      <c r="P28" s="109"/>
      <c r="Q28" s="109"/>
      <c r="R28" s="109"/>
      <c r="S28" s="109"/>
      <c r="T28" s="109"/>
      <c r="U28" s="109"/>
      <c r="V28" s="109"/>
      <c r="W28" s="109"/>
      <c r="X28" s="109"/>
      <c r="Y28" s="109"/>
      <c r="Z28" s="178" t="s">
        <v>109</v>
      </c>
      <c r="AA28" s="179" t="str">
        <f>Z15</f>
        <v>P_STH2SNH3</v>
      </c>
      <c r="AB28" s="179" t="s">
        <v>168</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169</v>
      </c>
      <c r="D37" s="118" t="s">
        <v>63</v>
      </c>
      <c r="E37" s="117"/>
      <c r="F37" s="118" t="s">
        <v>65</v>
      </c>
      <c r="G37" s="118"/>
      <c r="H37" s="118"/>
      <c r="Z37" s="179" t="s">
        <v>82</v>
      </c>
      <c r="AA37" s="156" t="str">
        <f>AC14</f>
        <v>AUX_STH2SLH2</v>
      </c>
      <c r="AB37" s="156" t="s">
        <v>169</v>
      </c>
      <c r="AC37" s="118" t="s">
        <v>63</v>
      </c>
      <c r="AD37" s="117" t="s">
        <v>170</v>
      </c>
      <c r="AE37" s="118" t="s">
        <v>65</v>
      </c>
      <c r="AF37" s="118"/>
      <c r="AG37" s="118"/>
    </row>
    <row r="38" spans="1:33">
      <c r="A38" s="179" t="s">
        <v>82</v>
      </c>
      <c r="B38" s="156" t="str">
        <f>D15</f>
        <v>AUX_STH2SGT</v>
      </c>
      <c r="C38" s="156" t="s">
        <v>171</v>
      </c>
      <c r="D38" s="118" t="s">
        <v>63</v>
      </c>
      <c r="E38" s="117"/>
      <c r="F38" s="118" t="s">
        <v>65</v>
      </c>
      <c r="G38" s="118"/>
      <c r="H38" s="118"/>
      <c r="Z38" s="179" t="s">
        <v>82</v>
      </c>
      <c r="AA38" s="156" t="str">
        <f>AC15</f>
        <v>AUX_STH2SNH3</v>
      </c>
      <c r="AB38" s="156" t="s">
        <v>171</v>
      </c>
      <c r="AC38" s="118" t="s">
        <v>63</v>
      </c>
      <c r="AD38" s="117" t="s">
        <v>170</v>
      </c>
      <c r="AE38" s="118" t="s">
        <v>65</v>
      </c>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8"/>
  <sheetViews>
    <sheetView zoomScale="70" zoomScaleNormal="70" topLeftCell="B1" workbookViewId="0">
      <selection activeCell="C12" sqref="C12"/>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172</v>
      </c>
      <c r="C1" t="s">
        <v>173</v>
      </c>
    </row>
    <row r="3" ht="13" spans="7:7">
      <c r="G3" s="110" t="s">
        <v>12</v>
      </c>
    </row>
    <row r="4" spans="1:23">
      <c r="A4" s="165" t="s">
        <v>174</v>
      </c>
      <c r="B4" s="165" t="s">
        <v>175</v>
      </c>
      <c r="C4" t="s">
        <v>14</v>
      </c>
      <c r="D4" t="s">
        <v>15</v>
      </c>
      <c r="E4" t="s">
        <v>16</v>
      </c>
      <c r="F4" t="s">
        <v>106</v>
      </c>
      <c r="G4" t="s">
        <v>17</v>
      </c>
      <c r="H4" t="s">
        <v>106</v>
      </c>
      <c r="I4" t="s">
        <v>42</v>
      </c>
      <c r="J4" t="s">
        <v>106</v>
      </c>
      <c r="K4" t="s">
        <v>106</v>
      </c>
      <c r="L4" t="s">
        <v>106</v>
      </c>
      <c r="M4" t="s">
        <v>106</v>
      </c>
      <c r="N4" t="s">
        <v>138</v>
      </c>
      <c r="O4" t="s">
        <v>176</v>
      </c>
      <c r="P4" t="s">
        <v>177</v>
      </c>
      <c r="Q4" t="s">
        <v>9</v>
      </c>
      <c r="R4" t="s">
        <v>178</v>
      </c>
      <c r="S4" t="s">
        <v>179</v>
      </c>
      <c r="T4" t="s">
        <v>28</v>
      </c>
      <c r="U4" t="s">
        <v>29</v>
      </c>
      <c r="V4" t="s">
        <v>30</v>
      </c>
      <c r="W4" t="s">
        <v>120</v>
      </c>
    </row>
    <row r="5" spans="1:20">
      <c r="A5" s="165"/>
      <c r="B5" s="165"/>
      <c r="C5" t="s">
        <v>31</v>
      </c>
      <c r="D5" t="s">
        <v>32</v>
      </c>
      <c r="E5" t="s">
        <v>33</v>
      </c>
      <c r="G5" t="s">
        <v>34</v>
      </c>
      <c r="T5" t="s">
        <v>36</v>
      </c>
    </row>
    <row r="6" spans="1:23">
      <c r="A6" s="165"/>
      <c r="B6" s="165">
        <v>1</v>
      </c>
      <c r="C6" s="177" t="s">
        <v>180</v>
      </c>
      <c r="E6" t="str">
        <f>SUP_HS!D10</f>
        <v>SYNH2CT_UG</v>
      </c>
      <c r="G6" t="s">
        <v>37</v>
      </c>
      <c r="Q6">
        <f>8333*1.35/10^6</f>
        <v>0.01124955</v>
      </c>
      <c r="T6">
        <v>40</v>
      </c>
      <c r="U6">
        <v>2021</v>
      </c>
      <c r="V6">
        <v>1</v>
      </c>
      <c r="W6">
        <v>1</v>
      </c>
    </row>
    <row r="7" spans="1:3">
      <c r="A7" s="165" t="s">
        <v>38</v>
      </c>
      <c r="B7" s="165">
        <f>[2]PrimaryProdTech!$G$75</f>
        <v>0.00278251409563062</v>
      </c>
      <c r="C7" t="s">
        <v>106</v>
      </c>
    </row>
    <row r="8" spans="1:3">
      <c r="A8" s="165"/>
      <c r="B8" s="165"/>
      <c r="C8" t="s">
        <v>106</v>
      </c>
    </row>
    <row r="9" spans="1:23">
      <c r="A9" s="165"/>
      <c r="B9" s="165">
        <v>1</v>
      </c>
      <c r="C9" t="s">
        <v>181</v>
      </c>
      <c r="E9" t="s">
        <v>147</v>
      </c>
      <c r="G9" t="s">
        <v>37</v>
      </c>
      <c r="Q9">
        <f>1.2*Q6</f>
        <v>0.01349946</v>
      </c>
      <c r="T9">
        <v>40</v>
      </c>
      <c r="U9">
        <v>2021</v>
      </c>
      <c r="V9">
        <v>1</v>
      </c>
      <c r="W9">
        <v>1</v>
      </c>
    </row>
    <row r="10" spans="1:3">
      <c r="A10" s="165" t="s">
        <v>38</v>
      </c>
      <c r="B10" s="165">
        <v>0.236</v>
      </c>
      <c r="C10" t="s">
        <v>106</v>
      </c>
    </row>
    <row r="11" spans="1:3">
      <c r="A11" s="165" t="s">
        <v>182</v>
      </c>
      <c r="B11" s="165">
        <v>0.003</v>
      </c>
      <c r="C11" t="s">
        <v>106</v>
      </c>
    </row>
    <row r="12" spans="1:23">
      <c r="A12" s="165"/>
      <c r="B12" s="165">
        <v>1</v>
      </c>
      <c r="C12" t="s">
        <v>183</v>
      </c>
      <c r="E12" t="s">
        <v>146</v>
      </c>
      <c r="G12" t="s">
        <v>37</v>
      </c>
      <c r="Q12">
        <f>0.2*Q6</f>
        <v>0.00224991</v>
      </c>
      <c r="T12">
        <v>40</v>
      </c>
      <c r="U12">
        <v>2021</v>
      </c>
      <c r="V12">
        <v>1</v>
      </c>
      <c r="W12">
        <v>1</v>
      </c>
    </row>
    <row r="13" spans="1:3">
      <c r="A13" s="165" t="s">
        <v>38</v>
      </c>
      <c r="B13" s="165">
        <v>0.236</v>
      </c>
      <c r="C13" t="s">
        <v>106</v>
      </c>
    </row>
    <row r="14" spans="1:3">
      <c r="A14" s="165" t="s">
        <v>182</v>
      </c>
      <c r="B14" s="165">
        <v>0.003</v>
      </c>
      <c r="C14" t="s">
        <v>106</v>
      </c>
    </row>
    <row r="15" spans="1:23">
      <c r="A15" s="165"/>
      <c r="B15" s="165">
        <v>1</v>
      </c>
      <c r="C15" s="162" t="s">
        <v>184</v>
      </c>
      <c r="E15" t="s">
        <v>148</v>
      </c>
      <c r="G15" t="s">
        <v>37</v>
      </c>
      <c r="Q15">
        <f>0.2*Q6</f>
        <v>0.00224991</v>
      </c>
      <c r="T15">
        <v>40</v>
      </c>
      <c r="U15">
        <v>2021</v>
      </c>
      <c r="V15">
        <v>1</v>
      </c>
      <c r="W15">
        <v>1</v>
      </c>
    </row>
    <row r="16" spans="1:23">
      <c r="A16" s="165" t="s">
        <v>38</v>
      </c>
      <c r="B16" s="165">
        <v>0.236</v>
      </c>
      <c r="C16" t="str">
        <f>E39</f>
        <v>SDEL_NH_2</v>
      </c>
      <c r="E16" t="str">
        <f>E15</f>
        <v>SYNH2CT_NH</v>
      </c>
      <c r="G16" t="s">
        <v>185</v>
      </c>
      <c r="Q16">
        <f>Q15</f>
        <v>0.00224991</v>
      </c>
      <c r="T16">
        <f>T15</f>
        <v>40</v>
      </c>
      <c r="U16">
        <f>U15</f>
        <v>2021</v>
      </c>
      <c r="V16">
        <f>V15</f>
        <v>1</v>
      </c>
      <c r="W16">
        <v>1</v>
      </c>
    </row>
    <row r="17" spans="1:2">
      <c r="A17" s="165" t="s">
        <v>182</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109</v>
      </c>
      <c r="E35" s="179" t="str">
        <f>C6</f>
        <v>SDEL_UG</v>
      </c>
      <c r="F35" s="178"/>
      <c r="G35" s="155" t="s">
        <v>63</v>
      </c>
      <c r="H35" s="156" t="s">
        <v>126</v>
      </c>
      <c r="I35" s="155"/>
      <c r="J35" s="155"/>
    </row>
    <row r="36" spans="5:9">
      <c r="E36" s="179" t="str">
        <f>C9</f>
        <v>SDEL_GT</v>
      </c>
      <c r="G36" s="155" t="s">
        <v>63</v>
      </c>
      <c r="H36" s="156" t="s">
        <v>126</v>
      </c>
      <c r="I36" s="155"/>
    </row>
    <row r="37" spans="5:9">
      <c r="E37" s="179" t="str">
        <f>C12</f>
        <v>SDEL_LH</v>
      </c>
      <c r="G37" s="155" t="s">
        <v>63</v>
      </c>
      <c r="H37" s="156" t="s">
        <v>126</v>
      </c>
      <c r="I37" s="155"/>
    </row>
    <row r="38" spans="5:9">
      <c r="E38" s="179" t="str">
        <f>C15</f>
        <v>SDEL_NH</v>
      </c>
      <c r="G38" s="155" t="s">
        <v>63</v>
      </c>
      <c r="H38" s="156" t="s">
        <v>126</v>
      </c>
      <c r="I38" s="155"/>
    </row>
    <row r="39" spans="5:8">
      <c r="E39" t="s">
        <v>186</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119</v>
      </c>
      <c r="F7" s="112" t="s">
        <v>17</v>
      </c>
      <c r="G7" s="114" t="s">
        <v>96</v>
      </c>
      <c r="H7" s="114" t="s">
        <v>42</v>
      </c>
      <c r="I7" s="114" t="s">
        <v>141</v>
      </c>
      <c r="J7" s="114" t="s">
        <v>101</v>
      </c>
      <c r="K7" s="114" t="s">
        <v>198</v>
      </c>
      <c r="L7" s="114" t="s">
        <v>199</v>
      </c>
      <c r="M7" s="114" t="s">
        <v>138</v>
      </c>
      <c r="N7" s="114" t="s">
        <v>176</v>
      </c>
      <c r="O7" s="114" t="s">
        <v>177</v>
      </c>
      <c r="P7" s="114" t="s">
        <v>9</v>
      </c>
      <c r="Q7" s="114" t="s">
        <v>178</v>
      </c>
      <c r="R7" s="114" t="s">
        <v>179</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182</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182</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182</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182</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182</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109</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109</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109</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109</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109</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109</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109</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109</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109</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109</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109</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109</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109</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109</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109</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109</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109</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109</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109</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109</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63</v>
      </c>
      <c r="E115" s="118"/>
      <c r="F115" s="155" t="s">
        <v>230</v>
      </c>
      <c r="G115" s="118"/>
      <c r="H115" s="118"/>
      <c r="J115" t="s">
        <v>262</v>
      </c>
      <c r="K115" s="162">
        <f>K114/(K113+K114)</f>
        <v>0.0458419002083232</v>
      </c>
    </row>
    <row r="116" spans="1:8">
      <c r="A116" s="118" t="s">
        <v>82</v>
      </c>
      <c r="B116" s="118" t="s">
        <v>206</v>
      </c>
      <c r="C116" s="118" t="s">
        <v>264</v>
      </c>
      <c r="D116" s="118" t="s">
        <v>63</v>
      </c>
      <c r="E116" s="118"/>
      <c r="F116" s="155" t="s">
        <v>230</v>
      </c>
      <c r="G116" s="118"/>
      <c r="H116" s="118"/>
    </row>
    <row r="117" spans="1:8">
      <c r="A117" s="118" t="s">
        <v>82</v>
      </c>
      <c r="B117" s="118" t="s">
        <v>204</v>
      </c>
      <c r="C117" s="118" t="s">
        <v>265</v>
      </c>
      <c r="D117" s="118" t="s">
        <v>63</v>
      </c>
      <c r="E117" s="118"/>
      <c r="F117" s="155" t="s">
        <v>230</v>
      </c>
      <c r="G117" s="118"/>
      <c r="H117" s="118"/>
    </row>
    <row r="118" spans="1:8">
      <c r="A118" s="118" t="s">
        <v>82</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141</v>
      </c>
      <c r="V1" s="40" t="s">
        <v>280</v>
      </c>
      <c r="W1" s="40"/>
      <c r="X1" s="40"/>
      <c r="Y1" s="40"/>
      <c r="Z1" s="40" t="s">
        <v>281</v>
      </c>
      <c r="AA1" s="40"/>
      <c r="AB1" s="40"/>
      <c r="AC1" s="40"/>
      <c r="AD1" s="40" t="s">
        <v>282</v>
      </c>
      <c r="AE1" s="40"/>
      <c r="AF1" s="40"/>
      <c r="AG1" s="40"/>
      <c r="AH1" s="40" t="s">
        <v>28</v>
      </c>
      <c r="AI1" s="40" t="s">
        <v>137</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SUP_HFCandPEM</vt:lpstr>
      <vt:lpstr>SUP_HP</vt:lpstr>
      <vt:lpstr>!SUP_HP2HS</vt:lpstr>
      <vt:lpstr>SUP_HS</vt:lpstr>
      <vt:lpstr>SUP_HS(NEED_REVISE</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2024-12-04T23:07:17Z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1033-12.2.0.18911</vt:lpwstr>
  </property>
</Properties>
</file>