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0" windowHeight="8720"/>
  </bookViews>
  <sheets>
    <sheet name="Trade_Parameters" sheetId="3" r:id="rId1"/>
    <sheet name="attach_source_NG2020" sheetId="4" r:id="rId2"/>
    <sheet name="attach_source_OIL2020" sheetId="5" r:id="rId3"/>
    <sheet name="nouseTrade_Param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xli9</author>
    <author>Gary Goldstein</author>
  </authors>
  <commentList>
    <comment ref="C1" authorId="0">
      <text>
        <r>
          <rPr>
            <b/>
            <sz val="8"/>
            <rFont val="Tahoma"/>
            <charset val="134"/>
          </rPr>
          <t>Insert Table</t>
        </r>
      </text>
    </comment>
    <comment ref="B2" authorId="1">
      <text>
        <r>
          <rPr>
            <b/>
            <sz val="9"/>
            <rFont val="Times New Roman"/>
            <charset val="0"/>
          </rPr>
          <t>xli9:</t>
        </r>
        <r>
          <rPr>
            <sz val="9"/>
            <rFont val="Times New Roman"/>
            <charset val="0"/>
          </rPr>
          <t xml:space="preserve">
the data source is not consistent with trading link so we updated it </t>
        </r>
      </text>
    </comment>
    <comment ref="I58" authorId="2">
      <text>
        <r>
          <rPr>
            <sz val="8"/>
            <rFont val="Tahoma"/>
            <charset val="134"/>
          </rPr>
          <t>Define the qualifiers based upon technology set + topology + name + descriptions, according to both include and exclude specifications.</t>
        </r>
      </text>
    </comment>
    <comment ref="N58" authorId="2">
      <text>
        <r>
          <rPr>
            <sz val="8"/>
            <rFont val="Tahoma"/>
            <charset val="134"/>
          </rPr>
          <t>Define the qualifiers based upon commodity set + name + descriptions, according to both include and exclude specifications.</t>
        </r>
      </text>
    </comment>
    <comment ref="B59" authorId="1">
      <text>
        <r>
          <rPr>
            <b/>
            <sz val="9"/>
            <rFont val="Times New Roman"/>
            <charset val="0"/>
          </rPr>
          <t>xli9:</t>
        </r>
        <r>
          <rPr>
            <sz val="9"/>
            <rFont val="Times New Roman"/>
            <charset val="0"/>
          </rPr>
          <t xml:space="preserve">
the data source is not consistent with trading link so we updated it </t>
        </r>
      </text>
    </comment>
    <comment ref="H85" authorId="1">
      <text>
        <r>
          <rPr>
            <b/>
            <sz val="9"/>
            <rFont val="Times New Roman"/>
            <charset val="134"/>
          </rPr>
          <t>xli9:</t>
        </r>
        <r>
          <rPr>
            <sz val="9"/>
            <rFont val="Times New Roman"/>
            <charset val="134"/>
          </rPr>
          <t xml:space="preserve">
We don’t set the lifetime for TU or TB</t>
        </r>
      </text>
    </comment>
  </commentList>
</comments>
</file>

<file path=xl/sharedStrings.xml><?xml version="1.0" encoding="utf-8"?>
<sst xmlns="http://schemas.openxmlformats.org/spreadsheetml/2006/main" count="320" uniqueCount="124">
  <si>
    <t>*We only consider conventional crude oil interprovincial trade (excluding sythe crude oil) and conventional gas (excluding LNG). 2020 data as sourced. All sourced from https://www.statcan.gc.ca/hub-carrefour/cith-ccci/analysis-resources-analyses-ressources/trade-flows-flux-commerce-eng.htm</t>
  </si>
  <si>
    <t>*Multi-year average price as 591CAD/tonne, as shown in https://www150.statcan.gc.ca/n1/daily-quotidien/141204/cg-b001-eng.htm</t>
  </si>
  <si>
    <t>So, 1,000 CAD worth of conventional crude oil ≈ 0.00007666 PJ (or 76.66 GJ).</t>
  </si>
  <si>
    <t>*38.51 GJ/m3 for conventional crude oil, from https://apps.cer-rec.gc.ca/Conversion/conversion-tables.aspx?GoCTemplateCulture=en-CA#2-2</t>
  </si>
  <si>
    <t>*Multi-year natural gas price is 2.64CAD/GJ, from 2012-2024, of https://www.cga.ca/natural-gas-statistics/?utm_source=chatgpt.com</t>
  </si>
  <si>
    <t xml:space="preserve">So, 1000 CAD worth of natural gas ≈ 0.0003788 PJ </t>
  </si>
  <si>
    <t>~TFM_INS</t>
  </si>
  <si>
    <t>TimeSlice</t>
  </si>
  <si>
    <t>LimType</t>
  </si>
  <si>
    <t>Attribute</t>
  </si>
  <si>
    <t>*Attrib_Cond</t>
  </si>
  <si>
    <t>Year</t>
  </si>
  <si>
    <t>Pset_Set</t>
  </si>
  <si>
    <t>Pset_PN</t>
  </si>
  <si>
    <t>AllRegions</t>
  </si>
  <si>
    <t>IS</t>
  </si>
  <si>
    <t>NCAP_AF</t>
  </si>
  <si>
    <t>TB_ELC*</t>
  </si>
  <si>
    <t>*</t>
  </si>
  <si>
    <t>CAP2ACT</t>
  </si>
  <si>
    <t>FX</t>
  </si>
  <si>
    <t>CAP_BND</t>
  </si>
  <si>
    <t>-CAP_BND</t>
  </si>
  <si>
    <t>LIFE</t>
  </si>
  <si>
    <t>TU_*</t>
  </si>
  <si>
    <t>UP</t>
  </si>
  <si>
    <t>NCAP_BND</t>
  </si>
  <si>
    <t>TB_ELC_QU_AT_01</t>
  </si>
  <si>
    <t>TB_ELC_QU_ON_01</t>
  </si>
  <si>
    <t>TB_ELC_MA_SA_01</t>
  </si>
  <si>
    <t>TB_ELC_SA_AL_01</t>
  </si>
  <si>
    <t>TB_ELC_BC_AL_01</t>
  </si>
  <si>
    <t>TU_OILCRD_MA_ON_01</t>
  </si>
  <si>
    <t>TU_OILCRD_SA_ON_01</t>
  </si>
  <si>
    <t>TU_OILCRD_SA_AL_01</t>
  </si>
  <si>
    <t>TU_OILCRD_AL_QU_01</t>
  </si>
  <si>
    <t>TU_OILCRD_AL_ON_01</t>
  </si>
  <si>
    <t>TU_OILCRD_AL_SA_01</t>
  </si>
  <si>
    <t>TU_OILCRD_AL_BC_01</t>
  </si>
  <si>
    <t>TU_OILCRD_BC_AL_01</t>
  </si>
  <si>
    <t>TU_OILCRD_AT_ON_01</t>
  </si>
  <si>
    <t>TU_OILCRD_AT_QU_01</t>
  </si>
  <si>
    <t>TU_GASNAT_AL_ON_01</t>
  </si>
  <si>
    <t>TU_GASNAT_AL_SA_01</t>
  </si>
  <si>
    <t>TU_GASNAT_AL_BC_01</t>
  </si>
  <si>
    <t>TU_GASNAT_AL_MA_01</t>
  </si>
  <si>
    <t>TU_GASNAT_AL_QU_01</t>
  </si>
  <si>
    <t>TU_GASNAT_BC_QU_01</t>
  </si>
  <si>
    <t>TU_GASNAT_BC_ON_01</t>
  </si>
  <si>
    <t>TU_GASNAT_BC_MA_01</t>
  </si>
  <si>
    <t>TU_GASNAT_BC_SA_01</t>
  </si>
  <si>
    <t>TU_GASNAT_BC_AL_01</t>
  </si>
  <si>
    <t>TU_GASNAT_ON_AT_01</t>
  </si>
  <si>
    <t>1000 dollars</t>
  </si>
  <si>
    <t>PJ</t>
  </si>
  <si>
    <t>Alberta</t>
  </si>
  <si>
    <t>Ontario</t>
  </si>
  <si>
    <t>Natural gas [ENE211102]</t>
  </si>
  <si>
    <t>British Columbia</t>
  </si>
  <si>
    <t>Quebec</t>
  </si>
  <si>
    <t>Newfoundland and Labrador</t>
  </si>
  <si>
    <t>Saskatchewan</t>
  </si>
  <si>
    <t>Prince Edward Island</t>
  </si>
  <si>
    <t>Manitoba</t>
  </si>
  <si>
    <t>Nunavut</t>
  </si>
  <si>
    <t>Yukon</t>
  </si>
  <si>
    <t>Date</t>
  </si>
  <si>
    <t>Origin</t>
  </si>
  <si>
    <t>Destination</t>
  </si>
  <si>
    <t>Product</t>
  </si>
  <si>
    <t>Value (thousands of dollars)</t>
  </si>
  <si>
    <t>pj</t>
  </si>
  <si>
    <t>AT need the supplementary from other year's data (since 2020 has no export for this province). so we use the maximum value from 2017-2021 (all available data until 2025/1) to represent it</t>
  </si>
  <si>
    <t>Conventional crude oil [ENE211105]</t>
  </si>
  <si>
    <t>*Act_BND for electricity trading are from SceTrade_Trade_Links, and ON's trade is 2020's trade in https://www.ieso.ca/power-data/supply-overview/imports-and-exports?utm_source=chatgpt.com</t>
  </si>
  <si>
    <t>Region</t>
  </si>
  <si>
    <t>Pset_PD</t>
  </si>
  <si>
    <t>Pset_CI</t>
  </si>
  <si>
    <t>Pset_CO</t>
  </si>
  <si>
    <t>Cset_Set</t>
  </si>
  <si>
    <t>Cset_CN</t>
  </si>
  <si>
    <t>Cset_CD</t>
  </si>
  <si>
    <t>QU</t>
  </si>
  <si>
    <t>MA</t>
  </si>
  <si>
    <t>SA</t>
  </si>
  <si>
    <t>BC</t>
  </si>
  <si>
    <t>AT</t>
  </si>
  <si>
    <t>ON</t>
  </si>
  <si>
    <t>AL</t>
  </si>
  <si>
    <t>ACT_BND</t>
  </si>
  <si>
    <t>TB_ELC_ON_QU_01</t>
  </si>
  <si>
    <t>TB_ELC_SA_MA_01</t>
  </si>
  <si>
    <t>TB_ELC_AL_BC_01</t>
  </si>
  <si>
    <t>TU_GASNAT_ON_QU_01</t>
  </si>
  <si>
    <t>TU_OILCRD_AL_MA_01</t>
  </si>
  <si>
    <t>TU_OILCRD_AT_BC_01</t>
  </si>
  <si>
    <t>TU_OILCRD_AT_MA_01</t>
  </si>
  <si>
    <t>TU_OILCRD_SA_BC_01</t>
  </si>
  <si>
    <t>TU_OILCRD_SA_MA_01</t>
  </si>
  <si>
    <t>TU_OILCRD_SA_QU_01</t>
  </si>
  <si>
    <t>Trans - Insert</t>
  </si>
  <si>
    <t>*Act_BND for electricity trading are from https://www.cer-rec.gc.ca/en/data-analysis/energy-markets/provincial-territorial-energy-profiles/index.html</t>
  </si>
  <si>
    <t>*We set no costs for trading/ new investments</t>
  </si>
  <si>
    <t>Attrib_Cond</t>
  </si>
  <si>
    <t>Val_Cond</t>
  </si>
  <si>
    <t>TU_ELC_AL_BC_01</t>
  </si>
  <si>
    <t>*In 2019, B.C.’s net interprovincial and international electricity inflows were 2.7 TWh. B.C. trades primarily with the U.S. and, to a lesser extent, Alberta. It means it's less than 1.35 TWh~4.86PJ for BC from AL</t>
  </si>
  <si>
    <t>TU_ELC_QU_AT_01</t>
  </si>
  <si>
    <t>*from same web of the information above</t>
  </si>
  <si>
    <t>*NL 31.1TWh</t>
  </si>
  <si>
    <t>TU_ELC_ON_MA_01</t>
  </si>
  <si>
    <t>*MA</t>
  </si>
  <si>
    <t>TU_ELC_MA_SA_01</t>
  </si>
  <si>
    <t>*SA</t>
  </si>
  <si>
    <t>TU_ELC_QU_ON_01</t>
  </si>
  <si>
    <t>*QU outflows 3.4TWh</t>
  </si>
  <si>
    <t>TU_ELC_SA_AL_01</t>
  </si>
  <si>
    <t>TU_ELC_ON_QU_01</t>
  </si>
  <si>
    <t>TU_ELC_SA_MA_01</t>
  </si>
  <si>
    <t>TU_ELC_AL_SA_01</t>
  </si>
  <si>
    <t>TU_ELC_MA_ON_01</t>
  </si>
  <si>
    <t>NCAP_COST</t>
  </si>
  <si>
    <t>TB_*</t>
  </si>
  <si>
    <t>NCAP_FOM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</si>
</sst>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42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1"/>
      <color rgb="FF000000"/>
      <name val="Calibri"/>
      <charset val="0"/>
    </font>
    <font>
      <sz val="10"/>
      <name val="Arial"/>
      <charset val="134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2"/>
      <color rgb="FF333333"/>
      <name val="Arial"/>
      <charset val="134"/>
    </font>
    <font>
      <sz val="12"/>
      <color rgb="FF333333"/>
      <name val="Arial"/>
      <charset val="134"/>
    </font>
    <font>
      <sz val="16"/>
      <color rgb="FFFF0000"/>
      <name val="Calibri"/>
      <charset val="134"/>
      <scheme val="minor"/>
    </font>
    <font>
      <sz val="11"/>
      <color theme="1"/>
      <name val="Calibri"/>
      <family val="2"/>
      <charset val="0"/>
      <scheme val="minor"/>
    </font>
    <font>
      <b/>
      <sz val="10"/>
      <color rgb="FF0000FF"/>
      <name val="Arial"/>
      <charset val="0"/>
    </font>
    <font>
      <sz val="10"/>
      <name val="Arial"/>
      <charset val="0"/>
    </font>
    <font>
      <b/>
      <sz val="10"/>
      <name val="Arial"/>
      <charset val="0"/>
    </font>
    <font>
      <b/>
      <i/>
      <sz val="11"/>
      <color rgb="FF000000"/>
      <name val="Calibri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indexed="8"/>
      <name val="Calibri"/>
      <charset val="134"/>
    </font>
    <font>
      <b/>
      <sz val="8"/>
      <name val="Tahoma"/>
      <charset val="134"/>
    </font>
    <font>
      <b/>
      <sz val="9"/>
      <name val="Times New Roman"/>
      <charset val="134"/>
    </font>
    <font>
      <b/>
      <sz val="9"/>
      <name val="Times New Roman"/>
      <charset val="0"/>
    </font>
    <font>
      <sz val="9"/>
      <name val="Times New Roman"/>
      <charset val="0"/>
    </font>
    <font>
      <sz val="8"/>
      <name val="Tahoma"/>
      <charset val="134"/>
    </font>
    <font>
      <sz val="9"/>
      <name val="Times New Roman"/>
      <charset val="134"/>
    </font>
  </fonts>
  <fills count="42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0BED9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2" borderId="7" applyNumberFormat="0" applyAlignment="0" applyProtection="0">
      <alignment vertical="center"/>
    </xf>
    <xf numFmtId="0" fontId="25" fillId="13" borderId="8" applyNumberFormat="0" applyAlignment="0" applyProtection="0">
      <alignment vertical="center"/>
    </xf>
    <xf numFmtId="0" fontId="26" fillId="13" borderId="7" applyNumberFormat="0" applyAlignment="0" applyProtection="0">
      <alignment vertical="center"/>
    </xf>
    <xf numFmtId="0" fontId="27" fillId="14" borderId="9" applyNumberFormat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4" fillId="0" borderId="0"/>
    <xf numFmtId="0" fontId="35" fillId="0" borderId="0"/>
  </cellStyleXfs>
  <cellXfs count="50">
    <xf numFmtId="0" fontId="0" fillId="0" borderId="0" xfId="0"/>
    <xf numFmtId="0" fontId="1" fillId="0" borderId="0" xfId="0" applyFont="1"/>
    <xf numFmtId="0" fontId="2" fillId="0" borderId="1" xfId="0" applyFont="1" applyFill="1" applyBorder="1"/>
    <xf numFmtId="0" fontId="3" fillId="0" borderId="0" xfId="0" applyFont="1"/>
    <xf numFmtId="0" fontId="4" fillId="0" borderId="1" xfId="0" applyFont="1" applyFill="1" applyBorder="1"/>
    <xf numFmtId="0" fontId="0" fillId="2" borderId="0" xfId="0" applyFill="1"/>
    <xf numFmtId="0" fontId="5" fillId="2" borderId="0" xfId="0" applyFont="1" applyFill="1"/>
    <xf numFmtId="0" fontId="0" fillId="3" borderId="0" xfId="0" applyFill="1"/>
    <xf numFmtId="0" fontId="5" fillId="3" borderId="0" xfId="0" applyFont="1" applyFill="1"/>
    <xf numFmtId="0" fontId="5" fillId="0" borderId="0" xfId="0" applyFont="1"/>
    <xf numFmtId="0" fontId="5" fillId="4" borderId="0" xfId="0" applyFont="1" applyFill="1"/>
    <xf numFmtId="0" fontId="2" fillId="2" borderId="1" xfId="0" applyFont="1" applyFill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2" borderId="1" xfId="0" applyFont="1" applyFill="1" applyBorder="1"/>
    <xf numFmtId="0" fontId="6" fillId="2" borderId="0" xfId="0" applyFont="1" applyFill="1"/>
    <xf numFmtId="0" fontId="7" fillId="2" borderId="0" xfId="0" applyFont="1" applyFill="1"/>
    <xf numFmtId="0" fontId="8" fillId="5" borderId="0" xfId="0" applyFont="1" applyFill="1" applyAlignment="1">
      <alignment horizontal="left" wrapText="1"/>
    </xf>
    <xf numFmtId="0" fontId="8" fillId="5" borderId="0" xfId="0" applyFont="1" applyFill="1" applyAlignment="1">
      <alignment horizontal="right" wrapText="1"/>
    </xf>
    <xf numFmtId="0" fontId="9" fillId="6" borderId="0" xfId="0" applyFont="1" applyFill="1" applyAlignment="1">
      <alignment horizontal="left" wrapText="1"/>
    </xf>
    <xf numFmtId="0" fontId="9" fillId="6" borderId="0" xfId="0" applyFont="1" applyFill="1" applyAlignment="1">
      <alignment wrapText="1"/>
    </xf>
    <xf numFmtId="3" fontId="9" fillId="6" borderId="0" xfId="0" applyNumberFormat="1" applyFont="1" applyFill="1" applyAlignment="1">
      <alignment horizontal="right" wrapText="1"/>
    </xf>
    <xf numFmtId="3" fontId="0" fillId="2" borderId="0" xfId="0" applyNumberFormat="1" applyFill="1"/>
    <xf numFmtId="0" fontId="9" fillId="7" borderId="0" xfId="0" applyFont="1" applyFill="1" applyAlignment="1">
      <alignment horizontal="left" wrapText="1"/>
    </xf>
    <xf numFmtId="0" fontId="9" fillId="7" borderId="0" xfId="0" applyFont="1" applyFill="1" applyAlignment="1">
      <alignment wrapText="1"/>
    </xf>
    <xf numFmtId="3" fontId="9" fillId="7" borderId="0" xfId="0" applyNumberFormat="1" applyFont="1" applyFill="1" applyAlignment="1">
      <alignment horizontal="right" wrapText="1"/>
    </xf>
    <xf numFmtId="0" fontId="9" fillId="5" borderId="0" xfId="0" applyFont="1" applyFill="1" applyAlignment="1">
      <alignment horizontal="left" wrapText="1"/>
    </xf>
    <xf numFmtId="0" fontId="9" fillId="5" borderId="0" xfId="0" applyFont="1" applyFill="1" applyAlignment="1">
      <alignment wrapText="1"/>
    </xf>
    <xf numFmtId="3" fontId="9" fillId="5" borderId="0" xfId="0" applyNumberFormat="1" applyFont="1" applyFill="1" applyAlignment="1">
      <alignment horizontal="right" wrapText="1"/>
    </xf>
    <xf numFmtId="0" fontId="9" fillId="8" borderId="0" xfId="0" applyFont="1" applyFill="1" applyAlignment="1">
      <alignment horizontal="left" wrapText="1"/>
    </xf>
    <xf numFmtId="0" fontId="9" fillId="8" borderId="0" xfId="0" applyFont="1" applyFill="1" applyAlignment="1">
      <alignment wrapText="1"/>
    </xf>
    <xf numFmtId="3" fontId="9" fillId="8" borderId="0" xfId="0" applyNumberFormat="1" applyFont="1" applyFill="1" applyAlignment="1">
      <alignment horizontal="right" wrapText="1"/>
    </xf>
    <xf numFmtId="0" fontId="10" fillId="0" borderId="0" xfId="0" applyFont="1"/>
    <xf numFmtId="0" fontId="0" fillId="9" borderId="0" xfId="0" applyFill="1"/>
    <xf numFmtId="3" fontId="0" fillId="9" borderId="0" xfId="0" applyNumberFormat="1" applyFill="1"/>
    <xf numFmtId="0" fontId="9" fillId="7" borderId="0" xfId="0" applyFont="1" applyFill="1" applyAlignment="1">
      <alignment horizontal="right" wrapText="1"/>
    </xf>
    <xf numFmtId="0" fontId="9" fillId="8" borderId="0" xfId="0" applyFont="1" applyFill="1" applyAlignment="1">
      <alignment horizontal="right" wrapText="1"/>
    </xf>
    <xf numFmtId="0" fontId="9" fillId="6" borderId="0" xfId="0" applyFont="1" applyFill="1" applyAlignment="1">
      <alignment horizontal="right" wrapText="1"/>
    </xf>
    <xf numFmtId="0" fontId="11" fillId="0" borderId="0" xfId="0" applyFont="1" applyFill="1" applyBorder="1" applyAlignment="1"/>
    <xf numFmtId="0" fontId="0" fillId="0" borderId="0" xfId="0" applyAlignment="1">
      <alignment horizontal="center" vertical="center"/>
    </xf>
    <xf numFmtId="0" fontId="11" fillId="0" borderId="0" xfId="0" applyFont="1" applyFill="1" applyAlignment="1"/>
    <xf numFmtId="0" fontId="12" fillId="0" borderId="0" xfId="0" applyFont="1"/>
    <xf numFmtId="0" fontId="13" fillId="0" borderId="0" xfId="0" applyFont="1"/>
    <xf numFmtId="0" fontId="14" fillId="10" borderId="2" xfId="0" applyFont="1" applyFill="1" applyBorder="1"/>
    <xf numFmtId="0" fontId="14" fillId="10" borderId="3" xfId="0" applyFont="1" applyFill="1" applyBorder="1"/>
    <xf numFmtId="0" fontId="0" fillId="0" borderId="0" xfId="0" applyFill="1"/>
    <xf numFmtId="0" fontId="5" fillId="0" borderId="0" xfId="0" applyFont="1" applyFill="1"/>
    <xf numFmtId="0" fontId="5" fillId="0" borderId="0" xfId="0" applyFont="1" applyFill="1"/>
    <xf numFmtId="0" fontId="15" fillId="0" borderId="0" xfId="0" applyFont="1"/>
    <xf numFmtId="0" fontId="0" fillId="0" borderId="0" xfId="0" applyFill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0" xfId="49"/>
    <cellStyle name="Normale_Scen_UC_IND-StrucConst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7"/>
  <sheetViews>
    <sheetView tabSelected="1" zoomScale="61" zoomScaleNormal="61" topLeftCell="A17" workbookViewId="0">
      <selection activeCell="F53" sqref="F53"/>
    </sheetView>
  </sheetViews>
  <sheetFormatPr defaultColWidth="8.72727272727273" defaultRowHeight="14.5"/>
  <cols>
    <col min="1" max="1" width="109.972727272727" customWidth="1"/>
    <col min="2" max="2" width="71.1818181818182" customWidth="1"/>
    <col min="4" max="4" width="11.1818181818182" customWidth="1"/>
    <col min="5" max="5" width="12.9090909090909" customWidth="1"/>
    <col min="8" max="8" width="23.4545454545455" customWidth="1"/>
    <col min="9" max="9" width="10.7272727272727" customWidth="1"/>
  </cols>
  <sheetData>
    <row r="1" spans="1:1">
      <c r="A1" t="s">
        <v>0</v>
      </c>
    </row>
    <row r="2" spans="1:2">
      <c r="A2" s="38" t="s">
        <v>1</v>
      </c>
      <c r="B2" s="39" t="s">
        <v>2</v>
      </c>
    </row>
    <row r="3" spans="1:2">
      <c r="A3" s="38" t="s">
        <v>3</v>
      </c>
      <c r="B3" s="39"/>
    </row>
    <row r="4" spans="1:2">
      <c r="A4" s="40" t="s">
        <v>4</v>
      </c>
      <c r="B4" t="s">
        <v>5</v>
      </c>
    </row>
    <row r="5" spans="1:1">
      <c r="A5" s="40"/>
    </row>
    <row r="6" spans="1:1">
      <c r="A6" s="40"/>
    </row>
    <row r="7" spans="2:16">
      <c r="B7" s="41" t="s">
        <v>6</v>
      </c>
      <c r="C7" s="42"/>
      <c r="D7" s="42"/>
      <c r="E7" s="42"/>
      <c r="F7" s="42"/>
      <c r="G7" s="42"/>
      <c r="H7" s="42"/>
      <c r="I7" s="42"/>
      <c r="J7" s="3"/>
      <c r="K7" s="3"/>
      <c r="L7" s="3"/>
      <c r="M7" s="3"/>
      <c r="N7" s="3"/>
      <c r="O7" s="3"/>
      <c r="P7" s="3"/>
    </row>
    <row r="8" spans="2:16">
      <c r="B8" s="43" t="s">
        <v>7</v>
      </c>
      <c r="C8" s="44" t="s">
        <v>8</v>
      </c>
      <c r="D8" s="44" t="s">
        <v>9</v>
      </c>
      <c r="E8" s="44" t="s">
        <v>10</v>
      </c>
      <c r="F8" s="44" t="s">
        <v>11</v>
      </c>
      <c r="G8" s="44" t="s">
        <v>12</v>
      </c>
      <c r="H8" s="44" t="s">
        <v>13</v>
      </c>
      <c r="I8" s="44" t="s">
        <v>14</v>
      </c>
      <c r="J8" s="44" t="s">
        <v>15</v>
      </c>
      <c r="K8" s="3"/>
      <c r="L8" s="3"/>
      <c r="M8" s="3"/>
      <c r="N8" s="3"/>
      <c r="O8" s="3"/>
      <c r="P8" s="3"/>
    </row>
    <row r="9" spans="2:24">
      <c r="B9" s="42"/>
      <c r="C9" s="42"/>
      <c r="D9" s="42" t="s">
        <v>16</v>
      </c>
      <c r="E9" s="42"/>
      <c r="F9" s="42"/>
      <c r="G9" s="42"/>
      <c r="H9" s="42" t="s">
        <v>17</v>
      </c>
      <c r="I9" s="42">
        <v>1</v>
      </c>
      <c r="J9" s="3"/>
      <c r="K9" s="3"/>
      <c r="L9" s="3"/>
      <c r="Q9" s="42" t="s">
        <v>18</v>
      </c>
      <c r="R9" s="42"/>
      <c r="S9" s="3"/>
      <c r="T9" s="3"/>
      <c r="U9" s="42"/>
      <c r="V9" s="42"/>
      <c r="X9" s="3"/>
    </row>
    <row r="10" spans="2:24">
      <c r="B10" s="42"/>
      <c r="C10" s="42"/>
      <c r="D10" s="42" t="s">
        <v>19</v>
      </c>
      <c r="E10" s="42"/>
      <c r="F10" s="42"/>
      <c r="G10" s="42"/>
      <c r="H10" s="42" t="s">
        <v>17</v>
      </c>
      <c r="I10" s="42">
        <v>1</v>
      </c>
      <c r="J10" s="3"/>
      <c r="K10" s="3"/>
      <c r="L10" s="3"/>
      <c r="P10" s="3" t="s">
        <v>20</v>
      </c>
      <c r="Q10" s="42" t="s">
        <v>21</v>
      </c>
      <c r="R10" s="42" t="s">
        <v>22</v>
      </c>
      <c r="S10" s="3">
        <v>2020</v>
      </c>
      <c r="T10" s="42"/>
      <c r="U10" s="42" t="s">
        <v>17</v>
      </c>
      <c r="V10" s="42">
        <v>0</v>
      </c>
      <c r="W10" s="3"/>
      <c r="X10" s="3"/>
    </row>
    <row r="11" spans="2:24">
      <c r="B11" s="42"/>
      <c r="C11" s="42"/>
      <c r="D11" s="42" t="s">
        <v>23</v>
      </c>
      <c r="E11" s="42"/>
      <c r="F11" s="42"/>
      <c r="G11" s="42"/>
      <c r="H11" s="42" t="s">
        <v>17</v>
      </c>
      <c r="I11" s="42">
        <v>100</v>
      </c>
      <c r="J11" s="3"/>
      <c r="K11" s="3"/>
      <c r="L11" s="3"/>
      <c r="P11" s="3" t="s">
        <v>20</v>
      </c>
      <c r="Q11" s="42" t="s">
        <v>21</v>
      </c>
      <c r="R11" s="42" t="s">
        <v>22</v>
      </c>
      <c r="S11" s="3">
        <v>2025</v>
      </c>
      <c r="T11" s="42"/>
      <c r="U11" s="42" t="s">
        <v>17</v>
      </c>
      <c r="V11" s="42">
        <v>0</v>
      </c>
      <c r="W11" s="3"/>
      <c r="X11" s="3"/>
    </row>
    <row r="12" spans="4:24">
      <c r="D12" s="42" t="s">
        <v>16</v>
      </c>
      <c r="E12" s="42"/>
      <c r="F12" s="42"/>
      <c r="G12" s="42"/>
      <c r="H12" s="42" t="s">
        <v>24</v>
      </c>
      <c r="I12" s="42">
        <v>1</v>
      </c>
      <c r="P12" s="3" t="s">
        <v>20</v>
      </c>
      <c r="Q12" s="42" t="s">
        <v>21</v>
      </c>
      <c r="R12" s="42" t="s">
        <v>22</v>
      </c>
      <c r="S12" s="3">
        <v>2030</v>
      </c>
      <c r="T12" s="42"/>
      <c r="U12" s="42" t="s">
        <v>17</v>
      </c>
      <c r="V12" s="42">
        <v>0</v>
      </c>
      <c r="W12" s="3"/>
      <c r="X12" s="3"/>
    </row>
    <row r="13" spans="4:24">
      <c r="D13" s="42" t="s">
        <v>19</v>
      </c>
      <c r="E13" s="42"/>
      <c r="F13" s="42"/>
      <c r="G13" s="42"/>
      <c r="H13" s="42" t="s">
        <v>24</v>
      </c>
      <c r="I13" s="42">
        <v>1</v>
      </c>
      <c r="W13" s="3"/>
      <c r="X13" s="3"/>
    </row>
    <row r="14" spans="4:24">
      <c r="D14" s="42" t="s">
        <v>23</v>
      </c>
      <c r="E14" s="42"/>
      <c r="F14" s="3"/>
      <c r="G14" s="3"/>
      <c r="H14" s="42" t="s">
        <v>24</v>
      </c>
      <c r="I14" s="42">
        <v>50</v>
      </c>
      <c r="P14" s="3" t="s">
        <v>25</v>
      </c>
      <c r="Q14" s="42" t="s">
        <v>21</v>
      </c>
      <c r="R14" s="42" t="s">
        <v>22</v>
      </c>
      <c r="S14" s="3">
        <v>2035</v>
      </c>
      <c r="T14" s="42"/>
      <c r="U14" s="42" t="s">
        <v>17</v>
      </c>
      <c r="V14" s="42">
        <v>0</v>
      </c>
      <c r="W14" s="3"/>
      <c r="X14" s="3"/>
    </row>
    <row r="15" spans="3:24">
      <c r="C15" s="3" t="s">
        <v>25</v>
      </c>
      <c r="D15" s="42" t="s">
        <v>21</v>
      </c>
      <c r="E15" s="42" t="s">
        <v>22</v>
      </c>
      <c r="F15" s="3">
        <v>0</v>
      </c>
      <c r="G15" s="42"/>
      <c r="H15" s="42" t="s">
        <v>17</v>
      </c>
      <c r="I15" s="42">
        <v>5</v>
      </c>
      <c r="P15" s="3" t="s">
        <v>25</v>
      </c>
      <c r="Q15" s="42" t="s">
        <v>26</v>
      </c>
      <c r="R15" s="42"/>
      <c r="S15" s="3">
        <v>0</v>
      </c>
      <c r="T15" s="42"/>
      <c r="U15" s="42" t="s">
        <v>17</v>
      </c>
      <c r="V15" s="42"/>
      <c r="W15" s="3">
        <v>2</v>
      </c>
      <c r="X15" s="3"/>
    </row>
    <row r="16" spans="3:9">
      <c r="C16" s="3" t="s">
        <v>25</v>
      </c>
      <c r="D16" s="42" t="s">
        <v>21</v>
      </c>
      <c r="E16" s="42" t="s">
        <v>22</v>
      </c>
      <c r="F16" s="3">
        <v>0</v>
      </c>
      <c r="G16" s="42"/>
      <c r="H16" s="42" t="s">
        <v>24</v>
      </c>
      <c r="I16" s="42">
        <v>5</v>
      </c>
    </row>
    <row r="17" spans="4:9">
      <c r="D17" t="str">
        <f>D16</f>
        <v>CAP_BND</v>
      </c>
      <c r="F17">
        <v>2020</v>
      </c>
      <c r="H17" s="6" t="s">
        <v>27</v>
      </c>
      <c r="I17">
        <v>11.76</v>
      </c>
    </row>
    <row r="18" spans="2:12">
      <c r="B18" s="3"/>
      <c r="D18" t="str">
        <f t="shared" ref="D18:D43" si="0">D17</f>
        <v>CAP_BND</v>
      </c>
      <c r="F18">
        <v>2020</v>
      </c>
      <c r="H18" s="6" t="s">
        <v>28</v>
      </c>
      <c r="I18">
        <v>15.41</v>
      </c>
      <c r="K18" s="3"/>
      <c r="L18" s="3"/>
    </row>
    <row r="19" spans="2:12">
      <c r="B19" s="3"/>
      <c r="D19" t="str">
        <f t="shared" si="0"/>
        <v>CAP_BND</v>
      </c>
      <c r="F19">
        <v>2020</v>
      </c>
      <c r="H19" s="6" t="s">
        <v>29</v>
      </c>
      <c r="I19">
        <v>4.16</v>
      </c>
      <c r="K19" s="3"/>
      <c r="L19" s="48"/>
    </row>
    <row r="20" spans="2:16">
      <c r="B20" s="3"/>
      <c r="D20" t="str">
        <f t="shared" si="0"/>
        <v>CAP_BND</v>
      </c>
      <c r="F20">
        <v>2020</v>
      </c>
      <c r="H20" s="6" t="s">
        <v>30</v>
      </c>
      <c r="I20">
        <v>1.34</v>
      </c>
      <c r="K20" s="3"/>
      <c r="L20" s="3"/>
      <c r="M20" s="3"/>
      <c r="N20" s="3"/>
      <c r="O20" s="3"/>
      <c r="P20" s="3"/>
    </row>
    <row r="21" spans="2:16">
      <c r="B21" s="3"/>
      <c r="D21" t="str">
        <f t="shared" si="0"/>
        <v>CAP_BND</v>
      </c>
      <c r="F21">
        <v>2020</v>
      </c>
      <c r="H21" s="6" t="s">
        <v>31</v>
      </c>
      <c r="I21">
        <v>18.4</v>
      </c>
      <c r="L21" s="3"/>
      <c r="M21" s="3"/>
      <c r="N21" s="3"/>
      <c r="O21" s="3"/>
      <c r="P21" s="3"/>
    </row>
    <row r="22" spans="2:16">
      <c r="B22" s="3"/>
      <c r="D22" t="str">
        <f t="shared" si="0"/>
        <v>CAP_BND</v>
      </c>
      <c r="F22">
        <v>2020</v>
      </c>
      <c r="H22" s="6" t="s">
        <v>27</v>
      </c>
      <c r="I22">
        <v>11.76</v>
      </c>
      <c r="L22" s="3"/>
      <c r="M22" s="3"/>
      <c r="N22" s="3"/>
      <c r="O22" s="3"/>
      <c r="P22" s="3"/>
    </row>
    <row r="23" spans="2:16">
      <c r="B23" s="3"/>
      <c r="D23" t="str">
        <f t="shared" si="0"/>
        <v>CAP_BND</v>
      </c>
      <c r="F23">
        <v>2020</v>
      </c>
      <c r="H23" s="6" t="s">
        <v>28</v>
      </c>
      <c r="I23">
        <v>15.41</v>
      </c>
      <c r="L23" s="3"/>
      <c r="M23" s="3"/>
      <c r="N23" s="3"/>
      <c r="O23" s="3"/>
      <c r="P23" s="3"/>
    </row>
    <row r="24" spans="2:16">
      <c r="B24" s="3"/>
      <c r="D24" t="str">
        <f t="shared" si="0"/>
        <v>CAP_BND</v>
      </c>
      <c r="F24">
        <v>2020</v>
      </c>
      <c r="H24" s="6" t="s">
        <v>29</v>
      </c>
      <c r="I24">
        <v>4.16</v>
      </c>
      <c r="L24" s="3"/>
      <c r="M24" s="3"/>
      <c r="N24" s="3"/>
      <c r="O24" s="3"/>
      <c r="P24" s="3"/>
    </row>
    <row r="25" spans="2:16">
      <c r="B25" s="3"/>
      <c r="D25" t="str">
        <f t="shared" si="0"/>
        <v>CAP_BND</v>
      </c>
      <c r="F25">
        <v>2020</v>
      </c>
      <c r="H25" s="6" t="s">
        <v>30</v>
      </c>
      <c r="I25">
        <v>1.34</v>
      </c>
      <c r="L25" s="3"/>
      <c r="M25" s="3"/>
      <c r="N25" s="3"/>
      <c r="O25" s="3"/>
      <c r="P25" s="3"/>
    </row>
    <row r="26" spans="2:16">
      <c r="B26" s="3"/>
      <c r="D26" t="str">
        <f t="shared" si="0"/>
        <v>CAP_BND</v>
      </c>
      <c r="F26">
        <v>2020</v>
      </c>
      <c r="H26" s="6" t="s">
        <v>31</v>
      </c>
      <c r="I26">
        <v>18.4</v>
      </c>
      <c r="L26" s="3"/>
      <c r="M26" s="3"/>
      <c r="N26" s="3"/>
      <c r="O26" s="3"/>
      <c r="P26" s="3"/>
    </row>
    <row r="27" spans="2:16">
      <c r="B27" s="3"/>
      <c r="D27" s="45" t="str">
        <f t="shared" si="0"/>
        <v>CAP_BND</v>
      </c>
      <c r="E27" s="45"/>
      <c r="F27" s="45">
        <v>2020</v>
      </c>
      <c r="G27" s="45"/>
      <c r="H27" s="46" t="s">
        <v>32</v>
      </c>
      <c r="I27" s="45">
        <v>41</v>
      </c>
      <c r="J27" s="45"/>
      <c r="L27" s="3"/>
      <c r="M27" s="3"/>
      <c r="N27" s="3"/>
      <c r="O27" s="3"/>
      <c r="P27" s="3"/>
    </row>
    <row r="28" spans="4:10">
      <c r="D28" s="45" t="str">
        <f t="shared" si="0"/>
        <v>CAP_BND</v>
      </c>
      <c r="E28" s="45"/>
      <c r="F28" s="45">
        <v>2020</v>
      </c>
      <c r="G28" s="45"/>
      <c r="H28" s="46" t="s">
        <v>33</v>
      </c>
      <c r="I28" s="45">
        <v>78</v>
      </c>
      <c r="J28" s="45"/>
    </row>
    <row r="29" spans="4:10">
      <c r="D29" s="45" t="str">
        <f t="shared" si="0"/>
        <v>CAP_BND</v>
      </c>
      <c r="E29" s="45"/>
      <c r="F29" s="45">
        <v>2020</v>
      </c>
      <c r="G29" s="45"/>
      <c r="H29" s="46" t="s">
        <v>34</v>
      </c>
      <c r="I29" s="45">
        <v>1</v>
      </c>
      <c r="J29" s="45"/>
    </row>
    <row r="30" spans="4:10">
      <c r="D30" s="45" t="str">
        <f t="shared" si="0"/>
        <v>CAP_BND</v>
      </c>
      <c r="E30" s="45"/>
      <c r="F30" s="45">
        <v>2020</v>
      </c>
      <c r="G30" s="45"/>
      <c r="H30" s="46" t="s">
        <v>35</v>
      </c>
      <c r="I30" s="45">
        <v>2</v>
      </c>
      <c r="J30" s="45"/>
    </row>
    <row r="31" spans="4:10">
      <c r="D31" s="45" t="str">
        <f t="shared" si="0"/>
        <v>CAP_BND</v>
      </c>
      <c r="E31" s="45"/>
      <c r="F31" s="45">
        <v>2020</v>
      </c>
      <c r="G31" s="45"/>
      <c r="H31" s="46" t="s">
        <v>36</v>
      </c>
      <c r="I31" s="45">
        <v>169</v>
      </c>
      <c r="J31" s="45"/>
    </row>
    <row r="32" spans="4:10">
      <c r="D32" s="45" t="str">
        <f t="shared" si="0"/>
        <v>CAP_BND</v>
      </c>
      <c r="E32" s="45"/>
      <c r="F32" s="45">
        <v>2020</v>
      </c>
      <c r="G32" s="45"/>
      <c r="H32" s="47" t="s">
        <v>37</v>
      </c>
      <c r="I32" s="45">
        <v>132</v>
      </c>
      <c r="J32" s="45"/>
    </row>
    <row r="33" spans="4:10">
      <c r="D33" s="45" t="str">
        <f t="shared" si="0"/>
        <v>CAP_BND</v>
      </c>
      <c r="E33" s="45"/>
      <c r="F33" s="45">
        <v>2020</v>
      </c>
      <c r="G33" s="45"/>
      <c r="H33" s="46" t="s">
        <v>38</v>
      </c>
      <c r="I33" s="45">
        <v>30</v>
      </c>
      <c r="J33" s="45"/>
    </row>
    <row r="34" spans="4:10">
      <c r="D34" s="45" t="str">
        <f t="shared" si="0"/>
        <v>CAP_BND</v>
      </c>
      <c r="E34" s="45"/>
      <c r="F34" s="45">
        <v>2020</v>
      </c>
      <c r="G34" s="45"/>
      <c r="H34" s="47" t="s">
        <v>39</v>
      </c>
      <c r="I34" s="45">
        <v>94</v>
      </c>
      <c r="J34" s="45"/>
    </row>
    <row r="35" spans="4:10">
      <c r="D35" s="45" t="str">
        <f t="shared" si="0"/>
        <v>CAP_BND</v>
      </c>
      <c r="E35" s="45"/>
      <c r="F35" s="45">
        <v>2020</v>
      </c>
      <c r="G35" s="45"/>
      <c r="H35" s="46" t="s">
        <v>40</v>
      </c>
      <c r="I35" s="45">
        <v>17</v>
      </c>
      <c r="J35" s="45"/>
    </row>
    <row r="36" spans="4:10">
      <c r="D36" s="45" t="str">
        <f t="shared" si="0"/>
        <v>CAP_BND</v>
      </c>
      <c r="E36" s="45"/>
      <c r="F36" s="45">
        <v>2020</v>
      </c>
      <c r="G36" s="45"/>
      <c r="H36" s="46" t="s">
        <v>41</v>
      </c>
      <c r="I36" s="45">
        <v>17</v>
      </c>
      <c r="J36" s="45"/>
    </row>
    <row r="37" spans="4:10">
      <c r="D37" s="45" t="str">
        <f t="shared" ref="D37:D47" si="1">D36</f>
        <v>CAP_BND</v>
      </c>
      <c r="E37" s="45"/>
      <c r="F37" s="45">
        <v>2020</v>
      </c>
      <c r="G37" s="45"/>
      <c r="H37" s="46" t="s">
        <v>42</v>
      </c>
      <c r="I37" s="49">
        <v>294</v>
      </c>
      <c r="J37" s="45"/>
    </row>
    <row r="38" spans="4:10">
      <c r="D38" s="45" t="str">
        <f t="shared" si="1"/>
        <v>CAP_BND</v>
      </c>
      <c r="E38" s="45"/>
      <c r="F38" s="45">
        <v>2020</v>
      </c>
      <c r="G38" s="45"/>
      <c r="H38" s="46" t="s">
        <v>43</v>
      </c>
      <c r="I38" s="49">
        <v>271</v>
      </c>
      <c r="J38" s="45"/>
    </row>
    <row r="39" spans="4:10">
      <c r="D39" s="45" t="str">
        <f t="shared" si="1"/>
        <v>CAP_BND</v>
      </c>
      <c r="E39" s="45"/>
      <c r="F39" s="45">
        <v>2020</v>
      </c>
      <c r="G39" s="45"/>
      <c r="H39" s="46" t="s">
        <v>44</v>
      </c>
      <c r="I39" s="49">
        <v>26</v>
      </c>
      <c r="J39" s="45"/>
    </row>
    <row r="40" spans="4:10">
      <c r="D40" s="45" t="str">
        <f t="shared" si="1"/>
        <v>CAP_BND</v>
      </c>
      <c r="E40" s="45"/>
      <c r="F40" s="45">
        <v>2020</v>
      </c>
      <c r="G40" s="45"/>
      <c r="H40" s="46" t="s">
        <v>45</v>
      </c>
      <c r="I40" s="49">
        <v>113</v>
      </c>
      <c r="J40" s="45"/>
    </row>
    <row r="41" spans="4:10">
      <c r="D41" s="45" t="str">
        <f t="shared" si="1"/>
        <v>CAP_BND</v>
      </c>
      <c r="E41" s="45"/>
      <c r="F41" s="45">
        <v>2020</v>
      </c>
      <c r="G41" s="45"/>
      <c r="H41" s="46" t="s">
        <v>46</v>
      </c>
      <c r="I41" s="49">
        <v>76</v>
      </c>
      <c r="J41" s="45"/>
    </row>
    <row r="42" spans="4:10">
      <c r="D42" s="45" t="str">
        <f t="shared" si="1"/>
        <v>CAP_BND</v>
      </c>
      <c r="E42" s="45"/>
      <c r="F42" s="45">
        <v>2020</v>
      </c>
      <c r="G42" s="45"/>
      <c r="H42" s="46" t="s">
        <v>47</v>
      </c>
      <c r="I42" s="49">
        <v>1</v>
      </c>
      <c r="J42" s="45"/>
    </row>
    <row r="43" spans="4:10">
      <c r="D43" s="45" t="str">
        <f t="shared" si="1"/>
        <v>CAP_BND</v>
      </c>
      <c r="E43" s="45"/>
      <c r="F43" s="45">
        <v>2020</v>
      </c>
      <c r="G43" s="45"/>
      <c r="H43" s="46" t="s">
        <v>48</v>
      </c>
      <c r="I43" s="49">
        <v>106</v>
      </c>
      <c r="J43" s="45"/>
    </row>
    <row r="44" spans="4:9">
      <c r="D44" s="45" t="str">
        <f t="shared" si="1"/>
        <v>CAP_BND</v>
      </c>
      <c r="E44" s="45"/>
      <c r="F44" s="45">
        <v>2020</v>
      </c>
      <c r="H44" s="46" t="s">
        <v>49</v>
      </c>
      <c r="I44">
        <v>30</v>
      </c>
    </row>
    <row r="45" spans="4:9">
      <c r="D45" s="45" t="str">
        <f t="shared" si="1"/>
        <v>CAP_BND</v>
      </c>
      <c r="E45" s="45"/>
      <c r="F45" s="45">
        <v>2020</v>
      </c>
      <c r="H45" s="46" t="s">
        <v>50</v>
      </c>
      <c r="I45">
        <v>106</v>
      </c>
    </row>
    <row r="46" spans="4:9">
      <c r="D46" s="45" t="str">
        <f t="shared" si="1"/>
        <v>CAP_BND</v>
      </c>
      <c r="E46" s="45"/>
      <c r="F46" s="45">
        <v>2020</v>
      </c>
      <c r="H46" s="46" t="s">
        <v>51</v>
      </c>
      <c r="I46">
        <v>676</v>
      </c>
    </row>
    <row r="47" spans="4:9">
      <c r="D47" s="45" t="str">
        <f t="shared" si="1"/>
        <v>CAP_BND</v>
      </c>
      <c r="E47" s="45"/>
      <c r="F47" s="45">
        <v>2020</v>
      </c>
      <c r="H47" s="46" t="s">
        <v>52</v>
      </c>
      <c r="I47">
        <v>1</v>
      </c>
    </row>
  </sheetData>
  <mergeCells count="1">
    <mergeCell ref="B2:B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V10"/>
  <sheetViews>
    <sheetView zoomScale="66" zoomScaleNormal="66" topLeftCell="D1" workbookViewId="0">
      <selection activeCell="T9" sqref="T9"/>
    </sheetView>
  </sheetViews>
  <sheetFormatPr defaultColWidth="8.72727272727273" defaultRowHeight="14.5"/>
  <cols>
    <col min="6" max="6" width="8.27272727272727" customWidth="1"/>
    <col min="7" max="7" width="11.4545454545455" customWidth="1"/>
    <col min="8" max="8" width="8.72727272727273" style="33"/>
    <col min="14" max="14" width="11.4545454545455" customWidth="1"/>
  </cols>
  <sheetData>
    <row r="2" spans="7:22">
      <c r="G2" t="s">
        <v>53</v>
      </c>
      <c r="H2" s="33" t="s">
        <v>54</v>
      </c>
      <c r="O2" s="33" t="s">
        <v>54</v>
      </c>
      <c r="V2" s="33" t="s">
        <v>54</v>
      </c>
    </row>
    <row r="3" ht="77.5" spans="3:22">
      <c r="C3" s="29">
        <v>2020</v>
      </c>
      <c r="D3" s="30" t="s">
        <v>55</v>
      </c>
      <c r="E3" s="30" t="s">
        <v>56</v>
      </c>
      <c r="F3" s="30" t="s">
        <v>57</v>
      </c>
      <c r="G3" s="31">
        <v>775126</v>
      </c>
      <c r="H3" s="34">
        <f>G3*0.0003788</f>
        <v>293.6177288</v>
      </c>
      <c r="J3" s="19">
        <v>2020</v>
      </c>
      <c r="K3" s="20" t="s">
        <v>58</v>
      </c>
      <c r="L3" s="20" t="s">
        <v>59</v>
      </c>
      <c r="M3" s="20" t="s">
        <v>57</v>
      </c>
      <c r="N3" s="21">
        <v>2394</v>
      </c>
      <c r="O3" s="34">
        <f t="shared" ref="O3:O9" si="0">N3*0.0003788</f>
        <v>0.9068472</v>
      </c>
      <c r="Q3" s="19">
        <v>2020</v>
      </c>
      <c r="R3" s="20" t="s">
        <v>56</v>
      </c>
      <c r="S3" s="20" t="s">
        <v>60</v>
      </c>
      <c r="T3" s="20" t="s">
        <v>57</v>
      </c>
      <c r="U3" s="37">
        <v>114</v>
      </c>
      <c r="V3" s="34">
        <f>U3*0.0003788</f>
        <v>0.0431832</v>
      </c>
    </row>
    <row r="4" ht="62" spans="3:22">
      <c r="C4" s="26">
        <v>2020</v>
      </c>
      <c r="D4" s="27" t="s">
        <v>55</v>
      </c>
      <c r="E4" s="27" t="s">
        <v>61</v>
      </c>
      <c r="F4" s="27" t="s">
        <v>57</v>
      </c>
      <c r="G4" s="28">
        <v>715001</v>
      </c>
      <c r="H4" s="34">
        <f t="shared" ref="H4:H9" si="1">G4*0.0003788</f>
        <v>270.8423788</v>
      </c>
      <c r="J4" s="26">
        <v>2020</v>
      </c>
      <c r="K4" s="27" t="s">
        <v>58</v>
      </c>
      <c r="L4" s="27" t="s">
        <v>56</v>
      </c>
      <c r="M4" s="27" t="s">
        <v>57</v>
      </c>
      <c r="N4" s="28">
        <v>279678</v>
      </c>
      <c r="O4" s="34">
        <f t="shared" si="0"/>
        <v>105.9420264</v>
      </c>
      <c r="Q4" s="23">
        <v>2020</v>
      </c>
      <c r="R4" s="24" t="s">
        <v>56</v>
      </c>
      <c r="S4" s="24" t="s">
        <v>62</v>
      </c>
      <c r="T4" s="24" t="s">
        <v>57</v>
      </c>
      <c r="U4" s="35">
        <v>143</v>
      </c>
      <c r="V4" s="34">
        <f>U4*0.0003788</f>
        <v>0.0541684</v>
      </c>
    </row>
    <row r="5" ht="62" spans="3:15">
      <c r="C5" s="29">
        <v>2020</v>
      </c>
      <c r="D5" s="30" t="s">
        <v>55</v>
      </c>
      <c r="E5" s="30" t="s">
        <v>58</v>
      </c>
      <c r="F5" s="30" t="s">
        <v>57</v>
      </c>
      <c r="G5" s="31">
        <v>68198</v>
      </c>
      <c r="H5" s="34">
        <f t="shared" si="1"/>
        <v>25.8334024</v>
      </c>
      <c r="J5" s="29">
        <v>2020</v>
      </c>
      <c r="K5" s="30" t="s">
        <v>58</v>
      </c>
      <c r="L5" s="30" t="s">
        <v>63</v>
      </c>
      <c r="M5" s="30" t="s">
        <v>57</v>
      </c>
      <c r="N5" s="31">
        <v>78128</v>
      </c>
      <c r="O5" s="34">
        <f t="shared" si="0"/>
        <v>29.5948864</v>
      </c>
    </row>
    <row r="6" ht="62" spans="3:15">
      <c r="C6" s="26">
        <v>2020</v>
      </c>
      <c r="D6" s="27" t="s">
        <v>55</v>
      </c>
      <c r="E6" s="27" t="s">
        <v>55</v>
      </c>
      <c r="F6" s="27" t="s">
        <v>57</v>
      </c>
      <c r="G6" s="28">
        <v>4219658</v>
      </c>
      <c r="H6" s="34">
        <f t="shared" si="1"/>
        <v>1598.4064504</v>
      </c>
      <c r="J6" s="26">
        <v>2020</v>
      </c>
      <c r="K6" s="27" t="s">
        <v>58</v>
      </c>
      <c r="L6" s="27" t="s">
        <v>61</v>
      </c>
      <c r="M6" s="27" t="s">
        <v>57</v>
      </c>
      <c r="N6" s="28">
        <v>280679</v>
      </c>
      <c r="O6" s="34">
        <f t="shared" si="0"/>
        <v>106.3212052</v>
      </c>
    </row>
    <row r="7" ht="62" spans="3:15">
      <c r="C7" s="23">
        <v>2020</v>
      </c>
      <c r="D7" s="24" t="s">
        <v>55</v>
      </c>
      <c r="E7" s="24" t="s">
        <v>64</v>
      </c>
      <c r="F7" s="24" t="s">
        <v>57</v>
      </c>
      <c r="G7" s="35">
        <v>3</v>
      </c>
      <c r="H7" s="34">
        <f t="shared" si="1"/>
        <v>0.0011364</v>
      </c>
      <c r="J7" s="29">
        <v>2020</v>
      </c>
      <c r="K7" s="30" t="s">
        <v>58</v>
      </c>
      <c r="L7" s="30" t="s">
        <v>55</v>
      </c>
      <c r="M7" s="30" t="s">
        <v>57</v>
      </c>
      <c r="N7" s="31">
        <v>1784916</v>
      </c>
      <c r="O7" s="34">
        <f t="shared" si="0"/>
        <v>676.1261808</v>
      </c>
    </row>
    <row r="8" ht="62" spans="3:15">
      <c r="C8" s="26">
        <v>2020</v>
      </c>
      <c r="D8" s="27" t="s">
        <v>55</v>
      </c>
      <c r="E8" s="27" t="s">
        <v>63</v>
      </c>
      <c r="F8" s="27" t="s">
        <v>57</v>
      </c>
      <c r="G8" s="28">
        <v>297763</v>
      </c>
      <c r="H8" s="34">
        <f t="shared" si="1"/>
        <v>112.7926244</v>
      </c>
      <c r="J8" s="26">
        <v>2020</v>
      </c>
      <c r="K8" s="27" t="s">
        <v>58</v>
      </c>
      <c r="L8" s="27" t="s">
        <v>58</v>
      </c>
      <c r="M8" s="27" t="s">
        <v>57</v>
      </c>
      <c r="N8" s="28">
        <v>279392</v>
      </c>
      <c r="O8" s="34">
        <f t="shared" si="0"/>
        <v>105.8336896</v>
      </c>
    </row>
    <row r="9" ht="62" spans="3:15">
      <c r="C9" s="19">
        <v>2020</v>
      </c>
      <c r="D9" s="20" t="s">
        <v>55</v>
      </c>
      <c r="E9" s="20" t="s">
        <v>59</v>
      </c>
      <c r="F9" s="20" t="s">
        <v>57</v>
      </c>
      <c r="G9" s="21">
        <v>201912</v>
      </c>
      <c r="H9" s="34">
        <f t="shared" si="1"/>
        <v>76.4842656</v>
      </c>
      <c r="J9" s="29">
        <v>2020</v>
      </c>
      <c r="K9" s="30" t="s">
        <v>58</v>
      </c>
      <c r="L9" s="30" t="s">
        <v>65</v>
      </c>
      <c r="M9" s="30" t="s">
        <v>57</v>
      </c>
      <c r="N9" s="36">
        <v>943</v>
      </c>
      <c r="O9" s="34">
        <f t="shared" si="0"/>
        <v>0.3572084</v>
      </c>
    </row>
    <row r="10" ht="62" spans="10:15">
      <c r="J10" s="23">
        <v>2020</v>
      </c>
      <c r="K10" s="24" t="s">
        <v>58</v>
      </c>
      <c r="L10" s="24" t="s">
        <v>64</v>
      </c>
      <c r="M10" s="24" t="s">
        <v>57</v>
      </c>
      <c r="N10" s="35">
        <v>3</v>
      </c>
      <c r="O10" s="34">
        <f>N10*0.0003788</f>
        <v>0.0011364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K7"/>
  <sheetViews>
    <sheetView zoomScale="56" zoomScaleNormal="56" topLeftCell="N1" workbookViewId="0">
      <selection activeCell="AC6" sqref="AC6"/>
    </sheetView>
  </sheetViews>
  <sheetFormatPr defaultColWidth="8.72727272727273" defaultRowHeight="14.5" outlineLevelRow="6"/>
  <cols>
    <col min="14" max="14" width="11.4545454545455" customWidth="1"/>
    <col min="21" max="21" width="11.4545454545455" customWidth="1"/>
    <col min="28" max="28" width="11.4545454545455" customWidth="1"/>
  </cols>
  <sheetData>
    <row r="2" ht="62" spans="2:37">
      <c r="B2" s="17" t="s">
        <v>66</v>
      </c>
      <c r="C2" s="17" t="s">
        <v>67</v>
      </c>
      <c r="D2" s="17" t="s">
        <v>68</v>
      </c>
      <c r="E2" s="17" t="s">
        <v>69</v>
      </c>
      <c r="F2" s="18" t="s">
        <v>70</v>
      </c>
      <c r="G2" s="5" t="s">
        <v>71</v>
      </c>
      <c r="O2" s="5" t="s">
        <v>71</v>
      </c>
      <c r="V2" s="5" t="s">
        <v>71</v>
      </c>
      <c r="AC2" s="5" t="s">
        <v>71</v>
      </c>
      <c r="AF2" s="32" t="s">
        <v>72</v>
      </c>
      <c r="AK2" s="5" t="s">
        <v>71</v>
      </c>
    </row>
    <row r="3" ht="93" spans="2:37">
      <c r="B3" s="19">
        <v>2020</v>
      </c>
      <c r="C3" s="20" t="s">
        <v>63</v>
      </c>
      <c r="D3" s="20" t="s">
        <v>56</v>
      </c>
      <c r="E3" s="20" t="s">
        <v>73</v>
      </c>
      <c r="F3" s="21">
        <v>531581</v>
      </c>
      <c r="G3" s="22">
        <f>F3*0.00007666</f>
        <v>40.75099946</v>
      </c>
      <c r="J3" s="23">
        <v>2020</v>
      </c>
      <c r="K3" s="24" t="s">
        <v>61</v>
      </c>
      <c r="L3" s="24" t="s">
        <v>56</v>
      </c>
      <c r="M3" s="24" t="s">
        <v>73</v>
      </c>
      <c r="N3" s="25">
        <v>1020225</v>
      </c>
      <c r="O3" s="22">
        <f>N3*0.00007666</f>
        <v>78.2104485</v>
      </c>
      <c r="Q3" s="23">
        <v>2020</v>
      </c>
      <c r="R3" s="24" t="s">
        <v>55</v>
      </c>
      <c r="S3" s="24" t="s">
        <v>59</v>
      </c>
      <c r="T3" s="24" t="s">
        <v>73</v>
      </c>
      <c r="U3" s="25">
        <v>32096</v>
      </c>
      <c r="V3" s="22">
        <f>U3*0.00007666</f>
        <v>2.46047936</v>
      </c>
      <c r="X3" s="19">
        <v>2020</v>
      </c>
      <c r="Y3" s="20" t="s">
        <v>58</v>
      </c>
      <c r="Z3" s="20" t="s">
        <v>55</v>
      </c>
      <c r="AA3" s="20" t="s">
        <v>73</v>
      </c>
      <c r="AB3" s="21">
        <v>1225816</v>
      </c>
      <c r="AC3" s="22">
        <f>AB3*0.00007666</f>
        <v>93.97105456</v>
      </c>
      <c r="AF3" s="19">
        <v>2021</v>
      </c>
      <c r="AG3" s="20" t="s">
        <v>60</v>
      </c>
      <c r="AH3" s="20" t="s">
        <v>59</v>
      </c>
      <c r="AI3" s="20" t="s">
        <v>73</v>
      </c>
      <c r="AJ3" s="21">
        <v>219315</v>
      </c>
      <c r="AK3" s="22">
        <f>AJ3*0.00007666</f>
        <v>16.8126879</v>
      </c>
    </row>
    <row r="4" ht="93" spans="10:37">
      <c r="J4" s="26">
        <v>2020</v>
      </c>
      <c r="K4" s="27" t="s">
        <v>61</v>
      </c>
      <c r="L4" s="27" t="s">
        <v>61</v>
      </c>
      <c r="M4" s="27" t="s">
        <v>73</v>
      </c>
      <c r="N4" s="28">
        <v>741285</v>
      </c>
      <c r="O4" s="22">
        <f>N4*0.00007666</f>
        <v>56.8269081</v>
      </c>
      <c r="Q4" s="26">
        <v>2020</v>
      </c>
      <c r="R4" s="27" t="s">
        <v>55</v>
      </c>
      <c r="S4" s="27" t="s">
        <v>56</v>
      </c>
      <c r="T4" s="27" t="s">
        <v>73</v>
      </c>
      <c r="U4" s="28">
        <v>2198147</v>
      </c>
      <c r="V4" s="22">
        <f>U4*0.00007666</f>
        <v>168.50994902</v>
      </c>
      <c r="AF4" s="19">
        <v>2017</v>
      </c>
      <c r="AG4" s="20" t="s">
        <v>60</v>
      </c>
      <c r="AH4" s="20" t="s">
        <v>56</v>
      </c>
      <c r="AI4" s="20" t="s">
        <v>73</v>
      </c>
      <c r="AJ4" s="21">
        <v>226682</v>
      </c>
      <c r="AK4" s="22">
        <f>AJ4*0.00007666</f>
        <v>17.37744212</v>
      </c>
    </row>
    <row r="5" ht="93" spans="10:22">
      <c r="J5" s="19">
        <v>2020</v>
      </c>
      <c r="K5" s="20" t="s">
        <v>61</v>
      </c>
      <c r="L5" s="20" t="s">
        <v>55</v>
      </c>
      <c r="M5" s="20" t="s">
        <v>73</v>
      </c>
      <c r="N5" s="21">
        <v>13276</v>
      </c>
      <c r="O5" s="22">
        <f>N5*0.00007666</f>
        <v>1.01773816</v>
      </c>
      <c r="Q5" s="29">
        <v>2020</v>
      </c>
      <c r="R5" s="30" t="s">
        <v>55</v>
      </c>
      <c r="S5" s="30" t="s">
        <v>61</v>
      </c>
      <c r="T5" s="30" t="s">
        <v>73</v>
      </c>
      <c r="U5" s="31">
        <v>1726494</v>
      </c>
      <c r="V5" s="22">
        <f>U5*0.00007666</f>
        <v>132.35303004</v>
      </c>
    </row>
    <row r="6" ht="93" spans="17:22">
      <c r="Q6" s="26">
        <v>2020</v>
      </c>
      <c r="R6" s="27" t="s">
        <v>55</v>
      </c>
      <c r="S6" s="27" t="s">
        <v>55</v>
      </c>
      <c r="T6" s="27" t="s">
        <v>73</v>
      </c>
      <c r="U6" s="28">
        <v>2331562</v>
      </c>
      <c r="V6" s="22">
        <f>U6*0.00007666</f>
        <v>178.73754292</v>
      </c>
    </row>
    <row r="7" ht="93" spans="17:22">
      <c r="Q7" s="19">
        <v>2020</v>
      </c>
      <c r="R7" s="20" t="s">
        <v>55</v>
      </c>
      <c r="S7" s="20" t="s">
        <v>58</v>
      </c>
      <c r="T7" s="20" t="s">
        <v>73</v>
      </c>
      <c r="U7" s="21">
        <v>384940</v>
      </c>
      <c r="V7" s="22">
        <f>U7*0.00007666</f>
        <v>29.5095004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7"/>
  <sheetViews>
    <sheetView zoomScale="69" zoomScaleNormal="69" topLeftCell="L1" workbookViewId="0">
      <selection activeCell="Q40" sqref="Q40"/>
    </sheetView>
  </sheetViews>
  <sheetFormatPr defaultColWidth="9" defaultRowHeight="14.5"/>
  <cols>
    <col min="2" max="2" width="10.0909090909091" customWidth="1"/>
    <col min="3" max="3" width="10.4545454545455" customWidth="1"/>
    <col min="4" max="4" width="11.6363636363636" customWidth="1"/>
    <col min="5" max="5" width="44.5454545454545" customWidth="1"/>
    <col min="6" max="6" width="23.4545454545455" customWidth="1"/>
    <col min="7" max="7" width="9.72727272727273" customWidth="1"/>
    <col min="8" max="8" width="10.7272727272727" customWidth="1"/>
    <col min="9" max="9" width="18.8181818181818" customWidth="1"/>
    <col min="10" max="11" width="8.45454545454546" customWidth="1"/>
    <col min="12" max="12" width="7.54545454545455" customWidth="1"/>
    <col min="13" max="13" width="8.54545454545454" customWidth="1"/>
    <col min="14" max="14" width="8.72727272727273" customWidth="1"/>
    <col min="15" max="16" width="8.45454545454546" customWidth="1"/>
    <col min="19" max="19" width="28.3727272727273" customWidth="1"/>
  </cols>
  <sheetData>
    <row r="1" spans="3:23">
      <c r="C1" s="1"/>
      <c r="M1" s="3"/>
      <c r="R1" s="6" t="s">
        <v>74</v>
      </c>
      <c r="S1" s="3"/>
      <c r="T1" s="3"/>
      <c r="U1" s="3"/>
      <c r="V1" s="3"/>
      <c r="W1" s="3"/>
    </row>
    <row r="2" ht="15.25" spans="2:23">
      <c r="B2" s="2"/>
      <c r="C2" s="2" t="s">
        <v>8</v>
      </c>
      <c r="D2" s="2" t="s">
        <v>11</v>
      </c>
      <c r="E2" s="3" t="s">
        <v>21</v>
      </c>
      <c r="F2" s="4" t="s">
        <v>13</v>
      </c>
      <c r="G2" t="s">
        <v>75</v>
      </c>
      <c r="K2" s="4" t="s">
        <v>76</v>
      </c>
      <c r="L2" s="4" t="s">
        <v>77</v>
      </c>
      <c r="M2" s="4" t="s">
        <v>78</v>
      </c>
      <c r="N2" s="4" t="s">
        <v>79</v>
      </c>
      <c r="O2" s="4" t="s">
        <v>80</v>
      </c>
      <c r="P2" s="4" t="s">
        <v>81</v>
      </c>
      <c r="S2" s="3"/>
      <c r="T2" s="3"/>
      <c r="U2" s="3"/>
      <c r="V2" s="3"/>
      <c r="W2" s="3"/>
    </row>
    <row r="3" spans="3:23">
      <c r="C3" s="5"/>
      <c r="D3">
        <v>2020</v>
      </c>
      <c r="E3">
        <v>11.76</v>
      </c>
      <c r="F3" s="6" t="s">
        <v>27</v>
      </c>
      <c r="G3" t="s">
        <v>82</v>
      </c>
      <c r="S3" s="3"/>
      <c r="T3" s="3"/>
      <c r="U3" s="3"/>
      <c r="V3" s="3"/>
      <c r="W3" s="3"/>
    </row>
    <row r="4" spans="3:23">
      <c r="C4" s="5"/>
      <c r="D4">
        <v>2020</v>
      </c>
      <c r="E4">
        <v>15.41</v>
      </c>
      <c r="F4" s="6" t="s">
        <v>28</v>
      </c>
      <c r="G4" t="s">
        <v>82</v>
      </c>
      <c r="S4" s="3"/>
      <c r="T4" s="3"/>
      <c r="U4" s="3"/>
      <c r="V4" s="3"/>
      <c r="W4" s="3"/>
    </row>
    <row r="5" spans="3:23">
      <c r="C5" s="5"/>
      <c r="D5">
        <v>2020</v>
      </c>
      <c r="E5">
        <v>4.16</v>
      </c>
      <c r="F5" s="6" t="s">
        <v>29</v>
      </c>
      <c r="G5" t="s">
        <v>83</v>
      </c>
      <c r="S5" s="3"/>
      <c r="T5" s="3"/>
      <c r="U5" s="3"/>
      <c r="V5" s="3"/>
      <c r="W5" s="3"/>
    </row>
    <row r="6" spans="3:23">
      <c r="C6" s="5"/>
      <c r="D6">
        <v>2020</v>
      </c>
      <c r="E6">
        <v>1.34</v>
      </c>
      <c r="F6" s="6" t="s">
        <v>30</v>
      </c>
      <c r="G6" t="s">
        <v>84</v>
      </c>
      <c r="S6" s="3"/>
      <c r="T6" s="3"/>
      <c r="U6" s="3"/>
      <c r="V6" s="3"/>
      <c r="W6" s="3"/>
    </row>
    <row r="7" spans="3:23">
      <c r="C7" s="5"/>
      <c r="D7">
        <v>2020</v>
      </c>
      <c r="E7">
        <v>18.4</v>
      </c>
      <c r="F7" s="6" t="s">
        <v>31</v>
      </c>
      <c r="G7" t="s">
        <v>85</v>
      </c>
      <c r="S7" s="3"/>
      <c r="T7" s="3"/>
      <c r="U7" s="3"/>
      <c r="V7" s="3"/>
      <c r="W7" s="3"/>
    </row>
    <row r="8" spans="3:23">
      <c r="C8" s="5"/>
      <c r="D8">
        <v>2020</v>
      </c>
      <c r="E8">
        <v>11.76</v>
      </c>
      <c r="F8" s="6" t="s">
        <v>27</v>
      </c>
      <c r="G8" t="s">
        <v>86</v>
      </c>
      <c r="S8" s="3"/>
      <c r="T8" s="3"/>
      <c r="U8" s="3"/>
      <c r="V8" s="3"/>
      <c r="W8" s="3"/>
    </row>
    <row r="9" spans="3:7">
      <c r="C9" s="5"/>
      <c r="D9">
        <v>2020</v>
      </c>
      <c r="E9">
        <v>15.41</v>
      </c>
      <c r="F9" s="6" t="s">
        <v>28</v>
      </c>
      <c r="G9" t="s">
        <v>87</v>
      </c>
    </row>
    <row r="10" spans="3:7">
      <c r="C10" s="5"/>
      <c r="D10">
        <v>2020</v>
      </c>
      <c r="E10">
        <v>4.16</v>
      </c>
      <c r="F10" s="6" t="s">
        <v>29</v>
      </c>
      <c r="G10" t="s">
        <v>84</v>
      </c>
    </row>
    <row r="11" spans="3:7">
      <c r="C11" s="5"/>
      <c r="D11">
        <v>2020</v>
      </c>
      <c r="E11">
        <v>1.34</v>
      </c>
      <c r="F11" s="6" t="s">
        <v>30</v>
      </c>
      <c r="G11" t="s">
        <v>88</v>
      </c>
    </row>
    <row r="12" spans="3:7">
      <c r="C12" s="5"/>
      <c r="D12">
        <v>2020</v>
      </c>
      <c r="E12">
        <v>18.4</v>
      </c>
      <c r="F12" s="6" t="s">
        <v>31</v>
      </c>
      <c r="G12" t="s">
        <v>88</v>
      </c>
    </row>
    <row r="13" spans="3:26">
      <c r="C13" s="7"/>
      <c r="D13">
        <v>2020</v>
      </c>
      <c r="E13" s="7">
        <v>10</v>
      </c>
      <c r="F13" s="8" t="s">
        <v>45</v>
      </c>
      <c r="G13" t="s">
        <v>88</v>
      </c>
      <c r="T13" s="5" t="s">
        <v>89</v>
      </c>
      <c r="U13" t="s">
        <v>18</v>
      </c>
      <c r="X13">
        <v>6.98</v>
      </c>
      <c r="Z13" s="6" t="s">
        <v>90</v>
      </c>
    </row>
    <row r="14" spans="3:26">
      <c r="C14" s="7"/>
      <c r="D14">
        <v>2020</v>
      </c>
      <c r="E14" s="7">
        <v>10</v>
      </c>
      <c r="F14" s="8" t="s">
        <v>42</v>
      </c>
      <c r="G14" t="s">
        <v>88</v>
      </c>
      <c r="T14" s="5" t="s">
        <v>89</v>
      </c>
      <c r="U14" t="s">
        <v>18</v>
      </c>
      <c r="X14">
        <v>0.0015</v>
      </c>
      <c r="Z14" s="6" t="s">
        <v>91</v>
      </c>
    </row>
    <row r="15" spans="3:26">
      <c r="C15" s="7"/>
      <c r="D15">
        <v>2020</v>
      </c>
      <c r="E15" s="7">
        <v>10</v>
      </c>
      <c r="F15" s="8" t="s">
        <v>43</v>
      </c>
      <c r="G15" t="s">
        <v>88</v>
      </c>
      <c r="T15" s="5">
        <f>C6</f>
        <v>0</v>
      </c>
      <c r="U15" t="s">
        <v>18</v>
      </c>
      <c r="X15">
        <v>3.38</v>
      </c>
      <c r="Z15" s="6" t="s">
        <v>92</v>
      </c>
    </row>
    <row r="16" spans="3:7">
      <c r="C16" s="7"/>
      <c r="D16">
        <v>2020</v>
      </c>
      <c r="E16" s="7">
        <v>10</v>
      </c>
      <c r="F16" s="8" t="s">
        <v>51</v>
      </c>
      <c r="G16" t="s">
        <v>85</v>
      </c>
    </row>
    <row r="17" spans="3:7">
      <c r="C17" s="7"/>
      <c r="D17">
        <v>2020</v>
      </c>
      <c r="E17" s="7">
        <v>10</v>
      </c>
      <c r="F17" s="8" t="s">
        <v>93</v>
      </c>
      <c r="G17" t="s">
        <v>87</v>
      </c>
    </row>
    <row r="18" spans="3:7">
      <c r="C18" s="7"/>
      <c r="D18">
        <v>2020</v>
      </c>
      <c r="E18" s="7">
        <v>10</v>
      </c>
      <c r="F18" s="9" t="s">
        <v>38</v>
      </c>
      <c r="G18" t="s">
        <v>88</v>
      </c>
    </row>
    <row r="19" spans="3:7">
      <c r="C19" s="7"/>
      <c r="D19">
        <v>2020</v>
      </c>
      <c r="E19" s="7">
        <v>10</v>
      </c>
      <c r="F19" s="9" t="s">
        <v>94</v>
      </c>
      <c r="G19" t="s">
        <v>88</v>
      </c>
    </row>
    <row r="20" spans="3:7">
      <c r="C20" s="7"/>
      <c r="D20">
        <v>2020</v>
      </c>
      <c r="E20" s="7">
        <v>10</v>
      </c>
      <c r="F20" s="9" t="s">
        <v>36</v>
      </c>
      <c r="G20" t="s">
        <v>88</v>
      </c>
    </row>
    <row r="21" spans="3:7">
      <c r="C21" s="7"/>
      <c r="D21">
        <v>2020</v>
      </c>
      <c r="E21" s="7">
        <v>10</v>
      </c>
      <c r="F21" s="9" t="s">
        <v>35</v>
      </c>
      <c r="G21" t="s">
        <v>88</v>
      </c>
    </row>
    <row r="22" spans="3:7">
      <c r="C22" s="7"/>
      <c r="D22">
        <v>2020</v>
      </c>
      <c r="E22" s="7">
        <v>10</v>
      </c>
      <c r="F22" s="9" t="s">
        <v>95</v>
      </c>
      <c r="G22" t="s">
        <v>86</v>
      </c>
    </row>
    <row r="23" spans="3:7">
      <c r="C23" s="7"/>
      <c r="D23">
        <v>2020</v>
      </c>
      <c r="E23" s="7">
        <v>10</v>
      </c>
      <c r="F23" s="9" t="s">
        <v>96</v>
      </c>
      <c r="G23" t="s">
        <v>86</v>
      </c>
    </row>
    <row r="24" spans="3:7">
      <c r="C24" s="7"/>
      <c r="D24">
        <v>2020</v>
      </c>
      <c r="E24" s="7">
        <v>10</v>
      </c>
      <c r="F24" s="9" t="s">
        <v>40</v>
      </c>
      <c r="G24" t="s">
        <v>86</v>
      </c>
    </row>
    <row r="25" spans="3:7">
      <c r="C25" s="7"/>
      <c r="D25">
        <v>2020</v>
      </c>
      <c r="E25" s="7">
        <v>10</v>
      </c>
      <c r="F25" s="9" t="s">
        <v>41</v>
      </c>
      <c r="G25" t="s">
        <v>86</v>
      </c>
    </row>
    <row r="26" spans="3:7">
      <c r="C26" s="7"/>
      <c r="D26">
        <v>2020</v>
      </c>
      <c r="E26" s="7">
        <v>10</v>
      </c>
      <c r="F26" s="9" t="s">
        <v>97</v>
      </c>
      <c r="G26" t="s">
        <v>84</v>
      </c>
    </row>
    <row r="27" spans="3:7">
      <c r="C27" s="7"/>
      <c r="D27">
        <v>2020</v>
      </c>
      <c r="E27" s="7">
        <v>10</v>
      </c>
      <c r="F27" s="9" t="s">
        <v>98</v>
      </c>
      <c r="G27" t="s">
        <v>84</v>
      </c>
    </row>
    <row r="28" spans="3:7">
      <c r="C28" s="7"/>
      <c r="D28">
        <v>2020</v>
      </c>
      <c r="E28" s="7">
        <v>10</v>
      </c>
      <c r="F28" s="9" t="s">
        <v>33</v>
      </c>
      <c r="G28" t="s">
        <v>84</v>
      </c>
    </row>
    <row r="29" spans="3:7">
      <c r="C29" s="7"/>
      <c r="D29">
        <v>2020</v>
      </c>
      <c r="E29" s="7">
        <v>10</v>
      </c>
      <c r="F29" s="9" t="s">
        <v>99</v>
      </c>
      <c r="G29" t="s">
        <v>84</v>
      </c>
    </row>
    <row r="57" spans="1:5">
      <c r="A57" t="s">
        <v>100</v>
      </c>
      <c r="D57" s="10" t="s">
        <v>101</v>
      </c>
      <c r="E57" s="10" t="s">
        <v>102</v>
      </c>
    </row>
    <row r="58" spans="9:16">
      <c r="I58" s="12"/>
      <c r="J58" s="13"/>
      <c r="K58" s="13"/>
      <c r="L58" s="13"/>
      <c r="M58" s="13"/>
      <c r="N58" s="13"/>
      <c r="O58" s="13"/>
      <c r="P58" s="13"/>
    </row>
    <row r="59" ht="15.25" spans="2:16">
      <c r="B59" s="11" t="s">
        <v>7</v>
      </c>
      <c r="C59" s="11" t="s">
        <v>8</v>
      </c>
      <c r="D59" s="11" t="s">
        <v>9</v>
      </c>
      <c r="E59" s="11" t="s">
        <v>11</v>
      </c>
      <c r="F59" s="11" t="s">
        <v>103</v>
      </c>
      <c r="G59" s="11" t="s">
        <v>104</v>
      </c>
      <c r="H59" s="11" t="s">
        <v>14</v>
      </c>
      <c r="I59" s="14" t="s">
        <v>12</v>
      </c>
      <c r="J59" s="14" t="s">
        <v>13</v>
      </c>
      <c r="K59" s="14" t="s">
        <v>76</v>
      </c>
      <c r="L59" s="14" t="s">
        <v>77</v>
      </c>
      <c r="M59" s="14" t="s">
        <v>78</v>
      </c>
      <c r="N59" s="14" t="s">
        <v>79</v>
      </c>
      <c r="O59" s="14" t="s">
        <v>80</v>
      </c>
      <c r="P59" s="14" t="s">
        <v>81</v>
      </c>
    </row>
    <row r="60" spans="2:16">
      <c r="B60" s="5"/>
      <c r="C60" s="5"/>
      <c r="D60" s="5" t="s">
        <v>18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2:16">
      <c r="B61" s="5"/>
      <c r="C61" s="5"/>
      <c r="D61" s="5" t="s">
        <v>18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 spans="2:16">
      <c r="B62" s="5"/>
      <c r="C62" s="5"/>
      <c r="D62" s="5" t="s">
        <v>18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2:16">
      <c r="B63" s="5"/>
      <c r="C63" s="5"/>
      <c r="D63" s="5" t="s">
        <v>18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 spans="2:16">
      <c r="B64" s="5"/>
      <c r="C64" s="5"/>
      <c r="D64" s="5" t="s">
        <v>18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2:16">
      <c r="B65" s="5"/>
      <c r="C65" s="5"/>
      <c r="D65" s="5" t="s">
        <v>18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 spans="2:16">
      <c r="B66" s="5"/>
      <c r="C66" s="5"/>
      <c r="D66" s="5" t="s">
        <v>18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 spans="2:20">
      <c r="B67" s="5"/>
      <c r="C67" s="5"/>
      <c r="D67" s="5" t="s">
        <v>89</v>
      </c>
      <c r="E67" s="5"/>
      <c r="F67" s="5"/>
      <c r="G67" s="5"/>
      <c r="H67" s="6">
        <f>1.35/0.2777</f>
        <v>4.86136118113072</v>
      </c>
      <c r="I67" s="6"/>
      <c r="J67" s="6" t="s">
        <v>105</v>
      </c>
      <c r="K67" s="5"/>
      <c r="L67" s="5"/>
      <c r="M67" s="5"/>
      <c r="N67" s="5"/>
      <c r="O67" s="5"/>
      <c r="P67" s="5"/>
      <c r="R67" s="5"/>
      <c r="S67" s="5" t="s">
        <v>106</v>
      </c>
      <c r="T67" s="5"/>
    </row>
    <row r="68" spans="2:20">
      <c r="B68" s="5"/>
      <c r="C68" s="5"/>
      <c r="D68" s="5" t="s">
        <v>89</v>
      </c>
      <c r="E68" s="5"/>
      <c r="F68" s="5"/>
      <c r="G68" s="5"/>
      <c r="H68" s="6">
        <f>31.1/0.27777</f>
        <v>111.963134967779</v>
      </c>
      <c r="I68" s="6"/>
      <c r="J68" s="6" t="s">
        <v>107</v>
      </c>
      <c r="K68" s="5"/>
      <c r="L68" s="5"/>
      <c r="M68" s="5"/>
      <c r="N68" s="5"/>
      <c r="O68" s="5"/>
      <c r="P68" s="5"/>
      <c r="R68" s="5" t="s">
        <v>108</v>
      </c>
      <c r="S68" s="5" t="s">
        <v>109</v>
      </c>
      <c r="T68" s="5"/>
    </row>
    <row r="69" spans="2:20">
      <c r="B69" s="5"/>
      <c r="C69" s="5"/>
      <c r="D69" s="5" t="s">
        <v>89</v>
      </c>
      <c r="E69" s="5"/>
      <c r="F69" s="5"/>
      <c r="G69" s="5"/>
      <c r="H69" s="5">
        <f>7.9/3/0.27777</f>
        <v>9.48026544743253</v>
      </c>
      <c r="I69" s="5"/>
      <c r="J69" s="5" t="s">
        <v>110</v>
      </c>
      <c r="K69" s="5"/>
      <c r="L69" s="5"/>
      <c r="M69" s="5"/>
      <c r="N69" s="5"/>
      <c r="O69" s="5"/>
      <c r="P69" s="5"/>
      <c r="R69" s="5"/>
      <c r="S69" s="5" t="s">
        <v>111</v>
      </c>
      <c r="T69" s="5"/>
    </row>
    <row r="70" spans="2:20">
      <c r="B70" s="5"/>
      <c r="C70" s="5"/>
      <c r="D70" s="5" t="s">
        <v>89</v>
      </c>
      <c r="E70" s="5"/>
      <c r="F70" s="5"/>
      <c r="G70" s="5"/>
      <c r="H70" s="6">
        <f>0.02/0.27777</f>
        <v>0.0720020160564496</v>
      </c>
      <c r="I70" s="6"/>
      <c r="J70" s="6" t="s">
        <v>112</v>
      </c>
      <c r="K70" s="5"/>
      <c r="L70" s="5"/>
      <c r="M70" s="5"/>
      <c r="N70" s="5"/>
      <c r="O70" s="5"/>
      <c r="P70" s="5"/>
      <c r="R70" s="5"/>
      <c r="S70" s="5" t="s">
        <v>113</v>
      </c>
      <c r="T70" s="5"/>
    </row>
    <row r="71" spans="2:20">
      <c r="B71" s="5"/>
      <c r="C71" s="5"/>
      <c r="D71" s="5" t="s">
        <v>89</v>
      </c>
      <c r="E71" s="5"/>
      <c r="F71" s="5"/>
      <c r="G71" s="5"/>
      <c r="H71" s="6">
        <f>3.4/0.27777</f>
        <v>12.2403427295964</v>
      </c>
      <c r="I71" s="6"/>
      <c r="J71" s="6" t="s">
        <v>114</v>
      </c>
      <c r="K71" s="5"/>
      <c r="L71" s="5"/>
      <c r="M71" s="5"/>
      <c r="N71" s="5"/>
      <c r="O71" s="5"/>
      <c r="P71" s="5"/>
      <c r="R71" s="5"/>
      <c r="S71" s="5" t="s">
        <v>115</v>
      </c>
      <c r="T71" s="5"/>
    </row>
    <row r="72" spans="2:20">
      <c r="B72" s="5"/>
      <c r="C72" s="5"/>
      <c r="D72" s="5" t="s">
        <v>89</v>
      </c>
      <c r="E72" s="5"/>
      <c r="F72" s="5"/>
      <c r="G72" s="5"/>
      <c r="H72" s="6">
        <f>2.7/0.277777</f>
        <v>9.72002721607621</v>
      </c>
      <c r="I72" s="6"/>
      <c r="J72" s="6" t="s">
        <v>116</v>
      </c>
      <c r="K72" s="5"/>
      <c r="L72" s="5"/>
      <c r="M72" s="5"/>
      <c r="N72" s="5"/>
      <c r="O72" s="5"/>
      <c r="P72" s="5"/>
      <c r="R72" s="5"/>
      <c r="S72" s="5"/>
      <c r="T72" s="5"/>
    </row>
    <row r="73" spans="2:20">
      <c r="B73" s="5"/>
      <c r="C73" s="5"/>
      <c r="D73" s="5" t="str">
        <f>D72</f>
        <v>ACT_BND</v>
      </c>
      <c r="E73" s="5"/>
      <c r="F73" s="5"/>
      <c r="G73" s="5"/>
      <c r="H73" s="15">
        <f>H71</f>
        <v>12.2403427295964</v>
      </c>
      <c r="I73" s="6"/>
      <c r="J73" s="6" t="s">
        <v>117</v>
      </c>
      <c r="K73" s="5"/>
      <c r="L73" s="5"/>
      <c r="M73" s="5"/>
      <c r="N73" s="5"/>
      <c r="O73" s="5"/>
      <c r="P73" s="5"/>
      <c r="R73" s="5"/>
      <c r="S73" s="5"/>
      <c r="T73" s="5"/>
    </row>
    <row r="74" spans="2:16">
      <c r="B74" s="5"/>
      <c r="C74" s="5"/>
      <c r="D74" s="5" t="str">
        <f>D73</f>
        <v>ACT_BND</v>
      </c>
      <c r="E74" s="5"/>
      <c r="F74" s="5"/>
      <c r="G74" s="5"/>
      <c r="H74" s="15">
        <f>H70</f>
        <v>0.0720020160564496</v>
      </c>
      <c r="I74" s="6"/>
      <c r="J74" s="6" t="s">
        <v>118</v>
      </c>
      <c r="K74" s="5"/>
      <c r="L74" s="5"/>
      <c r="M74" s="5"/>
      <c r="N74" s="5"/>
      <c r="O74" s="5"/>
      <c r="P74" s="5"/>
    </row>
    <row r="75" spans="2:16">
      <c r="B75" s="5"/>
      <c r="C75" s="5"/>
      <c r="D75" s="5" t="str">
        <f>D74</f>
        <v>ACT_BND</v>
      </c>
      <c r="E75" s="5"/>
      <c r="F75" s="5"/>
      <c r="G75" s="5"/>
      <c r="H75" s="16">
        <f>H72</f>
        <v>9.72002721607621</v>
      </c>
      <c r="I75" s="5"/>
      <c r="J75" s="5" t="s">
        <v>119</v>
      </c>
      <c r="K75" s="5"/>
      <c r="L75" s="5"/>
      <c r="M75" s="5"/>
      <c r="N75" s="5"/>
      <c r="O75" s="5"/>
      <c r="P75" s="5"/>
    </row>
    <row r="76" spans="2:16">
      <c r="B76" s="5"/>
      <c r="C76" s="5"/>
      <c r="D76" s="5" t="str">
        <f>D75</f>
        <v>ACT_BND</v>
      </c>
      <c r="E76" s="5"/>
      <c r="F76" s="5"/>
      <c r="G76" s="5"/>
      <c r="H76" s="5">
        <f>H69</f>
        <v>9.48026544743253</v>
      </c>
      <c r="I76" s="5"/>
      <c r="J76" s="5" t="s">
        <v>120</v>
      </c>
      <c r="K76" s="5"/>
      <c r="L76" s="5"/>
      <c r="M76" s="5"/>
      <c r="N76" s="5"/>
      <c r="O76" s="5"/>
      <c r="P76" s="5"/>
    </row>
    <row r="83" spans="5:15">
      <c r="E83" s="5" t="s">
        <v>121</v>
      </c>
      <c r="F83" s="5"/>
      <c r="G83" s="5"/>
      <c r="H83" s="5">
        <f>50*1.37</f>
        <v>68.5</v>
      </c>
      <c r="I83" s="5"/>
      <c r="J83" s="5" t="s">
        <v>24</v>
      </c>
      <c r="K83" s="5"/>
      <c r="L83" s="5"/>
      <c r="M83" s="5"/>
      <c r="N83" s="5"/>
      <c r="O83" s="5"/>
    </row>
    <row r="84" spans="5:15">
      <c r="E84" s="5" t="s">
        <v>121</v>
      </c>
      <c r="F84" s="5"/>
      <c r="G84" s="5"/>
      <c r="H84" s="5">
        <f>57.5*1.37</f>
        <v>78.775</v>
      </c>
      <c r="I84" s="5"/>
      <c r="J84" s="5" t="s">
        <v>122</v>
      </c>
      <c r="K84" s="5"/>
      <c r="L84" s="5"/>
      <c r="M84" s="5"/>
      <c r="N84" s="5"/>
      <c r="O84" s="5"/>
    </row>
    <row r="85" spans="5:15">
      <c r="E85" s="5"/>
      <c r="F85" s="5"/>
      <c r="G85" s="5"/>
      <c r="H85" s="5">
        <v>50</v>
      </c>
      <c r="I85" s="5"/>
      <c r="J85" s="5" t="s">
        <v>24</v>
      </c>
      <c r="K85" s="5"/>
      <c r="L85" s="5"/>
      <c r="M85" s="5"/>
      <c r="N85" s="5"/>
      <c r="O85" s="5"/>
    </row>
    <row r="86" spans="5:15">
      <c r="E86" s="5"/>
      <c r="F86" s="5"/>
      <c r="G86" s="5"/>
      <c r="H86" s="5">
        <v>100</v>
      </c>
      <c r="I86" s="5"/>
      <c r="J86" s="5" t="s">
        <v>122</v>
      </c>
      <c r="K86" s="5"/>
      <c r="L86" s="5"/>
      <c r="M86" s="5"/>
      <c r="N86" s="5"/>
      <c r="O86" s="5"/>
    </row>
    <row r="87" spans="5:15">
      <c r="E87" s="5" t="s">
        <v>123</v>
      </c>
      <c r="F87" s="5"/>
      <c r="G87" s="5"/>
      <c r="H87" s="5">
        <f>1.37*2.5</f>
        <v>3.425</v>
      </c>
      <c r="I87" s="5"/>
      <c r="J87" s="5" t="s">
        <v>122</v>
      </c>
      <c r="K87" s="5"/>
      <c r="L87" s="5"/>
      <c r="M87" s="5"/>
      <c r="N87" s="5"/>
      <c r="O87" s="5"/>
    </row>
    <row r="88" spans="5:15">
      <c r="E88" s="5"/>
      <c r="F88" s="5"/>
      <c r="G88" s="5"/>
      <c r="H88" s="5">
        <v>31.54</v>
      </c>
      <c r="I88" s="5"/>
      <c r="J88" s="5" t="s">
        <v>122</v>
      </c>
      <c r="K88" s="5"/>
      <c r="L88" s="5"/>
      <c r="M88" s="5"/>
      <c r="N88" s="5"/>
      <c r="O88" s="5"/>
    </row>
    <row r="89" spans="5:15">
      <c r="E89" s="5"/>
      <c r="F89" s="5"/>
      <c r="G89" s="5"/>
      <c r="H89" s="5">
        <v>0.7</v>
      </c>
      <c r="I89" s="5"/>
      <c r="J89" s="5" t="s">
        <v>122</v>
      </c>
      <c r="K89" s="5"/>
      <c r="L89" s="5"/>
      <c r="M89" s="5"/>
      <c r="N89" s="5"/>
      <c r="O89" s="5"/>
    </row>
    <row r="90" spans="5:15"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</row>
    <row r="91" spans="5:15"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spans="5:15"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 spans="5:15"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 spans="5:15"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 spans="5:15"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 spans="5:15"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spans="5:15"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</sheetData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KanORS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Trade_Parameters</vt:lpstr>
      <vt:lpstr>attach_source_NG2020</vt:lpstr>
      <vt:lpstr>attach_source_OIL2020</vt:lpstr>
      <vt:lpstr>nouseTrade_Param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xli9</cp:lastModifiedBy>
  <dcterms:created xsi:type="dcterms:W3CDTF">2009-05-27T15:40:00Z</dcterms:created>
  <dcterms:modified xsi:type="dcterms:W3CDTF">2025-01-23T18:28:41Z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739788252512256</vt:r8>
  </property>
  <property fmtid="{D5CDD505-2E9C-101B-9397-08002B2CF9AE}" pid="3" name="ICV">
    <vt:lpwstr>C46C72517CF943148E15B67BD4DFFF0D_12</vt:lpwstr>
  </property>
  <property fmtid="{D5CDD505-2E9C-101B-9397-08002B2CF9AE}" pid="4" name="KSOProductBuildVer">
    <vt:lpwstr>1033-12.2.0.19805</vt:lpwstr>
  </property>
</Properties>
</file>